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codeName="ThisWorkbook"/>
  <xr:revisionPtr revIDLastSave="0" documentId="13_ncr:1_{308E5D0A-8793-4F2B-A879-81CF1E93F841}" xr6:coauthVersionLast="36" xr6:coauthVersionMax="36" xr10:uidLastSave="{00000000-0000-0000-0000-000000000000}"/>
  <bookViews>
    <workbookView xWindow="0" yWindow="0" windowWidth="22260" windowHeight="12650" tabRatio="744" firstSheet="1" activeTab="3" xr2:uid="{00000000-000D-0000-FFFF-FFFF00000000}"/>
  </bookViews>
  <sheets>
    <sheet name="Lettre devis" sheetId="2" r:id="rId1"/>
    <sheet name="Devis Client" sheetId="3" r:id="rId2"/>
    <sheet name="Devis Accomp" sheetId="4" r:id="rId3"/>
    <sheet name="Débours Global" sheetId="5" r:id="rId4"/>
    <sheet name="Débours E" sheetId="6" r:id="rId5"/>
    <sheet name="Débours M" sheetId="7" r:id="rId6"/>
    <sheet name="Annexe" sheetId="8" r:id="rId7"/>
    <sheet name="REFERENTIEL PRIX" sheetId="9" r:id="rId8"/>
    <sheet name="site lot 12 bis" sheetId="10" r:id="rId9"/>
  </sheets>
  <externalReferences>
    <externalReference r:id="rId10"/>
    <externalReference r:id="rId11"/>
    <externalReference r:id="rId12"/>
  </externalReferences>
  <definedNames>
    <definedName name="_xlnm._FilterDatabase" localSheetId="0" hidden="1">'Lettre devis'!$B$11:$C$14</definedName>
    <definedName name="_xlnm._FilterDatabase" localSheetId="7" hidden="1">'REFERENTIEL PRIX'!$A$2:$F$2</definedName>
    <definedName name="Alexandre_LAROCCA">'site lot 12 bis'!$A$75:$A$104</definedName>
    <definedName name="Annuité_" localSheetId="4">#REF!</definedName>
    <definedName name="Annuité_" localSheetId="3">#REF!</definedName>
    <definedName name="Annuité_" localSheetId="2">#REF!</definedName>
    <definedName name="Annuité_">#REF!</definedName>
    <definedName name="Annuité_base_révis_1" localSheetId="4">#REF!</definedName>
    <definedName name="Annuité_base_révis_1" localSheetId="3">#REF!</definedName>
    <definedName name="Annuité_base_révis_1" localSheetId="2">#REF!</definedName>
    <definedName name="Annuité_base_révis_1">#REF!</definedName>
    <definedName name="Annuité_base_révis_2" localSheetId="4">#REF!</definedName>
    <definedName name="Annuité_base_révis_2" localSheetId="3">#REF!</definedName>
    <definedName name="Annuité_base_révis_2" localSheetId="2">#REF!</definedName>
    <definedName name="Annuité_base_révis_2">#REF!</definedName>
    <definedName name="Destinataire_devis">'site lot 12 bis'!$A$117:$A$127</definedName>
    <definedName name="dico_gb" localSheetId="4">#REF!</definedName>
    <definedName name="dico_gb" localSheetId="3">#REF!</definedName>
    <definedName name="dico_gb" localSheetId="2">#REF!</definedName>
    <definedName name="dico_gb">#REF!</definedName>
    <definedName name="ee" localSheetId="4">Paul [1]Bert!$F$3</definedName>
    <definedName name="ee" localSheetId="3">Paul [1]Bert!$F$3</definedName>
    <definedName name="ee" localSheetId="2">Paul [1]Bert!$F$3</definedName>
    <definedName name="ee">Paul [1]Bert!$F$3</definedName>
    <definedName name="IM0" localSheetId="4">#REF!</definedName>
    <definedName name="IM0" localSheetId="3">#REF!</definedName>
    <definedName name="IM0" localSheetId="2">#REF!</definedName>
    <definedName name="IM0">#REF!</definedName>
    <definedName name="ima" localSheetId="4">Paul [1]Bert!$F$3</definedName>
    <definedName name="ima" localSheetId="3">Paul [1]Bert!$F$3</definedName>
    <definedName name="ima" localSheetId="2">Paul [1]Bert!$F$3</definedName>
    <definedName name="ima">Paul [1]Bert!$F$3</definedName>
    <definedName name="imi" localSheetId="4">Paul [1]Bert!$F$3</definedName>
    <definedName name="imi" localSheetId="3">Paul [1]Bert!$F$3</definedName>
    <definedName name="imi" localSheetId="2">Paul [1]Bert!$F$3</definedName>
    <definedName name="imi">Paul [1]Bert!$F$3</definedName>
    <definedName name="imo" localSheetId="4">Paul [1]Bert!$F$3</definedName>
    <definedName name="imo" localSheetId="3">Paul [1]Bert!$F$3</definedName>
    <definedName name="imo" localSheetId="2">Paul [1]Bert!$F$3</definedName>
    <definedName name="imo">Paul [1]Bert!$F$3</definedName>
    <definedName name="imu" localSheetId="4">Paul [1]Bert!$F$3</definedName>
    <definedName name="imu" localSheetId="3">Paul [1]Bert!$F$3</definedName>
    <definedName name="imu" localSheetId="2">Paul [1]Bert!$F$3</definedName>
    <definedName name="imu">Paul [1]Bert!$F$3</definedName>
    <definedName name="imu." localSheetId="4">Paul [1]Bert!$F$3</definedName>
    <definedName name="imu." localSheetId="3">Paul [1]Bert!$F$3</definedName>
    <definedName name="imu." localSheetId="2">Paul [1]Bert!$F$3</definedName>
    <definedName name="imu.">Paul [1]Bert!$F$3</definedName>
    <definedName name="Nicolas_BLANCHECOTTE">'site lot 12 bis'!$A$2:$A$37</definedName>
    <definedName name="PV">[2]Fiche!$R$58</definedName>
    <definedName name="Responsable">'site lot 12 bis'!$A$107:$A$109</definedName>
    <definedName name="REX">'[3]Liste sites lot 12'!$G$9:$G$11</definedName>
    <definedName name="rfrfgrgr" localSheetId="4">Paul [1]Bert!$F$3</definedName>
    <definedName name="rfrfgrgr" localSheetId="3">Paul [1]Bert!$F$3</definedName>
    <definedName name="rfrfgrgr" localSheetId="2">Paul [1]Bert!$F$3</definedName>
    <definedName name="rfrfgrgr">Paul [1]Bert!$F$3</definedName>
    <definedName name="rgrgrgtrg" localSheetId="4">Paul [1]Bert!$F$3</definedName>
    <definedName name="rgrgrgtrg" localSheetId="3">Paul [1]Bert!$F$3</definedName>
    <definedName name="rgrgrgtrg" localSheetId="2">Paul [1]Bert!$F$3</definedName>
    <definedName name="rgrgrgtrg">Paul [1]Bert!$F$3</definedName>
    <definedName name="rr" localSheetId="4">Paul [1]Bert!$F$3</definedName>
    <definedName name="rr" localSheetId="3">Paul [1]Bert!$F$3</definedName>
    <definedName name="rr" localSheetId="2">Paul [1]Bert!$F$3</definedName>
    <definedName name="rr">Paul [1]Bert!$F$3</definedName>
    <definedName name="Songphol_NGEUNLARD">'site lot 12 bis'!$A$38:$A$74</definedName>
    <definedName name="ST_TRAVAUX">[2]Fiche!$R$33</definedName>
    <definedName name="Version">"2001 08 1"</definedName>
    <definedName name="zezd" localSheetId="4">Paul [1]Bert!$F$3</definedName>
    <definedName name="zezd" localSheetId="3">Paul [1]Bert!$F$3</definedName>
    <definedName name="zezd" localSheetId="2">Paul [1]Bert!$F$3</definedName>
    <definedName name="zezd">Paul [1]Bert!$F$3</definedName>
    <definedName name="_xlnm.Print_Area" localSheetId="6">Annexe!$A$1:$J$53</definedName>
    <definedName name="_xlnm.Print_Area" localSheetId="4">'Débours E'!$B$2:$N$76</definedName>
    <definedName name="_xlnm.Print_Area" localSheetId="3">'Débours Global'!$B$2:$N$76</definedName>
    <definedName name="_xlnm.Print_Area" localSheetId="5">'Débours M'!$B$2:$N$76</definedName>
    <definedName name="_xlnm.Print_Area" localSheetId="2">'Devis Accomp'!$A$1:$F$43</definedName>
    <definedName name="_xlnm.Print_Area" localSheetId="1">'Devis Client'!$A$1:$F$91</definedName>
    <definedName name="_xlnm.Print_Area" localSheetId="0">'Lettre devis'!$A$1:$F$53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49" i="5" l="1"/>
  <c r="J58" i="5"/>
  <c r="T18" i="7" l="1"/>
  <c r="T18" i="6"/>
  <c r="T18" i="5" l="1"/>
  <c r="R23" i="6"/>
  <c r="C17" i="2" l="1"/>
  <c r="I9" i="5" s="1"/>
  <c r="F51" i="2" l="1"/>
  <c r="I34" i="8" l="1"/>
  <c r="I10" i="8"/>
  <c r="I53" i="8" l="1"/>
  <c r="J52" i="6" s="1"/>
  <c r="I42" i="8"/>
  <c r="M34" i="5"/>
  <c r="M46" i="7"/>
  <c r="M40" i="7"/>
  <c r="J49" i="7" s="1"/>
  <c r="M34" i="7"/>
  <c r="J42" i="7" s="1"/>
  <c r="J34" i="7"/>
  <c r="J36" i="7" s="1"/>
  <c r="J38" i="7" s="1"/>
  <c r="I34" i="7"/>
  <c r="F34" i="7"/>
  <c r="H29" i="7"/>
  <c r="F29" i="7"/>
  <c r="J28" i="7"/>
  <c r="Q27" i="7"/>
  <c r="J27" i="7"/>
  <c r="Q26" i="7"/>
  <c r="J26" i="7"/>
  <c r="Q25" i="7"/>
  <c r="J25" i="7"/>
  <c r="Q24" i="7"/>
  <c r="J24" i="7"/>
  <c r="Q23" i="7"/>
  <c r="J23" i="7"/>
  <c r="Q22" i="7"/>
  <c r="J22" i="7"/>
  <c r="Q21" i="7"/>
  <c r="J21" i="7"/>
  <c r="Q20" i="7"/>
  <c r="J20" i="7"/>
  <c r="Q19" i="7"/>
  <c r="Q28" i="7" s="1"/>
  <c r="J19" i="7"/>
  <c r="J29" i="7" s="1"/>
  <c r="T14" i="7"/>
  <c r="T11" i="7"/>
  <c r="I11" i="7"/>
  <c r="I10" i="7"/>
  <c r="I9" i="7"/>
  <c r="T8" i="7"/>
  <c r="L8" i="7"/>
  <c r="I8" i="7"/>
  <c r="I7" i="7"/>
  <c r="M6" i="7"/>
  <c r="J68" i="6"/>
  <c r="M67" i="6" s="1"/>
  <c r="M52" i="6"/>
  <c r="M48" i="6"/>
  <c r="M46" i="6"/>
  <c r="M49" i="6" s="1"/>
  <c r="J43" i="6"/>
  <c r="J45" i="6" s="1"/>
  <c r="M40" i="6"/>
  <c r="M42" i="6" s="1"/>
  <c r="M43" i="6" s="1"/>
  <c r="J34" i="6"/>
  <c r="J36" i="6" s="1"/>
  <c r="J38" i="6" s="1"/>
  <c r="I34" i="6"/>
  <c r="F34" i="6"/>
  <c r="H29" i="6"/>
  <c r="F29" i="6"/>
  <c r="J28" i="6"/>
  <c r="Q27" i="6"/>
  <c r="J27" i="6"/>
  <c r="Q26" i="6"/>
  <c r="J26" i="6"/>
  <c r="Q25" i="6"/>
  <c r="J25" i="6"/>
  <c r="Q24" i="6"/>
  <c r="J24" i="6"/>
  <c r="Q23" i="6"/>
  <c r="J23" i="6"/>
  <c r="Q22" i="6"/>
  <c r="J22" i="6"/>
  <c r="Q21" i="6"/>
  <c r="J21" i="6"/>
  <c r="Q20" i="6"/>
  <c r="J20" i="6"/>
  <c r="Q19" i="6"/>
  <c r="Q28" i="6" s="1"/>
  <c r="M66" i="6" s="1"/>
  <c r="J19" i="6"/>
  <c r="J29" i="6" s="1"/>
  <c r="T16" i="6"/>
  <c r="T14" i="6"/>
  <c r="T12" i="6"/>
  <c r="I11" i="6"/>
  <c r="T10" i="6"/>
  <c r="I10" i="6"/>
  <c r="T9" i="6"/>
  <c r="I9" i="6"/>
  <c r="T8" i="6"/>
  <c r="L8" i="6"/>
  <c r="I8" i="6"/>
  <c r="I7" i="6"/>
  <c r="M6" i="6"/>
  <c r="M52" i="5"/>
  <c r="M54" i="5" s="1"/>
  <c r="M46" i="5"/>
  <c r="M48" i="5" s="1"/>
  <c r="M49" i="5" s="1"/>
  <c r="J50" i="5" s="1"/>
  <c r="T12" i="5" s="1"/>
  <c r="M40" i="5"/>
  <c r="M42" i="5" s="1"/>
  <c r="I34" i="5"/>
  <c r="F34" i="5"/>
  <c r="J34" i="5" s="1"/>
  <c r="J36" i="5" s="1"/>
  <c r="J38" i="5" s="1"/>
  <c r="H29" i="5"/>
  <c r="F29" i="5"/>
  <c r="J28" i="5"/>
  <c r="Q27" i="5"/>
  <c r="J27" i="5"/>
  <c r="Q26" i="5"/>
  <c r="J26" i="5"/>
  <c r="Q25" i="5"/>
  <c r="J25" i="5"/>
  <c r="Q24" i="5"/>
  <c r="J24" i="5"/>
  <c r="Q23" i="5"/>
  <c r="J23" i="5"/>
  <c r="Q22" i="5"/>
  <c r="J22" i="5"/>
  <c r="Q21" i="5"/>
  <c r="J21" i="5"/>
  <c r="Q20" i="5"/>
  <c r="J20" i="5"/>
  <c r="Q19" i="5"/>
  <c r="J19" i="5"/>
  <c r="T14" i="5"/>
  <c r="I11" i="5"/>
  <c r="I10" i="5"/>
  <c r="T8" i="5"/>
  <c r="L8" i="5"/>
  <c r="I7" i="5"/>
  <c r="M6" i="5"/>
  <c r="E39" i="4"/>
  <c r="F23" i="4"/>
  <c r="F21" i="4"/>
  <c r="F28" i="4" s="1"/>
  <c r="F32" i="4" s="1"/>
  <c r="B10" i="4"/>
  <c r="B7" i="4"/>
  <c r="E6" i="4"/>
  <c r="F3" i="4"/>
  <c r="B3" i="4"/>
  <c r="E87" i="3"/>
  <c r="F67" i="3"/>
  <c r="F64" i="3"/>
  <c r="F57" i="3"/>
  <c r="F54" i="3"/>
  <c r="F53" i="3"/>
  <c r="F56" i="3" s="1"/>
  <c r="F50" i="3"/>
  <c r="F49" i="3"/>
  <c r="F48" i="3"/>
  <c r="F46" i="3"/>
  <c r="F45" i="3"/>
  <c r="F44" i="3"/>
  <c r="F42" i="3"/>
  <c r="F41" i="3"/>
  <c r="F40" i="3"/>
  <c r="F38" i="3"/>
  <c r="F37" i="3"/>
  <c r="F36" i="3"/>
  <c r="F34" i="3"/>
  <c r="F33" i="3"/>
  <c r="F32" i="3"/>
  <c r="F27" i="3"/>
  <c r="F26" i="3"/>
  <c r="F25" i="3"/>
  <c r="F29" i="3" s="1"/>
  <c r="F21" i="3"/>
  <c r="F20" i="3"/>
  <c r="F19" i="3"/>
  <c r="B10" i="3"/>
  <c r="B7" i="3"/>
  <c r="E6" i="3"/>
  <c r="F3" i="3"/>
  <c r="B3" i="3"/>
  <c r="E68" i="2"/>
  <c r="E70" i="2" s="1"/>
  <c r="E39" i="2"/>
  <c r="B30" i="2"/>
  <c r="C22" i="2"/>
  <c r="I6" i="7" s="1"/>
  <c r="C15" i="2"/>
  <c r="C14" i="2"/>
  <c r="B9" i="4" s="1"/>
  <c r="C13" i="2"/>
  <c r="B8" i="3" s="1"/>
  <c r="C11" i="2"/>
  <c r="B6" i="4" s="1"/>
  <c r="E9" i="2"/>
  <c r="E62" i="3" l="1"/>
  <c r="F62" i="3" s="1"/>
  <c r="E72" i="2"/>
  <c r="B6" i="3"/>
  <c r="B9" i="3"/>
  <c r="M42" i="7"/>
  <c r="M43" i="7" s="1"/>
  <c r="F52" i="3"/>
  <c r="J29" i="5"/>
  <c r="Q28" i="5"/>
  <c r="F23" i="3"/>
  <c r="E60" i="3" s="1"/>
  <c r="F60" i="3" s="1"/>
  <c r="F34" i="4"/>
  <c r="F36" i="4" s="1"/>
  <c r="J43" i="7"/>
  <c r="J45" i="7" s="1"/>
  <c r="T9" i="7"/>
  <c r="M36" i="5"/>
  <c r="M37" i="5" s="1"/>
  <c r="J42" i="5" s="1"/>
  <c r="T10" i="7"/>
  <c r="T11" i="6"/>
  <c r="J54" i="6"/>
  <c r="J58" i="6" s="1"/>
  <c r="B5" i="4"/>
  <c r="B8" i="4"/>
  <c r="I6" i="5"/>
  <c r="M43" i="5"/>
  <c r="J52" i="5"/>
  <c r="T11" i="5" s="1"/>
  <c r="M55" i="5"/>
  <c r="I66" i="6"/>
  <c r="J50" i="7"/>
  <c r="T12" i="7" s="1"/>
  <c r="M48" i="7"/>
  <c r="M49" i="7" s="1"/>
  <c r="B5" i="3"/>
  <c r="M34" i="6"/>
  <c r="M54" i="6"/>
  <c r="M55" i="6" s="1"/>
  <c r="M52" i="7"/>
  <c r="M36" i="7"/>
  <c r="M37" i="7" s="1"/>
  <c r="E59" i="3" l="1"/>
  <c r="F59" i="3" s="1"/>
  <c r="E61" i="3"/>
  <c r="F61" i="3" s="1"/>
  <c r="J62" i="6"/>
  <c r="J61" i="6"/>
  <c r="J64" i="6" s="1"/>
  <c r="J51" i="5"/>
  <c r="J54" i="5" s="1"/>
  <c r="T10" i="5"/>
  <c r="M36" i="6"/>
  <c r="M37" i="6" s="1"/>
  <c r="M54" i="7"/>
  <c r="M55" i="7" s="1"/>
  <c r="J51" i="7"/>
  <c r="J54" i="7" s="1"/>
  <c r="J58" i="7" s="1"/>
  <c r="J43" i="5"/>
  <c r="T9" i="5"/>
  <c r="M66" i="7" l="1"/>
  <c r="F66" i="3"/>
  <c r="F67" i="6"/>
  <c r="J66" i="6"/>
  <c r="S23" i="6" s="1"/>
  <c r="J60" i="7"/>
  <c r="J62" i="7"/>
  <c r="J61" i="7"/>
  <c r="J45" i="5"/>
  <c r="M66" i="5"/>
  <c r="J68" i="7" l="1"/>
  <c r="J64" i="7"/>
  <c r="F82" i="3"/>
  <c r="F84" i="3" s="1"/>
  <c r="J61" i="5"/>
  <c r="J60" i="5"/>
  <c r="J62" i="5"/>
  <c r="T16" i="7" l="1"/>
  <c r="I66" i="7"/>
  <c r="R23" i="7" s="1"/>
  <c r="M67" i="7"/>
  <c r="J68" i="5"/>
  <c r="T16" i="5" s="1"/>
  <c r="J66" i="7"/>
  <c r="S23" i="7" s="1"/>
  <c r="F67" i="7"/>
  <c r="J64" i="5"/>
  <c r="I66" i="5" s="1"/>
  <c r="F1" i="8" s="1"/>
  <c r="M67" i="5" l="1"/>
  <c r="J15" i="3"/>
  <c r="O15" i="4"/>
  <c r="J15" i="4"/>
  <c r="F67" i="5"/>
  <c r="R23" i="5"/>
  <c r="J66" i="5"/>
  <c r="S23" i="5" l="1"/>
  <c r="G1" i="8"/>
  <c r="K15" i="3"/>
  <c r="K15" i="4"/>
</calcChain>
</file>

<file path=xl/sharedStrings.xml><?xml version="1.0" encoding="utf-8"?>
<sst xmlns="http://schemas.openxmlformats.org/spreadsheetml/2006/main" count="519" uniqueCount="199">
  <si>
    <t xml:space="preserve">  </t>
  </si>
  <si>
    <t xml:space="preserve">Gennevilliers, le </t>
  </si>
  <si>
    <t>A l’attention de :</t>
  </si>
  <si>
    <t>Mail :</t>
  </si>
  <si>
    <t>NoIMM :</t>
  </si>
  <si>
    <t>Site :</t>
  </si>
  <si>
    <t>Adresse :</t>
  </si>
  <si>
    <t>Code postal</t>
  </si>
  <si>
    <t>N/réf DEVIS :</t>
  </si>
  <si>
    <t>Affaire suivi par :</t>
  </si>
  <si>
    <t>Domaine facturation :</t>
  </si>
  <si>
    <t>P1 - Correctif contrat</t>
  </si>
  <si>
    <t>Type d'opération :</t>
  </si>
  <si>
    <t>Vétusté équipement / équipement HS</t>
  </si>
  <si>
    <t>N° OT (ISBA) :</t>
  </si>
  <si>
    <t>N° affaire :</t>
  </si>
  <si>
    <t>DESCRIPTIF TRAVAUX :</t>
  </si>
  <si>
    <t>Monsieur,</t>
  </si>
  <si>
    <t>Nous vous prions de bien vouloir trouver ci-dessous, notre proposition commerciale concernant :</t>
  </si>
  <si>
    <t xml:space="preserve">Restant à votre disposition, pour tout complément d'information, </t>
  </si>
  <si>
    <t>Et vous souhaitant bonne réception,</t>
  </si>
  <si>
    <t>Nous vous prions d’agréer, Monsieur, l’expression de nos sentiments distingués.</t>
  </si>
  <si>
    <t>Le Responsable de l'étude :</t>
  </si>
  <si>
    <t>Correctif contrat</t>
  </si>
  <si>
    <t>Petits travaux</t>
  </si>
  <si>
    <t>P3 - Contrôle réglementaire</t>
  </si>
  <si>
    <t>P4 - Petits travaux</t>
  </si>
  <si>
    <t>CMT Étendue (Menuiserie / Serrurerie Intérieur)</t>
  </si>
  <si>
    <t>HORS CMT</t>
  </si>
  <si>
    <t>Modification installation</t>
  </si>
  <si>
    <t>Amélioration (Investissement)</t>
  </si>
  <si>
    <t>Prise en charge</t>
  </si>
  <si>
    <t>Dégradation / Vandalisme</t>
  </si>
  <si>
    <t>Mise en conformité</t>
  </si>
  <si>
    <t>Intervention HNO</t>
  </si>
  <si>
    <t>Opération en équipe / Opération spécialisée</t>
  </si>
  <si>
    <t xml:space="preserve">Accompagnement </t>
  </si>
  <si>
    <t>DEVIS</t>
  </si>
  <si>
    <t xml:space="preserve">N°  : </t>
  </si>
  <si>
    <t>Date :</t>
  </si>
  <si>
    <t xml:space="preserve">Affaire : </t>
  </si>
  <si>
    <t xml:space="preserve">Site : </t>
  </si>
  <si>
    <t>A l'attention de :</t>
  </si>
  <si>
    <t>Travaux :</t>
  </si>
  <si>
    <t>Désignation</t>
  </si>
  <si>
    <t>U</t>
  </si>
  <si>
    <t>Qté</t>
  </si>
  <si>
    <t>PV Ut.</t>
  </si>
  <si>
    <t>PV T</t>
  </si>
  <si>
    <t>Motivations du devis :</t>
  </si>
  <si>
    <t>PRIX DE REVIENT</t>
  </si>
  <si>
    <t>Déroulement des travaux :</t>
  </si>
  <si>
    <r>
      <rPr>
        <b/>
        <u/>
        <sz val="11"/>
        <rFont val="Calibri"/>
        <family val="2"/>
      </rPr>
      <t>Fourniture :</t>
    </r>
    <r>
      <rPr>
        <u/>
        <sz val="11"/>
        <rFont val="Calibri"/>
        <family val="2"/>
      </rPr>
      <t xml:space="preserve">
</t>
    </r>
  </si>
  <si>
    <t>sous-total Fourniture :</t>
  </si>
  <si>
    <r>
      <rPr>
        <b/>
        <u/>
        <sz val="11"/>
        <rFont val="Calibri"/>
        <family val="2"/>
      </rPr>
      <t>Sous-traitance :</t>
    </r>
    <r>
      <rPr>
        <u/>
        <sz val="11"/>
        <rFont val="Calibri"/>
        <family val="2"/>
      </rPr>
      <t xml:space="preserve">
</t>
    </r>
  </si>
  <si>
    <t>sous-total Sous-traitance :</t>
  </si>
  <si>
    <t>Main d'oeuvre :</t>
  </si>
  <si>
    <t>Intervention en HO du lundi au vendredi (06h à 21h) :</t>
  </si>
  <si>
    <t>Technicien polyvalent</t>
  </si>
  <si>
    <t>H</t>
  </si>
  <si>
    <t>Technicien spécialisé</t>
  </si>
  <si>
    <t>Expert</t>
  </si>
  <si>
    <t>Intervention en HNO du lundi au vendredi (21h à 06h) :</t>
  </si>
  <si>
    <t>Intervention en HO un samedi (06h à 21h) :</t>
  </si>
  <si>
    <t>Intervention en HNO un samedi (21h à 06h) :</t>
  </si>
  <si>
    <t>Intervention un dimanche ou jour férié :</t>
  </si>
  <si>
    <t>sous-total Main d'œuvre :</t>
  </si>
  <si>
    <t>Forfait Déplacement :</t>
  </si>
  <si>
    <t>sous-total Déplacements :</t>
  </si>
  <si>
    <t>Franchise et coefficient sur achats fournisseurs :</t>
  </si>
  <si>
    <t>Coefficient sur matériel fournisseur &lt;= 1000 €</t>
  </si>
  <si>
    <t>Coef</t>
  </si>
  <si>
    <t>Coefficient sur matériel fournisseur &gt; 1000 €</t>
  </si>
  <si>
    <t>Coefficient sur matériel fournisseur &gt; 8 000 € et &lt;= 15 000 €</t>
  </si>
  <si>
    <t>Coefficient sur sous-traitance</t>
  </si>
  <si>
    <t xml:space="preserve">FRANCHISE PIECES ET MO APPLICABLE : </t>
  </si>
  <si>
    <t>sous-total  :</t>
  </si>
  <si>
    <t>TRAVAUX NON COMPRIS</t>
  </si>
  <si>
    <t>Toutes prestations non explicitement indiquées ci-dessus.</t>
  </si>
  <si>
    <r>
      <t>HORAIRES D'INTERVENTION</t>
    </r>
    <r>
      <rPr>
        <sz val="11"/>
        <rFont val="Calibri"/>
        <family val="2"/>
      </rPr>
      <t xml:space="preserve"> : Du lundi au vendredi de 8 h à 16 h.</t>
    </r>
  </si>
  <si>
    <t>Délai de livraison du matériel à la réception de la commande Client :</t>
  </si>
  <si>
    <t>mois</t>
  </si>
  <si>
    <t>Délai de réalisation à la réception du matériel :</t>
  </si>
  <si>
    <t>Validité du devis :</t>
  </si>
  <si>
    <t>Conditions de paiement : 45 jours fin de mois.</t>
  </si>
  <si>
    <t xml:space="preserve">MONTANT TOTAL H.T. : </t>
  </si>
  <si>
    <t xml:space="preserve">T.V.A. 20%. : </t>
  </si>
  <si>
    <t xml:space="preserve">MONTANT TOTAL T.T.C. : </t>
  </si>
  <si>
    <t>Bon pour accord :</t>
  </si>
  <si>
    <t>Affaire suivie par :</t>
  </si>
  <si>
    <t>le :</t>
  </si>
  <si>
    <r>
      <rPr>
        <b/>
        <u/>
        <sz val="11"/>
        <rFont val="Calibri"/>
        <family val="2"/>
      </rPr>
      <t>BPU :</t>
    </r>
    <r>
      <rPr>
        <u/>
        <sz val="11"/>
        <rFont val="Calibri"/>
        <family val="2"/>
      </rPr>
      <t xml:space="preserve">
</t>
    </r>
  </si>
  <si>
    <t>Forfait demi-journée</t>
  </si>
  <si>
    <t>BPU</t>
  </si>
  <si>
    <t>Forfait journée</t>
  </si>
  <si>
    <t>sous-total BPU :</t>
  </si>
  <si>
    <t>BUDGET D'AFFAIRE 2020</t>
  </si>
  <si>
    <t>NUMERO D'AFFAIRE</t>
  </si>
  <si>
    <t>DATE :</t>
  </si>
  <si>
    <t>NOM DU CLIENT</t>
  </si>
  <si>
    <t>CREATEUR DU BUDGET :</t>
  </si>
  <si>
    <t>RECAPITULATIF</t>
  </si>
  <si>
    <t>SITE</t>
  </si>
  <si>
    <t>Responsable d'Exploitation</t>
  </si>
  <si>
    <t>REFERENCE DEVIS</t>
  </si>
  <si>
    <t>VERSION :</t>
  </si>
  <si>
    <t>BUDGET ACHAT</t>
  </si>
  <si>
    <t>REFERENCE CLIENT</t>
  </si>
  <si>
    <t>CODE MARKETING :</t>
  </si>
  <si>
    <t>SOUS-TRAITANCE EXTERNE</t>
  </si>
  <si>
    <t>PROJET</t>
  </si>
  <si>
    <t>SOUS-TRAITANCE INTERNE</t>
  </si>
  <si>
    <t>SOUS-TRAITANCE SERVICES</t>
  </si>
  <si>
    <t>DETAILS DES HEURES</t>
  </si>
  <si>
    <t>NOTE DE FRAIS</t>
  </si>
  <si>
    <t>Section</t>
  </si>
  <si>
    <t>Libellé</t>
  </si>
  <si>
    <t>Heures normales</t>
  </si>
  <si>
    <t>HNO / H astreinte</t>
  </si>
  <si>
    <t>Montants</t>
  </si>
  <si>
    <t>Commentaires</t>
  </si>
  <si>
    <t xml:space="preserve"> PRIX DE VENTE</t>
  </si>
  <si>
    <t>Nombre</t>
  </si>
  <si>
    <t>Taux
Devis</t>
  </si>
  <si>
    <t>Coefficient</t>
  </si>
  <si>
    <t>Responsable d'Affaires</t>
  </si>
  <si>
    <t>Multitechnique</t>
  </si>
  <si>
    <t>Technicien CMT</t>
  </si>
  <si>
    <t>Assistante</t>
  </si>
  <si>
    <t>Méthodes / Commerce</t>
  </si>
  <si>
    <t>3*8</t>
  </si>
  <si>
    <t>Apprentis</t>
  </si>
  <si>
    <t>Total</t>
  </si>
  <si>
    <t>SOUS-TOTAL HEURES SOCIETE</t>
  </si>
  <si>
    <t>AUTRES MAIN D'ŒUVRE</t>
  </si>
  <si>
    <t>Achats</t>
  </si>
  <si>
    <t>PETITS DEPLACEMENTS</t>
  </si>
  <si>
    <t>heures avec panier de</t>
  </si>
  <si>
    <t>Montant initial</t>
  </si>
  <si>
    <t>PRIMES EXCEPTIONNELLES</t>
  </si>
  <si>
    <t>Buy out</t>
  </si>
  <si>
    <t>DEPLACEMENTS / AUTRES INDEMNITES</t>
  </si>
  <si>
    <t>Economies</t>
  </si>
  <si>
    <t>Montant final</t>
  </si>
  <si>
    <t xml:space="preserve"> S/TOTAL AUTRES MAIN D'ŒUVRE</t>
  </si>
  <si>
    <t>Sous-traitance externe</t>
  </si>
  <si>
    <t>ACHATS</t>
  </si>
  <si>
    <r>
      <rPr>
        <b/>
        <sz val="10"/>
        <rFont val="Calibri"/>
        <family val="2"/>
      </rPr>
      <t xml:space="preserve">FOURNITURES </t>
    </r>
    <r>
      <rPr>
        <sz val="10"/>
        <rFont val="Calibri"/>
        <family val="2"/>
      </rPr>
      <t>(voir détails en Annexe)</t>
    </r>
  </si>
  <si>
    <t>Frais généraux sur achats</t>
  </si>
  <si>
    <t>Taux</t>
  </si>
  <si>
    <t xml:space="preserve"> S/TOTAL ACHATS</t>
  </si>
  <si>
    <t>Sous-traitance services</t>
  </si>
  <si>
    <t>SOUS-TRAITANCE</t>
  </si>
  <si>
    <r>
      <rPr>
        <b/>
        <sz val="10"/>
        <rFont val="Calibri"/>
        <family val="2"/>
      </rPr>
      <t>SOUS-TRAITANCE EXTERNE</t>
    </r>
    <r>
      <rPr>
        <sz val="10"/>
        <rFont val="Calibri"/>
        <family val="2"/>
      </rPr>
      <t xml:space="preserve"> (voir détails en Annexe)</t>
    </r>
  </si>
  <si>
    <r>
      <rPr>
        <b/>
        <sz val="10"/>
        <rFont val="Calibri"/>
        <family val="2"/>
      </rPr>
      <t>SOUS-TRAITANCE SERVICES</t>
    </r>
    <r>
      <rPr>
        <sz val="10"/>
        <rFont val="Calibri"/>
        <family val="2"/>
      </rPr>
      <t xml:space="preserve"> (voir détails en Annexe)</t>
    </r>
  </si>
  <si>
    <t>Frais généraux sur sous-traitance</t>
  </si>
  <si>
    <t>Sous-traitance interne</t>
  </si>
  <si>
    <r>
      <rPr>
        <b/>
        <sz val="10"/>
        <rFont val="Calibri"/>
        <family val="2"/>
      </rPr>
      <t>SOUS-TRAITANCE INTERNE</t>
    </r>
    <r>
      <rPr>
        <sz val="10"/>
        <rFont val="Calibri"/>
        <family val="2"/>
      </rPr>
      <t xml:space="preserve"> (voir détails en Annexe)</t>
    </r>
  </si>
  <si>
    <t xml:space="preserve"> S/TOTAL SOUS-TRAITANCE</t>
  </si>
  <si>
    <t>AUTRES DEPENSES</t>
  </si>
  <si>
    <t xml:space="preserve"> PRIX DE REVIENT INTERMEDIAIRE</t>
  </si>
  <si>
    <t>FRAIS DSS</t>
  </si>
  <si>
    <t>FRAIS FINANCIERS</t>
  </si>
  <si>
    <t>FRAIS DE GROUPE</t>
  </si>
  <si>
    <t xml:space="preserve"> PRIX DE REVIENT</t>
  </si>
  <si>
    <t>Ratios</t>
  </si>
  <si>
    <t>Quotité en €</t>
  </si>
  <si>
    <t>RESULTAT</t>
  </si>
  <si>
    <t>en % PV</t>
  </si>
  <si>
    <t>FGx Absorbés en €</t>
  </si>
  <si>
    <t>PV pour résultat à 5% :</t>
  </si>
  <si>
    <t>FGx Absorbés en % du PV</t>
  </si>
  <si>
    <t>REX / Commercial</t>
  </si>
  <si>
    <t>Responsable d'Affaire</t>
  </si>
  <si>
    <t>Chef d'Entreprise</t>
  </si>
  <si>
    <t xml:space="preserve">Nom : </t>
  </si>
  <si>
    <t>Visa</t>
  </si>
  <si>
    <t>E.</t>
  </si>
  <si>
    <t>Pièces</t>
  </si>
  <si>
    <t>Lot</t>
  </si>
  <si>
    <t>Société</t>
  </si>
  <si>
    <t>Prestations</t>
  </si>
  <si>
    <t>Prix de Revient</t>
  </si>
  <si>
    <t>Sous-traitance technique</t>
  </si>
  <si>
    <t>Sous-traitants internes VINCI (affaire E)</t>
  </si>
  <si>
    <t>MONTANTS A PRENDRE EN COMPTE AU CAS PAR CAS SELON VOS DEVIS</t>
  </si>
  <si>
    <t>DOMAINE</t>
  </si>
  <si>
    <t>EQUIPEMENT</t>
  </si>
  <si>
    <t>DESCRIPTION</t>
  </si>
  <si>
    <t>MONTANT FOURNISSEUR</t>
  </si>
  <si>
    <t>N° DE DEVIS S/TRAIT. DE REFERENCE</t>
  </si>
  <si>
    <t>MONTANT VINCI</t>
  </si>
  <si>
    <t>ALFORTVILLE CT</t>
  </si>
  <si>
    <t>N°OT AVANT CREATION
OT DE REMISE EN ETAT</t>
  </si>
  <si>
    <t>FRANCHISE</t>
  </si>
  <si>
    <t>OUI</t>
  </si>
  <si>
    <t>NON</t>
  </si>
  <si>
    <t>PRIX DE VENTE</t>
  </si>
  <si>
    <t>Contrôle D'accès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</si>
</sst>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164" formatCode="_-* #,##0.00\ [$€-1]_-;\-* #,##0.00\ [$€-1]_-;_-* &quot;-&quot;??\ [$€-1]_-"/>
    <numFmt numFmtId="165" formatCode="00\.000\.00\.00"/>
    <numFmt numFmtId="166" formatCode="0.0%"/>
    <numFmt numFmtId="167" formatCode="#,##0&quot; &quot;"/>
    <numFmt numFmtId="168" formatCode="#,##0.00\ &quot;€&quot;"/>
    <numFmt numFmtId="169" formatCode="00"/>
    <numFmt numFmtId="170" formatCode="_-* #,##0\ [$€-40C]_-;\-* #,##0\ [$€-40C]_-;_-* &quot;-&quot;??\ [$€-40C]_-;_-@_-"/>
    <numFmt numFmtId="171" formatCode="0.0"/>
    <numFmt numFmtId="172" formatCode="#,##0_ ;\-#,##0\ "/>
    <numFmt numFmtId="173" formatCode="_-* #,##0.00\ [$€-40C]_-;\-* #,##0.00\ [$€-40C]_-;_-* &quot;-&quot;??\ [$€-40C]_-;_-@_-"/>
    <numFmt numFmtId="174" formatCode="#,##0.00_ ;\-#,##0.00\ "/>
    <numFmt numFmtId="175" formatCode="#,##0.00&quot; &quot;"/>
    <numFmt numFmtId="176" formatCode="0.0000%"/>
    <numFmt numFmtId="177" formatCode="[$-40C]d\ mmmm\ yyyy;@"/>
  </numFmts>
  <fonts count="63"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8"/>
      <name val="Times New Roman"/>
      <family val="1"/>
    </font>
    <font>
      <sz val="11"/>
      <name val="Calibri"/>
      <family val="2"/>
      <scheme val="minor"/>
    </font>
    <font>
      <sz val="10"/>
      <name val="Arial"/>
      <family val="2"/>
    </font>
    <font>
      <sz val="10"/>
      <name val="Calibri"/>
      <family val="2"/>
      <scheme val="minor"/>
    </font>
    <font>
      <sz val="8"/>
      <name val="Calibri"/>
      <family val="2"/>
      <scheme val="minor"/>
    </font>
    <font>
      <sz val="12"/>
      <name val="Calibri"/>
      <family val="2"/>
      <scheme val="minor"/>
    </font>
    <font>
      <b/>
      <sz val="12"/>
      <name val="Calibri"/>
      <family val="2"/>
      <scheme val="minor"/>
    </font>
    <font>
      <b/>
      <u/>
      <sz val="12"/>
      <name val="Calibri"/>
      <family val="2"/>
      <scheme val="minor"/>
    </font>
    <font>
      <u/>
      <sz val="11"/>
      <color indexed="12"/>
      <name val="Calibri"/>
      <family val="2"/>
      <scheme val="minor"/>
    </font>
    <font>
      <u/>
      <sz val="12"/>
      <color indexed="12"/>
      <name val="Calibri"/>
      <family val="2"/>
      <scheme val="minor"/>
    </font>
    <font>
      <b/>
      <sz val="12"/>
      <color rgb="FF0070C0"/>
      <name val="Calibri"/>
      <family val="2"/>
      <scheme val="minor"/>
    </font>
    <font>
      <b/>
      <sz val="12"/>
      <color rgb="FFFF0000"/>
      <name val="Calibri"/>
      <family val="2"/>
      <scheme val="minor"/>
    </font>
    <font>
      <b/>
      <u/>
      <sz val="8"/>
      <name val="Calibri"/>
      <family val="2"/>
      <scheme val="minor"/>
    </font>
    <font>
      <sz val="7.5"/>
      <name val="Calibri"/>
      <family val="2"/>
      <scheme val="minor"/>
    </font>
    <font>
      <sz val="9"/>
      <name val="Calibri"/>
      <family val="2"/>
      <scheme val="minor"/>
    </font>
    <font>
      <sz val="8"/>
      <color rgb="FF000000"/>
      <name val="Calibri"/>
      <family val="2"/>
      <scheme val="minor"/>
    </font>
    <font>
      <b/>
      <sz val="11"/>
      <name val="Calibri"/>
      <family val="2"/>
      <scheme val="minor"/>
    </font>
    <font>
      <b/>
      <u/>
      <sz val="11"/>
      <name val="Calibri"/>
      <family val="2"/>
      <scheme val="minor"/>
    </font>
    <font>
      <sz val="10"/>
      <name val="Calibri"/>
      <family val="2"/>
    </font>
    <font>
      <u/>
      <sz val="11"/>
      <name val="Calibri"/>
      <family val="2"/>
      <scheme val="minor"/>
    </font>
    <font>
      <b/>
      <u/>
      <sz val="11"/>
      <name val="Calibri"/>
      <family val="2"/>
    </font>
    <font>
      <u/>
      <sz val="11"/>
      <name val="Calibri"/>
      <family val="2"/>
    </font>
    <font>
      <sz val="11"/>
      <color rgb="FF0000FF"/>
      <name val="Calibri"/>
      <family val="2"/>
      <scheme val="minor"/>
    </font>
    <font>
      <b/>
      <sz val="11"/>
      <color rgb="FFFF0000"/>
      <name val="Calibri"/>
      <family val="2"/>
      <scheme val="minor"/>
    </font>
    <font>
      <sz val="11"/>
      <name val="Calibri"/>
      <family val="2"/>
    </font>
    <font>
      <b/>
      <sz val="14"/>
      <name val="Arial"/>
      <family val="2"/>
    </font>
    <font>
      <b/>
      <sz val="10"/>
      <color theme="0"/>
      <name val="Arial"/>
      <family val="2"/>
    </font>
    <font>
      <b/>
      <sz val="8"/>
      <name val="Arial"/>
      <family val="2"/>
    </font>
    <font>
      <sz val="8"/>
      <name val="Arial"/>
      <family val="2"/>
    </font>
    <font>
      <b/>
      <sz val="10"/>
      <name val="Calibri"/>
      <family val="2"/>
    </font>
    <font>
      <b/>
      <sz val="11"/>
      <name val="Calibri"/>
      <family val="2"/>
    </font>
    <font>
      <b/>
      <sz val="12"/>
      <name val="Calibri"/>
      <family val="2"/>
    </font>
    <font>
      <b/>
      <sz val="10"/>
      <name val="Arial"/>
      <family val="2"/>
    </font>
    <font>
      <b/>
      <sz val="10"/>
      <color theme="3"/>
      <name val="Calibri"/>
      <family val="2"/>
    </font>
    <font>
      <sz val="9"/>
      <name val="Calibri"/>
      <family val="2"/>
    </font>
    <font>
      <sz val="9"/>
      <color rgb="FFFF0000"/>
      <name val="Calibri"/>
      <family val="2"/>
    </font>
    <font>
      <b/>
      <sz val="9"/>
      <name val="Calibri"/>
      <family val="2"/>
    </font>
    <font>
      <i/>
      <sz val="9"/>
      <name val="Calibri"/>
      <family val="2"/>
    </font>
    <font>
      <b/>
      <sz val="11"/>
      <color theme="3"/>
      <name val="Calibri"/>
      <family val="2"/>
    </font>
    <font>
      <sz val="8"/>
      <name val="Calibri"/>
      <family val="2"/>
    </font>
    <font>
      <b/>
      <sz val="9"/>
      <color theme="3"/>
      <name val="Calibri"/>
      <family val="2"/>
    </font>
    <font>
      <b/>
      <sz val="12"/>
      <color theme="3"/>
      <name val="Calibri"/>
      <family val="2"/>
    </font>
    <font>
      <sz val="10"/>
      <name val="Times New Roman"/>
      <family val="1"/>
    </font>
    <font>
      <b/>
      <sz val="10"/>
      <color theme="3"/>
      <name val="Arial"/>
      <family val="2"/>
    </font>
    <font>
      <sz val="10"/>
      <color indexed="18"/>
      <name val="Arial"/>
      <family val="2"/>
    </font>
    <font>
      <b/>
      <sz val="10"/>
      <color indexed="18"/>
      <name val="Arial"/>
      <family val="2"/>
    </font>
    <font>
      <sz val="10"/>
      <color theme="3"/>
      <name val="Arial"/>
      <family val="2"/>
    </font>
    <font>
      <sz val="10"/>
      <color rgb="FFFF0000"/>
      <name val="Arial"/>
      <family val="2"/>
    </font>
    <font>
      <sz val="10"/>
      <color indexed="16"/>
      <name val="Calibri"/>
      <family val="2"/>
      <scheme val="minor"/>
    </font>
    <font>
      <sz val="10"/>
      <color indexed="18"/>
      <name val="Calibri"/>
      <family val="2"/>
      <scheme val="minor"/>
    </font>
    <font>
      <sz val="10"/>
      <color indexed="16"/>
      <name val="Arial"/>
      <family val="2"/>
    </font>
    <font>
      <sz val="12"/>
      <color indexed="10"/>
      <name val="Calibri"/>
      <family val="2"/>
      <scheme val="minor"/>
    </font>
    <font>
      <b/>
      <sz val="16"/>
      <color theme="1"/>
      <name val="Calibri"/>
      <family val="2"/>
      <scheme val="minor"/>
    </font>
    <font>
      <sz val="11"/>
      <name val="Arial"/>
      <family val="2"/>
    </font>
    <font>
      <strike/>
      <sz val="10"/>
      <name val="Arial"/>
      <family val="2"/>
    </font>
    <font>
      <sz val="8"/>
      <color rgb="FF0000FF"/>
      <name val="Calibri"/>
      <family val="2"/>
      <scheme val="minor"/>
    </font>
    <font>
      <u/>
      <sz val="8"/>
      <color rgb="FF0000FF"/>
      <name val="Calibri"/>
      <family val="2"/>
      <scheme val="minor"/>
    </font>
    <font>
      <b/>
      <sz val="8"/>
      <color rgb="FF0000FF"/>
      <name val="Calibri"/>
      <family val="2"/>
      <scheme val="minor"/>
    </font>
    <font>
      <b/>
      <sz val="10"/>
      <name val="Calibri"/>
      <family val="2"/>
      <scheme val="minor"/>
    </font>
  </fonts>
  <fills count="2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3"/>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92D050"/>
        <bgColor indexed="64"/>
      </patternFill>
    </fill>
    <fill>
      <patternFill patternType="solid">
        <fgColor theme="5" tint="0.59999389629810485"/>
        <bgColor indexed="64"/>
      </patternFill>
    </fill>
  </fills>
  <borders count="10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right/>
      <top/>
      <bottom style="thin">
        <color indexed="64"/>
      </bottom>
      <diagonal/>
    </border>
    <border>
      <left/>
      <right style="double">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double">
        <color indexed="64"/>
      </left>
      <right style="thin">
        <color indexed="64"/>
      </right>
      <top style="thin">
        <color indexed="64"/>
      </top>
      <bottom style="thick">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xf numFmtId="0" fontId="4" fillId="0" borderId="0"/>
    <xf numFmtId="164" fontId="6" fillId="0" borderId="0" applyFont="0" applyFill="0" applyBorder="0" applyAlignment="0" applyProtection="0"/>
    <xf numFmtId="0" fontId="4" fillId="0" borderId="0"/>
    <xf numFmtId="0" fontId="6" fillId="0" borderId="0"/>
    <xf numFmtId="0" fontId="6" fillId="0" borderId="0"/>
    <xf numFmtId="0" fontId="1" fillId="0" borderId="0"/>
    <xf numFmtId="0" fontId="6" fillId="0" borderId="0"/>
    <xf numFmtId="164" fontId="4" fillId="0" borderId="0" applyFont="0" applyFill="0" applyBorder="0" applyAlignment="0" applyProtection="0"/>
    <xf numFmtId="0" fontId="46" fillId="0" borderId="0"/>
    <xf numFmtId="0" fontId="4" fillId="0" borderId="0"/>
    <xf numFmtId="0" fontId="6" fillId="0" borderId="0"/>
  </cellStyleXfs>
  <cellXfs count="644">
    <xf numFmtId="0" fontId="0" fillId="0" borderId="0" xfId="0"/>
    <xf numFmtId="0" fontId="5" fillId="0" borderId="0" xfId="4" applyFont="1" applyAlignment="1">
      <alignment vertical="center" wrapText="1"/>
    </xf>
    <xf numFmtId="0" fontId="5" fillId="0" borderId="0" xfId="4" applyFont="1" applyBorder="1" applyAlignment="1">
      <alignment horizontal="center" vertical="center" wrapText="1"/>
    </xf>
    <xf numFmtId="164" fontId="5" fillId="0" borderId="0" xfId="5" applyFont="1" applyBorder="1" applyAlignment="1">
      <alignment horizontal="center" vertical="center" wrapText="1"/>
    </xf>
    <xf numFmtId="0" fontId="5" fillId="0" borderId="0" xfId="4" applyFont="1"/>
    <xf numFmtId="0" fontId="7" fillId="0" borderId="0" xfId="4" applyFont="1" applyAlignment="1">
      <alignment vertical="center"/>
    </xf>
    <xf numFmtId="0" fontId="8" fillId="0" borderId="0" xfId="4" applyFont="1"/>
    <xf numFmtId="0" fontId="5" fillId="0" borderId="0" xfId="4" applyFont="1" applyBorder="1"/>
    <xf numFmtId="0" fontId="9" fillId="0" borderId="0" xfId="4" applyFont="1" applyAlignment="1">
      <alignment vertical="center" wrapText="1"/>
    </xf>
    <xf numFmtId="0" fontId="9" fillId="0" borderId="0" xfId="4" applyFont="1"/>
    <xf numFmtId="0" fontId="10" fillId="0" borderId="0" xfId="4" applyFont="1" applyBorder="1" applyAlignment="1">
      <alignment horizontal="right"/>
    </xf>
    <xf numFmtId="0" fontId="9" fillId="0" borderId="0" xfId="4" applyFont="1" applyBorder="1"/>
    <xf numFmtId="0" fontId="9" fillId="0" borderId="0" xfId="6" applyFont="1" applyAlignment="1">
      <alignment vertical="center" wrapText="1"/>
    </xf>
    <xf numFmtId="0" fontId="9" fillId="0" borderId="0" xfId="6" applyFont="1"/>
    <xf numFmtId="0" fontId="9" fillId="0" borderId="0" xfId="6" applyFont="1" applyBorder="1"/>
    <xf numFmtId="0" fontId="8" fillId="0" borderId="0" xfId="6" applyFont="1"/>
    <xf numFmtId="0" fontId="11" fillId="0" borderId="0" xfId="6" applyFont="1" applyBorder="1" applyAlignment="1">
      <alignment horizontal="right"/>
    </xf>
    <xf numFmtId="0" fontId="9" fillId="0" borderId="0" xfId="7" applyFont="1"/>
    <xf numFmtId="0" fontId="5" fillId="0" borderId="0" xfId="6" applyFont="1"/>
    <xf numFmtId="0" fontId="12" fillId="0" borderId="0" xfId="3" applyFont="1" applyAlignment="1" applyProtection="1"/>
    <xf numFmtId="0" fontId="13" fillId="0" borderId="0" xfId="3" applyFont="1" applyAlignment="1" applyProtection="1"/>
    <xf numFmtId="0" fontId="10" fillId="0" borderId="0" xfId="6" applyFont="1" applyFill="1" applyBorder="1" applyAlignment="1"/>
    <xf numFmtId="0" fontId="11" fillId="0" borderId="0" xfId="6" applyFont="1" applyAlignment="1">
      <alignment horizontal="left" vertical="center" wrapText="1"/>
    </xf>
    <xf numFmtId="0" fontId="9" fillId="0" borderId="0" xfId="6" applyFont="1" applyAlignment="1">
      <alignment horizontal="left" vertical="center" wrapText="1"/>
    </xf>
    <xf numFmtId="0" fontId="9" fillId="0" borderId="0" xfId="7" applyFont="1" applyAlignment="1">
      <alignment wrapText="1"/>
    </xf>
    <xf numFmtId="0" fontId="11" fillId="0" borderId="0" xfId="7" applyFont="1" applyAlignment="1">
      <alignment horizontal="left" wrapText="1"/>
    </xf>
    <xf numFmtId="0" fontId="9" fillId="0" borderId="0" xfId="7" applyFont="1" applyAlignment="1">
      <alignment vertical="center" wrapText="1"/>
    </xf>
    <xf numFmtId="0" fontId="11" fillId="0" borderId="0" xfId="7" applyFont="1" applyAlignment="1">
      <alignment horizontal="left" vertical="center" wrapText="1"/>
    </xf>
    <xf numFmtId="0" fontId="9" fillId="0" borderId="0" xfId="7" applyFont="1" applyAlignment="1">
      <alignment horizontal="left" vertical="center" wrapText="1"/>
    </xf>
    <xf numFmtId="0" fontId="9" fillId="0" borderId="0" xfId="4" applyFont="1" applyAlignment="1">
      <alignment horizontal="left" vertical="center" wrapText="1"/>
    </xf>
    <xf numFmtId="0" fontId="11" fillId="0" borderId="0" xfId="4" applyFont="1"/>
    <xf numFmtId="0" fontId="11" fillId="0" borderId="0" xfId="4" applyFont="1" applyAlignment="1">
      <alignment horizontal="left"/>
    </xf>
    <xf numFmtId="0" fontId="10" fillId="0" borderId="0" xfId="4" applyFont="1" applyFill="1"/>
    <xf numFmtId="0" fontId="10" fillId="0" borderId="0" xfId="4" applyFont="1" applyFill="1" applyBorder="1"/>
    <xf numFmtId="0" fontId="9" fillId="0" borderId="0" xfId="4" applyFont="1" applyFill="1" applyBorder="1"/>
    <xf numFmtId="0" fontId="10" fillId="0" borderId="0" xfId="6" applyFont="1" applyFill="1"/>
    <xf numFmtId="0" fontId="9" fillId="0" borderId="0" xfId="4" quotePrefix="1" applyFont="1" applyFill="1" applyBorder="1"/>
    <xf numFmtId="0" fontId="10" fillId="0" borderId="0" xfId="4" applyFont="1" applyFill="1" applyAlignment="1">
      <alignment horizontal="left" vertical="center"/>
    </xf>
    <xf numFmtId="0" fontId="6" fillId="0" borderId="0" xfId="8" applyFont="1" applyBorder="1" applyAlignment="1">
      <alignment horizontal="center" vertical="center"/>
    </xf>
    <xf numFmtId="0" fontId="9" fillId="0" borderId="0" xfId="4" applyFont="1" applyFill="1" applyBorder="1" applyAlignment="1">
      <alignment vertical="center"/>
    </xf>
    <xf numFmtId="0" fontId="9" fillId="0" borderId="0" xfId="4" applyFont="1" applyFill="1" applyAlignment="1">
      <alignment horizontal="left" vertical="center"/>
    </xf>
    <xf numFmtId="0" fontId="11" fillId="0" borderId="0" xfId="4" applyFont="1" applyAlignment="1">
      <alignment horizontal="left" vertical="top"/>
    </xf>
    <xf numFmtId="0" fontId="9" fillId="0" borderId="0" xfId="4" applyFont="1" applyAlignment="1">
      <alignment horizontal="justify"/>
    </xf>
    <xf numFmtId="0" fontId="7" fillId="0" borderId="0" xfId="4" applyFont="1" applyBorder="1"/>
    <xf numFmtId="0" fontId="9" fillId="0" borderId="0" xfId="4" applyFont="1" applyAlignment="1">
      <alignment horizontal="left" wrapText="1"/>
    </xf>
    <xf numFmtId="0" fontId="5" fillId="0" borderId="0" xfId="4" applyFont="1" applyAlignment="1">
      <alignment horizontal="left"/>
    </xf>
    <xf numFmtId="0" fontId="8" fillId="0" borderId="0" xfId="4" applyFont="1" applyAlignment="1">
      <alignment horizontal="left"/>
    </xf>
    <xf numFmtId="0" fontId="10" fillId="0" borderId="0" xfId="4" applyFont="1" applyAlignment="1">
      <alignment horizontal="right"/>
    </xf>
    <xf numFmtId="0" fontId="10" fillId="0" borderId="0" xfId="4" applyFont="1" applyAlignment="1">
      <alignment horizontal="left"/>
    </xf>
    <xf numFmtId="0" fontId="8" fillId="0" borderId="0" xfId="4" applyFont="1" applyBorder="1"/>
    <xf numFmtId="0" fontId="8" fillId="0" borderId="0" xfId="4" applyFont="1" applyAlignment="1">
      <alignment horizontal="left" vertical="top"/>
    </xf>
    <xf numFmtId="0" fontId="7" fillId="0" borderId="0" xfId="4" applyFont="1" applyAlignment="1">
      <alignment vertical="center" wrapText="1"/>
    </xf>
    <xf numFmtId="0" fontId="16" fillId="0" borderId="0" xfId="4" applyFont="1" applyAlignment="1">
      <alignment horizontal="left" vertical="center"/>
    </xf>
    <xf numFmtId="0" fontId="17" fillId="0" borderId="0" xfId="7" applyFont="1" applyAlignment="1">
      <alignment horizontal="left" indent="3"/>
    </xf>
    <xf numFmtId="0" fontId="18" fillId="0" borderId="0" xfId="4" applyFont="1" applyAlignment="1">
      <alignment horizontal="right"/>
    </xf>
    <xf numFmtId="0" fontId="19" fillId="0" borderId="0" xfId="0" applyFont="1" applyAlignment="1">
      <alignment horizontal="left"/>
    </xf>
    <xf numFmtId="0" fontId="8" fillId="0" borderId="0" xfId="7" applyFont="1" applyAlignment="1">
      <alignment horizontal="left"/>
    </xf>
    <xf numFmtId="0" fontId="20" fillId="0" borderId="0" xfId="4" applyFont="1" applyAlignment="1">
      <alignment horizontal="right"/>
    </xf>
    <xf numFmtId="0" fontId="5" fillId="0" borderId="0" xfId="7" applyFont="1"/>
    <xf numFmtId="0" fontId="20" fillId="0" borderId="0" xfId="4" applyFont="1" applyAlignment="1">
      <alignment horizontal="center"/>
    </xf>
    <xf numFmtId="0" fontId="10" fillId="0" borderId="0" xfId="4" applyFont="1" applyAlignment="1">
      <alignment horizontal="center"/>
    </xf>
    <xf numFmtId="0" fontId="7" fillId="0" borderId="0" xfId="4" applyFont="1" applyAlignment="1">
      <alignment horizontal="center" vertical="center" wrapText="1"/>
    </xf>
    <xf numFmtId="0" fontId="7" fillId="0" borderId="0" xfId="4" applyFont="1" applyBorder="1" applyAlignment="1">
      <alignment horizontal="center" vertical="center" wrapText="1"/>
    </xf>
    <xf numFmtId="164" fontId="7" fillId="0" borderId="0" xfId="5" applyFont="1" applyBorder="1" applyAlignment="1">
      <alignment horizontal="center" vertical="center" wrapText="1"/>
    </xf>
    <xf numFmtId="3" fontId="5" fillId="2" borderId="0" xfId="4" applyNumberFormat="1" applyFont="1" applyFill="1" applyBorder="1" applyAlignment="1">
      <alignment vertical="center" wrapText="1"/>
    </xf>
    <xf numFmtId="3" fontId="5" fillId="2" borderId="0" xfId="4" applyNumberFormat="1" applyFont="1" applyFill="1" applyAlignment="1">
      <alignment vertical="center" wrapText="1"/>
    </xf>
    <xf numFmtId="0" fontId="5" fillId="2" borderId="0" xfId="4" applyFont="1" applyFill="1" applyAlignment="1">
      <alignment vertical="center" wrapText="1"/>
    </xf>
    <xf numFmtId="3" fontId="20" fillId="2" borderId="4" xfId="4" applyNumberFormat="1" applyFont="1" applyFill="1" applyBorder="1" applyAlignment="1">
      <alignment vertical="center" wrapText="1"/>
    </xf>
    <xf numFmtId="49" fontId="20" fillId="2" borderId="0" xfId="4" applyNumberFormat="1" applyFont="1" applyFill="1" applyBorder="1" applyAlignment="1">
      <alignment vertical="center" wrapText="1"/>
    </xf>
    <xf numFmtId="164" fontId="5" fillId="2" borderId="0" xfId="5" applyFont="1" applyFill="1" applyBorder="1" applyAlignment="1">
      <alignment horizontal="center" vertical="center" wrapText="1"/>
    </xf>
    <xf numFmtId="3" fontId="5" fillId="2" borderId="5" xfId="4" applyNumberFormat="1" applyFont="1" applyFill="1" applyBorder="1" applyAlignment="1">
      <alignment horizontal="center" vertical="center" wrapText="1"/>
    </xf>
    <xf numFmtId="3" fontId="20" fillId="2" borderId="4" xfId="4" applyNumberFormat="1" applyFont="1" applyFill="1" applyBorder="1" applyAlignment="1">
      <alignment horizontal="center" vertical="center" wrapText="1"/>
    </xf>
    <xf numFmtId="165" fontId="20" fillId="2" borderId="0" xfId="4" applyNumberFormat="1" applyFont="1" applyFill="1" applyBorder="1" applyAlignment="1">
      <alignment vertical="center" wrapText="1"/>
    </xf>
    <xf numFmtId="3" fontId="20" fillId="2" borderId="0" xfId="4" applyNumberFormat="1" applyFont="1" applyFill="1" applyBorder="1" applyAlignment="1">
      <alignment vertical="center" wrapText="1"/>
    </xf>
    <xf numFmtId="14" fontId="5" fillId="0" borderId="5" xfId="4" applyNumberFormat="1" applyFont="1" applyFill="1" applyBorder="1" applyAlignment="1">
      <alignment horizontal="center" vertical="center" wrapText="1"/>
    </xf>
    <xf numFmtId="0" fontId="20" fillId="3" borderId="0" xfId="4" applyNumberFormat="1" applyFont="1" applyFill="1" applyBorder="1" applyAlignment="1">
      <alignment horizontal="left" vertical="center" wrapText="1"/>
    </xf>
    <xf numFmtId="3" fontId="20" fillId="3" borderId="0" xfId="4" applyNumberFormat="1" applyFont="1" applyFill="1" applyBorder="1" applyAlignment="1">
      <alignment horizontal="left" vertical="center" wrapText="1"/>
    </xf>
    <xf numFmtId="164" fontId="5" fillId="2" borderId="0" xfId="5" applyFont="1" applyFill="1" applyBorder="1" applyAlignment="1">
      <alignment vertical="center" wrapText="1"/>
    </xf>
    <xf numFmtId="164" fontId="5" fillId="2" borderId="5" xfId="5" applyFont="1" applyFill="1" applyBorder="1" applyAlignment="1">
      <alignment vertical="center" wrapText="1"/>
    </xf>
    <xf numFmtId="3" fontId="20" fillId="2" borderId="0" xfId="4" applyNumberFormat="1" applyFont="1" applyFill="1" applyBorder="1" applyAlignment="1">
      <alignment horizontal="left" vertical="center" wrapText="1"/>
    </xf>
    <xf numFmtId="3" fontId="20" fillId="2" borderId="6" xfId="4" applyNumberFormat="1" applyFont="1" applyFill="1" applyBorder="1" applyAlignment="1">
      <alignment vertical="center" wrapText="1"/>
    </xf>
    <xf numFmtId="3" fontId="5" fillId="2" borderId="9" xfId="4" applyNumberFormat="1" applyFont="1" applyFill="1" applyBorder="1" applyAlignment="1">
      <alignment vertical="center" wrapText="1"/>
    </xf>
    <xf numFmtId="0" fontId="20" fillId="2" borderId="0" xfId="4" applyFont="1" applyFill="1" applyAlignment="1">
      <alignment vertical="center" wrapText="1"/>
    </xf>
    <xf numFmtId="0" fontId="5" fillId="2" borderId="16" xfId="4" applyFont="1" applyFill="1" applyBorder="1" applyAlignment="1">
      <alignment horizontal="center" vertical="center" wrapText="1"/>
    </xf>
    <xf numFmtId="164" fontId="5" fillId="2" borderId="16" xfId="5" applyFont="1" applyFill="1" applyBorder="1" applyAlignment="1">
      <alignment horizontal="center" vertical="center" wrapText="1"/>
    </xf>
    <xf numFmtId="3" fontId="5" fillId="2" borderId="17" xfId="4" applyNumberFormat="1" applyFont="1" applyFill="1" applyBorder="1" applyAlignment="1">
      <alignment horizontal="center" vertical="center" wrapText="1"/>
    </xf>
    <xf numFmtId="0" fontId="5" fillId="2" borderId="10" xfId="4" applyFont="1" applyFill="1" applyBorder="1" applyAlignment="1" applyProtection="1">
      <alignment horizontal="left" vertical="top" wrapText="1"/>
      <protection locked="0"/>
    </xf>
    <xf numFmtId="0" fontId="5" fillId="2" borderId="18" xfId="4" applyFont="1" applyFill="1" applyBorder="1" applyAlignment="1" applyProtection="1">
      <alignment horizontal="left" vertical="top" wrapText="1"/>
      <protection locked="0"/>
    </xf>
    <xf numFmtId="0" fontId="5" fillId="2" borderId="19" xfId="4" applyFont="1" applyFill="1" applyBorder="1" applyAlignment="1" applyProtection="1">
      <alignment horizontal="left" vertical="top" wrapText="1"/>
      <protection locked="0"/>
    </xf>
    <xf numFmtId="0" fontId="1" fillId="4" borderId="0" xfId="9" applyFont="1" applyFill="1"/>
    <xf numFmtId="0" fontId="22" fillId="4" borderId="0" xfId="10" applyFont="1" applyFill="1" applyAlignment="1">
      <alignment vertical="center"/>
    </xf>
    <xf numFmtId="0" fontId="5" fillId="2" borderId="21" xfId="4" applyFont="1" applyFill="1" applyBorder="1" applyAlignment="1">
      <alignment horizontal="left" vertical="top" wrapText="1"/>
    </xf>
    <xf numFmtId="164" fontId="5" fillId="2" borderId="21" xfId="5" applyFont="1" applyFill="1" applyBorder="1" applyAlignment="1">
      <alignment horizontal="left" vertical="top" wrapText="1"/>
    </xf>
    <xf numFmtId="164" fontId="5" fillId="2" borderId="22" xfId="11" applyFont="1" applyFill="1" applyBorder="1" applyAlignment="1">
      <alignment horizontal="left" vertical="top" wrapText="1"/>
    </xf>
    <xf numFmtId="0" fontId="5" fillId="2" borderId="0" xfId="4" applyFont="1" applyFill="1" applyAlignment="1">
      <alignment horizontal="left" vertical="top" wrapText="1"/>
    </xf>
    <xf numFmtId="0" fontId="5" fillId="3" borderId="21" xfId="6" applyFont="1" applyFill="1" applyBorder="1" applyAlignment="1">
      <alignment horizontal="center" vertical="center" wrapText="1"/>
    </xf>
    <xf numFmtId="0" fontId="5" fillId="2" borderId="21" xfId="4" applyFont="1" applyFill="1" applyBorder="1" applyAlignment="1">
      <alignment horizontal="center" vertical="center" wrapText="1"/>
    </xf>
    <xf numFmtId="164" fontId="5" fillId="2" borderId="21" xfId="5" applyFont="1" applyFill="1" applyBorder="1" applyAlignment="1">
      <alignment horizontal="center" vertical="center" wrapText="1"/>
    </xf>
    <xf numFmtId="164" fontId="5" fillId="2" borderId="22" xfId="11" quotePrefix="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5" applyFont="1" applyFill="1" applyBorder="1" applyAlignment="1">
      <alignment horizontal="center" vertical="center" wrapText="1"/>
    </xf>
    <xf numFmtId="164" fontId="20" fillId="2" borderId="14" xfId="11" applyFont="1" applyFill="1" applyBorder="1" applyAlignment="1">
      <alignment horizontal="center" vertical="center" wrapText="1"/>
    </xf>
    <xf numFmtId="164" fontId="5" fillId="2" borderId="22" xfId="11" applyFont="1" applyFill="1" applyBorder="1" applyAlignment="1">
      <alignment horizontal="center" vertical="center" wrapText="1"/>
    </xf>
    <xf numFmtId="0" fontId="5" fillId="2" borderId="23" xfId="4" applyFont="1" applyFill="1" applyBorder="1" applyAlignment="1" applyProtection="1">
      <alignment horizontal="right" vertical="justify" wrapText="1"/>
      <protection locked="0"/>
    </xf>
    <xf numFmtId="0" fontId="5" fillId="2" borderId="4" xfId="4" applyFont="1" applyFill="1" applyBorder="1" applyAlignment="1" applyProtection="1">
      <alignment horizontal="left" vertical="justify" wrapText="1"/>
      <protection locked="0"/>
    </xf>
    <xf numFmtId="0" fontId="5" fillId="2" borderId="23" xfId="4" applyFont="1" applyFill="1" applyBorder="1" applyAlignment="1" applyProtection="1">
      <alignment horizontal="left" vertical="justify" wrapText="1"/>
      <protection locked="0"/>
    </xf>
    <xf numFmtId="0" fontId="5" fillId="5" borderId="21" xfId="4" applyFont="1" applyFill="1" applyBorder="1" applyAlignment="1">
      <alignment horizontal="center" vertical="center" wrapText="1"/>
    </xf>
    <xf numFmtId="164" fontId="5" fillId="5" borderId="21" xfId="5" applyFont="1" applyFill="1" applyBorder="1" applyAlignment="1">
      <alignment horizontal="center" vertical="center" wrapText="1"/>
    </xf>
    <xf numFmtId="164" fontId="5" fillId="5" borderId="22" xfId="11" applyFont="1" applyFill="1" applyBorder="1" applyAlignment="1">
      <alignment horizontal="center" vertical="center" wrapText="1"/>
    </xf>
    <xf numFmtId="0" fontId="21" fillId="5" borderId="4" xfId="4" applyFont="1" applyFill="1" applyBorder="1" applyAlignment="1" applyProtection="1">
      <alignment horizontal="left" vertical="center" wrapText="1"/>
      <protection locked="0"/>
    </xf>
    <xf numFmtId="0" fontId="21" fillId="5" borderId="23" xfId="4" applyFont="1" applyFill="1" applyBorder="1" applyAlignment="1" applyProtection="1">
      <alignment horizontal="left" vertical="center" wrapText="1"/>
      <protection locked="0"/>
    </xf>
    <xf numFmtId="0" fontId="23" fillId="5" borderId="23" xfId="4" applyFont="1" applyFill="1" applyBorder="1" applyAlignment="1" applyProtection="1">
      <alignment horizontal="left" vertical="center" wrapText="1"/>
      <protection locked="0"/>
    </xf>
    <xf numFmtId="0" fontId="23" fillId="5" borderId="4" xfId="4" applyFont="1" applyFill="1" applyBorder="1" applyAlignment="1" applyProtection="1">
      <alignment horizontal="left" vertical="center" wrapText="1"/>
      <protection locked="0"/>
    </xf>
    <xf numFmtId="0" fontId="27" fillId="5" borderId="0" xfId="4" applyFont="1" applyFill="1" applyBorder="1" applyAlignment="1" applyProtection="1">
      <alignment horizontal="right" vertical="center" wrapText="1"/>
      <protection locked="0"/>
    </xf>
    <xf numFmtId="0" fontId="27" fillId="5" borderId="21" xfId="4" applyFont="1" applyFill="1" applyBorder="1" applyAlignment="1" applyProtection="1">
      <alignment horizontal="center" vertical="center" wrapText="1"/>
      <protection locked="0"/>
    </xf>
    <xf numFmtId="0" fontId="27" fillId="5" borderId="24" xfId="4" applyFont="1" applyFill="1" applyBorder="1" applyAlignment="1" applyProtection="1">
      <alignment horizontal="center" vertical="center" wrapText="1"/>
      <protection locked="0"/>
    </xf>
    <xf numFmtId="164" fontId="27" fillId="5" borderId="24" xfId="5" applyFont="1" applyFill="1" applyBorder="1" applyAlignment="1">
      <alignment horizontal="center" vertical="center" wrapText="1"/>
    </xf>
    <xf numFmtId="164" fontId="27" fillId="5" borderId="22" xfId="11" applyFont="1" applyFill="1" applyBorder="1" applyAlignment="1">
      <alignment horizontal="center" vertical="center" wrapText="1"/>
    </xf>
    <xf numFmtId="0" fontId="5" fillId="5" borderId="4" xfId="4" applyFont="1" applyFill="1" applyBorder="1" applyAlignment="1" applyProtection="1">
      <alignment horizontal="left" vertical="justify" wrapText="1"/>
      <protection locked="0"/>
    </xf>
    <xf numFmtId="0" fontId="5" fillId="5" borderId="23" xfId="4" applyFont="1" applyFill="1" applyBorder="1" applyAlignment="1" applyProtection="1">
      <alignment horizontal="left" vertical="justify" wrapText="1"/>
      <protection locked="0"/>
    </xf>
    <xf numFmtId="0" fontId="5" fillId="5" borderId="12" xfId="4" applyFont="1" applyFill="1" applyBorder="1" applyAlignment="1">
      <alignment horizontal="center" vertical="center" wrapText="1"/>
    </xf>
    <xf numFmtId="164" fontId="5" fillId="5" borderId="12" xfId="5" applyFont="1" applyFill="1" applyBorder="1" applyAlignment="1">
      <alignment horizontal="center" vertical="center" wrapText="1"/>
    </xf>
    <xf numFmtId="164" fontId="20" fillId="5" borderId="14" xfId="11" applyFont="1" applyFill="1" applyBorder="1" applyAlignment="1">
      <alignment horizontal="center" vertical="center" wrapText="1"/>
    </xf>
    <xf numFmtId="0" fontId="5" fillId="2" borderId="24" xfId="4" applyFont="1" applyFill="1" applyBorder="1" applyAlignment="1">
      <alignment horizontal="center" vertical="center" wrapText="1"/>
    </xf>
    <xf numFmtId="0" fontId="5" fillId="2" borderId="4" xfId="4" applyFont="1" applyFill="1" applyBorder="1" applyAlignment="1">
      <alignment horizontal="left" vertical="center" wrapText="1"/>
    </xf>
    <xf numFmtId="0" fontId="21" fillId="2" borderId="23" xfId="4" applyFont="1" applyFill="1" applyBorder="1" applyAlignment="1">
      <alignment horizontal="left" vertical="center" wrapText="1"/>
    </xf>
    <xf numFmtId="0" fontId="21" fillId="2" borderId="4" xfId="4" applyFont="1" applyFill="1" applyBorder="1" applyAlignment="1" applyProtection="1">
      <alignment horizontal="left" vertical="center" wrapText="1"/>
      <protection locked="0"/>
    </xf>
    <xf numFmtId="0" fontId="5" fillId="2" borderId="23" xfId="4" applyFont="1" applyFill="1" applyBorder="1" applyAlignment="1">
      <alignment horizontal="left" vertical="center" wrapText="1"/>
    </xf>
    <xf numFmtId="0" fontId="5" fillId="2" borderId="23" xfId="4" applyFont="1" applyFill="1" applyBorder="1" applyAlignment="1">
      <alignment horizontal="right" vertical="center" wrapText="1"/>
    </xf>
    <xf numFmtId="0" fontId="5" fillId="2" borderId="0" xfId="4" applyFont="1" applyFill="1" applyBorder="1" applyAlignment="1">
      <alignment horizontal="right" vertical="center" wrapText="1"/>
    </xf>
    <xf numFmtId="164" fontId="5" fillId="2" borderId="24" xfId="5" applyFont="1" applyFill="1" applyBorder="1" applyAlignment="1">
      <alignment horizontal="center" vertical="center" wrapText="1"/>
    </xf>
    <xf numFmtId="0" fontId="20" fillId="2" borderId="4" xfId="4" applyFont="1" applyFill="1" applyBorder="1" applyAlignment="1" applyProtection="1">
      <alignment horizontal="left" vertical="center" wrapText="1"/>
      <protection locked="0"/>
    </xf>
    <xf numFmtId="0" fontId="20" fillId="2" borderId="0" xfId="4" applyFont="1" applyFill="1" applyBorder="1" applyAlignment="1" applyProtection="1">
      <alignment horizontal="right" vertical="center" wrapText="1"/>
      <protection locked="0"/>
    </xf>
    <xf numFmtId="0" fontId="5" fillId="2" borderId="21" xfId="4" applyFont="1" applyFill="1" applyBorder="1" applyAlignment="1" applyProtection="1">
      <alignment horizontal="center" vertical="center" wrapText="1"/>
      <protection locked="0"/>
    </xf>
    <xf numFmtId="0" fontId="5" fillId="2" borderId="24" xfId="4" applyFont="1" applyFill="1" applyBorder="1" applyAlignment="1" applyProtection="1">
      <alignment horizontal="center" vertical="center" wrapText="1"/>
      <protection locked="0"/>
    </xf>
    <xf numFmtId="164" fontId="20" fillId="2" borderId="22" xfId="11" applyFont="1" applyFill="1" applyBorder="1" applyAlignment="1">
      <alignment horizontal="center" vertical="center" wrapText="1"/>
    </xf>
    <xf numFmtId="0" fontId="20" fillId="2" borderId="6" xfId="4" applyFont="1" applyFill="1" applyBorder="1" applyAlignment="1">
      <alignment horizontal="center" vertical="center" wrapText="1"/>
    </xf>
    <xf numFmtId="0" fontId="20" fillId="2" borderId="7" xfId="4" applyFont="1" applyFill="1" applyBorder="1" applyAlignment="1">
      <alignment horizontal="center" vertical="center" wrapText="1"/>
    </xf>
    <xf numFmtId="0" fontId="20" fillId="2" borderId="25" xfId="4" applyFont="1" applyFill="1" applyBorder="1" applyAlignment="1">
      <alignment horizontal="center" vertical="center" wrapText="1"/>
    </xf>
    <xf numFmtId="0" fontId="20" fillId="2" borderId="26" xfId="4" applyFont="1" applyFill="1" applyBorder="1" applyAlignment="1">
      <alignment horizontal="center" vertical="center" wrapText="1"/>
    </xf>
    <xf numFmtId="164" fontId="20" fillId="2" borderId="26" xfId="5" applyFont="1" applyFill="1" applyBorder="1" applyAlignment="1">
      <alignment horizontal="right" vertical="center" wrapText="1"/>
    </xf>
    <xf numFmtId="164" fontId="20" fillId="2" borderId="27" xfId="11" applyFont="1" applyFill="1" applyBorder="1" applyAlignment="1">
      <alignment horizontal="center" vertical="center" wrapText="1"/>
    </xf>
    <xf numFmtId="0" fontId="5" fillId="2" borderId="1" xfId="4" applyFont="1" applyFill="1" applyBorder="1" applyAlignment="1">
      <alignment vertical="center" wrapText="1"/>
    </xf>
    <xf numFmtId="0" fontId="5" fillId="2" borderId="1" xfId="4" applyFont="1" applyFill="1" applyBorder="1" applyAlignment="1">
      <alignment horizontal="center" vertical="center" wrapText="1"/>
    </xf>
    <xf numFmtId="0" fontId="5" fillId="2" borderId="2" xfId="4" applyFont="1" applyFill="1" applyBorder="1" applyAlignment="1">
      <alignment horizontal="center" vertical="center" wrapText="1"/>
    </xf>
    <xf numFmtId="164" fontId="5" fillId="2" borderId="2" xfId="5" applyFont="1" applyFill="1" applyBorder="1" applyAlignment="1">
      <alignment horizontal="center" vertical="center" wrapText="1"/>
    </xf>
    <xf numFmtId="3" fontId="5" fillId="2" borderId="3" xfId="4" applyNumberFormat="1" applyFont="1" applyFill="1" applyBorder="1" applyAlignment="1">
      <alignment horizontal="center" vertical="center" wrapText="1"/>
    </xf>
    <xf numFmtId="0" fontId="5" fillId="2" borderId="4" xfId="4" applyFont="1" applyFill="1" applyBorder="1" applyAlignment="1">
      <alignment vertical="center" wrapText="1"/>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6" xfId="4" applyFont="1" applyFill="1" applyBorder="1" applyAlignment="1">
      <alignment vertical="center" wrapText="1"/>
    </xf>
    <xf numFmtId="0" fontId="5" fillId="2" borderId="8" xfId="4" applyFont="1" applyFill="1" applyBorder="1" applyAlignment="1">
      <alignment vertical="center" wrapText="1"/>
    </xf>
    <xf numFmtId="0" fontId="5" fillId="2" borderId="6" xfId="4" applyFont="1" applyFill="1" applyBorder="1" applyAlignment="1">
      <alignment horizontal="center" vertical="center" wrapText="1"/>
    </xf>
    <xf numFmtId="0" fontId="5" fillId="2" borderId="7" xfId="4" applyFont="1" applyFill="1" applyBorder="1" applyAlignment="1">
      <alignment horizontal="center" vertical="center" wrapText="1"/>
    </xf>
    <xf numFmtId="164" fontId="5" fillId="2" borderId="7" xfId="5" applyFont="1" applyFill="1" applyBorder="1" applyAlignment="1">
      <alignment horizontal="center" vertical="center" wrapText="1"/>
    </xf>
    <xf numFmtId="3" fontId="5" fillId="2" borderId="8" xfId="4" applyNumberFormat="1" applyFont="1" applyFill="1" applyBorder="1" applyAlignment="1">
      <alignment horizontal="center" vertical="center" wrapText="1"/>
    </xf>
    <xf numFmtId="0" fontId="5" fillId="2" borderId="0" xfId="4" applyFont="1" applyFill="1" applyAlignment="1">
      <alignment horizontal="center" vertical="center" wrapText="1"/>
    </xf>
    <xf numFmtId="164" fontId="5" fillId="2" borderId="0" xfId="5" applyFont="1" applyFill="1" applyAlignment="1">
      <alignment horizontal="center" vertical="center" wrapText="1"/>
    </xf>
    <xf numFmtId="3" fontId="5" fillId="2" borderId="0" xfId="4" applyNumberFormat="1" applyFont="1" applyFill="1" applyAlignment="1">
      <alignment horizontal="center" vertical="center" wrapText="1"/>
    </xf>
    <xf numFmtId="3" fontId="5" fillId="2" borderId="0" xfId="4" applyNumberFormat="1" applyFont="1" applyFill="1" applyBorder="1" applyAlignment="1">
      <alignment horizontal="center" vertical="center" wrapText="1"/>
    </xf>
    <xf numFmtId="3" fontId="5" fillId="2" borderId="24" xfId="4" applyNumberFormat="1" applyFont="1" applyFill="1" applyBorder="1" applyAlignment="1">
      <alignment horizontal="center" vertical="center" wrapText="1"/>
    </xf>
    <xf numFmtId="0" fontId="26" fillId="2" borderId="4" xfId="6" quotePrefix="1" applyFont="1" applyFill="1" applyBorder="1" applyAlignment="1" applyProtection="1">
      <alignment horizontal="left" vertical="top" wrapText="1"/>
      <protection locked="0"/>
    </xf>
    <xf numFmtId="0" fontId="26" fillId="2" borderId="23" xfId="6" quotePrefix="1" applyFont="1" applyFill="1" applyBorder="1" applyAlignment="1" applyProtection="1">
      <alignment horizontal="left" vertical="top" wrapText="1"/>
      <protection locked="0"/>
    </xf>
    <xf numFmtId="0" fontId="22" fillId="0" borderId="0" xfId="10" applyFont="1" applyAlignment="1">
      <alignment vertical="center"/>
    </xf>
    <xf numFmtId="0" fontId="22" fillId="0" borderId="28" xfId="10" applyFont="1" applyBorder="1" applyAlignment="1" applyProtection="1">
      <alignment vertical="center"/>
      <protection locked="0"/>
    </xf>
    <xf numFmtId="0" fontId="22" fillId="0" borderId="29" xfId="10" applyFont="1" applyBorder="1" applyAlignment="1" applyProtection="1">
      <alignment vertical="center"/>
      <protection locked="0"/>
    </xf>
    <xf numFmtId="0" fontId="22" fillId="0" borderId="29" xfId="10" applyFont="1" applyBorder="1" applyAlignment="1">
      <alignment vertical="center"/>
    </xf>
    <xf numFmtId="0" fontId="22" fillId="0" borderId="30" xfId="10" applyFont="1" applyBorder="1" applyAlignment="1">
      <alignment vertical="center"/>
    </xf>
    <xf numFmtId="0" fontId="22" fillId="0" borderId="32" xfId="10" applyFont="1" applyBorder="1" applyAlignment="1">
      <alignment vertical="center"/>
    </xf>
    <xf numFmtId="0" fontId="22" fillId="0" borderId="31" xfId="10" applyFont="1" applyBorder="1" applyAlignment="1" applyProtection="1">
      <alignment vertical="center"/>
      <protection locked="0"/>
    </xf>
    <xf numFmtId="0" fontId="22" fillId="0" borderId="0" xfId="10" applyFont="1" applyBorder="1" applyAlignment="1" applyProtection="1">
      <alignment vertical="center"/>
      <protection locked="0"/>
    </xf>
    <xf numFmtId="0" fontId="22" fillId="0" borderId="0" xfId="10" applyFont="1" applyBorder="1" applyAlignment="1">
      <alignment vertical="center"/>
    </xf>
    <xf numFmtId="0" fontId="22" fillId="0" borderId="31" xfId="10" applyFont="1" applyBorder="1" applyAlignment="1">
      <alignment vertical="center"/>
    </xf>
    <xf numFmtId="0" fontId="31" fillId="0" borderId="0" xfId="10" applyFont="1" applyBorder="1" applyAlignment="1" applyProtection="1">
      <alignment horizontal="center" vertical="center"/>
      <protection locked="0"/>
    </xf>
    <xf numFmtId="0" fontId="31" fillId="0" borderId="36" xfId="10" applyFont="1" applyBorder="1" applyAlignment="1" applyProtection="1">
      <alignment vertical="center"/>
      <protection locked="0"/>
    </xf>
    <xf numFmtId="0" fontId="31" fillId="0" borderId="37" xfId="10" applyFont="1" applyBorder="1" applyAlignment="1" applyProtection="1">
      <alignment vertical="center"/>
      <protection locked="0"/>
    </xf>
    <xf numFmtId="0" fontId="32" fillId="0" borderId="36" xfId="10" applyFont="1" applyBorder="1" applyAlignment="1" applyProtection="1">
      <alignment vertical="center"/>
      <protection locked="0"/>
    </xf>
    <xf numFmtId="0" fontId="29" fillId="0" borderId="31" xfId="10" applyFont="1" applyBorder="1" applyAlignment="1" applyProtection="1">
      <alignment vertical="center"/>
      <protection locked="0"/>
    </xf>
    <xf numFmtId="0" fontId="29" fillId="0" borderId="41" xfId="10" applyFont="1" applyBorder="1" applyAlignment="1" applyProtection="1">
      <alignment vertical="center"/>
      <protection locked="0"/>
    </xf>
    <xf numFmtId="0" fontId="29" fillId="0" borderId="16" xfId="10" applyFont="1" applyBorder="1" applyAlignment="1" applyProtection="1">
      <alignment vertical="center"/>
      <protection locked="0"/>
    </xf>
    <xf numFmtId="0" fontId="29" fillId="0" borderId="20" xfId="10" applyFont="1" applyBorder="1" applyAlignment="1" applyProtection="1">
      <alignment vertical="center"/>
      <protection locked="0"/>
    </xf>
    <xf numFmtId="0" fontId="31" fillId="0" borderId="42" xfId="10" applyFont="1" applyBorder="1" applyAlignment="1" applyProtection="1">
      <alignment vertical="center"/>
      <protection locked="0"/>
    </xf>
    <xf numFmtId="0" fontId="31" fillId="0" borderId="43" xfId="10" applyFont="1" applyBorder="1" applyAlignment="1" applyProtection="1">
      <alignment vertical="center"/>
      <protection locked="0"/>
    </xf>
    <xf numFmtId="0" fontId="29" fillId="0" borderId="24" xfId="10" applyFont="1" applyBorder="1" applyAlignment="1" applyProtection="1">
      <alignment vertical="center"/>
      <protection locked="0"/>
    </xf>
    <xf numFmtId="0" fontId="29" fillId="0" borderId="0" xfId="10" applyFont="1" applyBorder="1" applyAlignment="1" applyProtection="1">
      <alignment vertical="center"/>
      <protection locked="0"/>
    </xf>
    <xf numFmtId="0" fontId="29" fillId="0" borderId="23" xfId="10" applyFont="1" applyBorder="1" applyAlignment="1" applyProtection="1">
      <alignment vertical="center"/>
      <protection locked="0"/>
    </xf>
    <xf numFmtId="0" fontId="32" fillId="0" borderId="0" xfId="10" applyFont="1" applyBorder="1" applyAlignment="1" applyProtection="1">
      <alignment horizontal="center" vertical="center"/>
      <protection locked="0"/>
    </xf>
    <xf numFmtId="0" fontId="32" fillId="0" borderId="42" xfId="10" applyFont="1" applyBorder="1" applyAlignment="1" applyProtection="1">
      <alignment vertical="center"/>
      <protection locked="0"/>
    </xf>
    <xf numFmtId="0" fontId="32" fillId="0" borderId="43" xfId="10" applyFont="1" applyBorder="1" applyAlignment="1" applyProtection="1">
      <alignment vertical="center"/>
      <protection locked="0"/>
    </xf>
    <xf numFmtId="168" fontId="22" fillId="0" borderId="50" xfId="10" applyNumberFormat="1" applyFont="1" applyBorder="1" applyAlignment="1">
      <alignment horizontal="center" vertical="center"/>
    </xf>
    <xf numFmtId="14" fontId="32" fillId="0" borderId="0" xfId="10" applyNumberFormat="1" applyFont="1" applyBorder="1" applyAlignment="1" applyProtection="1">
      <alignment horizontal="center" vertical="center"/>
      <protection locked="0"/>
    </xf>
    <xf numFmtId="0" fontId="29" fillId="0" borderId="13" xfId="10" applyFont="1" applyBorder="1" applyAlignment="1" applyProtection="1">
      <alignment vertical="center"/>
      <protection locked="0"/>
    </xf>
    <xf numFmtId="0" fontId="29" fillId="0" borderId="18" xfId="10" applyFont="1" applyBorder="1" applyAlignment="1" applyProtection="1">
      <alignment vertical="center"/>
      <protection locked="0"/>
    </xf>
    <xf numFmtId="0" fontId="29" fillId="0" borderId="11" xfId="10" applyFont="1" applyBorder="1" applyAlignment="1" applyProtection="1">
      <alignment vertical="center"/>
      <protection locked="0"/>
    </xf>
    <xf numFmtId="0" fontId="32" fillId="0" borderId="13" xfId="10" applyFont="1" applyBorder="1" applyAlignment="1" applyProtection="1">
      <alignment vertical="center"/>
      <protection locked="0"/>
    </xf>
    <xf numFmtId="0" fontId="32" fillId="0" borderId="54" xfId="10" applyFont="1" applyBorder="1" applyAlignment="1" applyProtection="1">
      <alignment vertical="center"/>
      <protection locked="0"/>
    </xf>
    <xf numFmtId="0" fontId="32" fillId="0" borderId="11" xfId="10" applyFont="1" applyBorder="1" applyAlignment="1" applyProtection="1">
      <alignment vertical="center"/>
      <protection locked="0"/>
    </xf>
    <xf numFmtId="0" fontId="22" fillId="0" borderId="56" xfId="10" applyFont="1" applyBorder="1" applyAlignment="1" applyProtection="1">
      <alignment vertical="center"/>
      <protection locked="0"/>
    </xf>
    <xf numFmtId="0" fontId="22" fillId="0" borderId="9" xfId="10" applyFont="1" applyBorder="1" applyAlignment="1" applyProtection="1">
      <alignment vertical="center"/>
      <protection locked="0"/>
    </xf>
    <xf numFmtId="0" fontId="22" fillId="0" borderId="9" xfId="10" applyFont="1" applyBorder="1" applyAlignment="1">
      <alignment vertical="center"/>
    </xf>
    <xf numFmtId="0" fontId="22" fillId="0" borderId="57" xfId="10" applyFont="1" applyBorder="1" applyAlignment="1">
      <alignment vertical="center"/>
    </xf>
    <xf numFmtId="0" fontId="34" fillId="0" borderId="0" xfId="10" applyFont="1" applyBorder="1" applyAlignment="1" applyProtection="1">
      <alignment vertical="center"/>
      <protection locked="0"/>
    </xf>
    <xf numFmtId="168" fontId="22" fillId="0" borderId="58" xfId="10" applyNumberFormat="1" applyFont="1" applyBorder="1" applyAlignment="1">
      <alignment horizontal="center"/>
    </xf>
    <xf numFmtId="168" fontId="22" fillId="0" borderId="12" xfId="10" applyNumberFormat="1" applyFont="1" applyBorder="1" applyAlignment="1">
      <alignment vertical="center"/>
    </xf>
    <xf numFmtId="169" fontId="22" fillId="7" borderId="41" xfId="10" applyNumberFormat="1" applyFont="1" applyFill="1" applyBorder="1" applyAlignment="1" applyProtection="1">
      <alignment horizontal="center" vertical="center"/>
      <protection locked="0"/>
    </xf>
    <xf numFmtId="167" fontId="22" fillId="7" borderId="59" xfId="10" applyNumberFormat="1" applyFont="1" applyFill="1" applyBorder="1" applyAlignment="1" applyProtection="1">
      <alignment horizontal="center" vertical="center"/>
      <protection locked="0"/>
    </xf>
    <xf numFmtId="170" fontId="33" fillId="7" borderId="20" xfId="10" applyNumberFormat="1" applyFont="1" applyFill="1" applyBorder="1" applyAlignment="1" applyProtection="1">
      <alignment horizontal="center" vertical="center"/>
    </xf>
    <xf numFmtId="171" fontId="22" fillId="7" borderId="20" xfId="10" applyNumberFormat="1" applyFont="1" applyFill="1" applyBorder="1" applyAlignment="1" applyProtection="1">
      <alignment horizontal="center" vertical="center"/>
      <protection locked="0"/>
    </xf>
    <xf numFmtId="172" fontId="22" fillId="7" borderId="58" xfId="1" applyNumberFormat="1" applyFont="1" applyFill="1" applyBorder="1" applyAlignment="1" applyProtection="1">
      <alignment vertical="center"/>
      <protection locked="0"/>
    </xf>
    <xf numFmtId="0" fontId="22" fillId="0" borderId="50" xfId="0" applyFont="1" applyFill="1" applyBorder="1" applyAlignment="1">
      <alignment vertical="center"/>
    </xf>
    <xf numFmtId="0" fontId="22" fillId="0" borderId="50" xfId="10" applyFont="1" applyBorder="1" applyAlignment="1">
      <alignment vertical="center"/>
    </xf>
    <xf numFmtId="169" fontId="22" fillId="7" borderId="42" xfId="10" applyNumberFormat="1" applyFont="1" applyFill="1" applyBorder="1" applyAlignment="1" applyProtection="1">
      <alignment horizontal="center" vertical="center"/>
      <protection locked="0"/>
    </xf>
    <xf numFmtId="167" fontId="22" fillId="7" borderId="65" xfId="10" applyNumberFormat="1" applyFont="1" applyFill="1" applyBorder="1" applyAlignment="1" applyProtection="1">
      <alignment horizontal="center" vertical="center"/>
      <protection locked="0"/>
    </xf>
    <xf numFmtId="170" fontId="33" fillId="7" borderId="51" xfId="10" applyNumberFormat="1" applyFont="1" applyFill="1" applyBorder="1" applyAlignment="1" applyProtection="1">
      <alignment horizontal="center" vertical="center"/>
    </xf>
    <xf numFmtId="167" fontId="22" fillId="7" borderId="65" xfId="10" applyNumberFormat="1" applyFont="1" applyFill="1" applyBorder="1" applyAlignment="1" applyProtection="1">
      <alignment vertical="center"/>
      <protection locked="0"/>
    </xf>
    <xf numFmtId="171" fontId="22" fillId="7" borderId="51" xfId="10" applyNumberFormat="1" applyFont="1" applyFill="1" applyBorder="1" applyAlignment="1" applyProtection="1">
      <alignment horizontal="center" vertical="center"/>
      <protection locked="0"/>
    </xf>
    <xf numFmtId="172" fontId="22" fillId="7" borderId="66" xfId="1" applyNumberFormat="1" applyFont="1" applyFill="1" applyBorder="1" applyAlignment="1" applyProtection="1">
      <alignment vertical="center"/>
      <protection locked="0"/>
    </xf>
    <xf numFmtId="0" fontId="33" fillId="7" borderId="42" xfId="10" applyFont="1" applyFill="1" applyBorder="1" applyAlignment="1" applyProtection="1">
      <alignment vertical="center"/>
      <protection locked="0"/>
    </xf>
    <xf numFmtId="0" fontId="33" fillId="7" borderId="51" xfId="10" applyFont="1" applyFill="1" applyBorder="1" applyAlignment="1" applyProtection="1">
      <alignment vertical="center"/>
      <protection locked="0"/>
    </xf>
    <xf numFmtId="172" fontId="37" fillId="7" borderId="50" xfId="1" applyNumberFormat="1" applyFont="1" applyFill="1" applyBorder="1" applyAlignment="1" applyProtection="1">
      <alignment vertical="center"/>
      <protection locked="0"/>
    </xf>
    <xf numFmtId="167" fontId="37" fillId="0" borderId="0" xfId="10" applyNumberFormat="1" applyFont="1" applyFill="1" applyBorder="1" applyAlignment="1" applyProtection="1">
      <alignment vertical="center"/>
      <protection locked="0"/>
    </xf>
    <xf numFmtId="0" fontId="33" fillId="0" borderId="0" xfId="10" applyFont="1" applyBorder="1" applyAlignment="1" applyProtection="1">
      <alignment vertical="center"/>
      <protection locked="0"/>
    </xf>
    <xf numFmtId="167" fontId="22" fillId="0" borderId="0" xfId="10" applyNumberFormat="1" applyFont="1" applyBorder="1" applyAlignment="1" applyProtection="1">
      <alignment horizontal="center" vertical="center"/>
      <protection locked="0"/>
    </xf>
    <xf numFmtId="0" fontId="22" fillId="0" borderId="0" xfId="10" applyFont="1" applyBorder="1" applyAlignment="1" applyProtection="1">
      <alignment horizontal="left" vertical="center"/>
      <protection locked="0"/>
    </xf>
    <xf numFmtId="0" fontId="22" fillId="0" borderId="0" xfId="10" applyFont="1" applyBorder="1" applyAlignment="1" applyProtection="1">
      <alignment horizontal="center" vertical="center"/>
      <protection locked="0"/>
    </xf>
    <xf numFmtId="173" fontId="22" fillId="0" borderId="0" xfId="10" applyNumberFormat="1" applyFont="1" applyBorder="1" applyAlignment="1" applyProtection="1">
      <alignment horizontal="center" vertical="center"/>
    </xf>
    <xf numFmtId="167" fontId="22" fillId="0" borderId="0" xfId="10" applyNumberFormat="1" applyFont="1" applyBorder="1" applyAlignment="1" applyProtection="1">
      <alignment vertical="center"/>
      <protection locked="0"/>
    </xf>
    <xf numFmtId="1" fontId="22" fillId="0" borderId="50" xfId="10" applyNumberFormat="1" applyFont="1" applyBorder="1" applyAlignment="1" applyProtection="1">
      <alignment horizontal="center" vertical="center"/>
      <protection locked="0"/>
    </xf>
    <xf numFmtId="173" fontId="22" fillId="0" borderId="50" xfId="10" applyNumberFormat="1" applyFont="1" applyBorder="1" applyAlignment="1" applyProtection="1">
      <alignment horizontal="center" vertical="center"/>
    </xf>
    <xf numFmtId="174" fontId="22" fillId="0" borderId="66" xfId="1" applyNumberFormat="1" applyFont="1" applyFill="1" applyBorder="1" applyAlignment="1" applyProtection="1">
      <alignment vertical="center"/>
      <protection locked="0"/>
    </xf>
    <xf numFmtId="0" fontId="38" fillId="0" borderId="50" xfId="10" applyFont="1" applyBorder="1" applyAlignment="1" applyProtection="1">
      <alignment vertical="top" wrapText="1"/>
      <protection locked="0"/>
    </xf>
    <xf numFmtId="3" fontId="38" fillId="0" borderId="50" xfId="10" applyNumberFormat="1" applyFont="1" applyBorder="1" applyAlignment="1" applyProtection="1">
      <alignment vertical="top"/>
      <protection locked="0"/>
    </xf>
    <xf numFmtId="172" fontId="22" fillId="0" borderId="66" xfId="1" applyNumberFormat="1" applyFont="1" applyFill="1" applyBorder="1" applyAlignment="1" applyProtection="1">
      <alignment vertical="center"/>
      <protection locked="0"/>
    </xf>
    <xf numFmtId="0" fontId="39" fillId="0" borderId="33" xfId="10" applyFont="1" applyBorder="1" applyAlignment="1" applyProtection="1">
      <alignment vertical="top" wrapText="1"/>
      <protection locked="0"/>
    </xf>
    <xf numFmtId="9" fontId="38" fillId="0" borderId="50" xfId="2" applyFont="1" applyBorder="1" applyAlignment="1" applyProtection="1">
      <alignment vertical="top"/>
      <protection locked="0"/>
    </xf>
    <xf numFmtId="4" fontId="33" fillId="0" borderId="71" xfId="10" applyNumberFormat="1" applyFont="1" applyBorder="1" applyAlignment="1" applyProtection="1">
      <alignment vertical="center"/>
      <protection locked="0"/>
    </xf>
    <xf numFmtId="167" fontId="37" fillId="0" borderId="0" xfId="10" applyNumberFormat="1" applyFont="1" applyBorder="1" applyAlignment="1" applyProtection="1">
      <alignment vertical="center"/>
      <protection locked="0"/>
    </xf>
    <xf numFmtId="0" fontId="38" fillId="0" borderId="33" xfId="10" applyFont="1" applyBorder="1" applyAlignment="1" applyProtection="1">
      <alignment vertical="top" wrapText="1"/>
      <protection locked="0"/>
    </xf>
    <xf numFmtId="0" fontId="40" fillId="0" borderId="33" xfId="10" applyFont="1" applyBorder="1" applyAlignment="1" applyProtection="1">
      <alignment vertical="top" wrapText="1"/>
      <protection locked="0"/>
    </xf>
    <xf numFmtId="0" fontId="33" fillId="0" borderId="33" xfId="10" applyFont="1" applyBorder="1" applyAlignment="1" applyProtection="1">
      <alignment vertical="center"/>
      <protection locked="0"/>
    </xf>
    <xf numFmtId="0" fontId="33" fillId="0" borderId="34" xfId="10" applyFont="1" applyBorder="1" applyAlignment="1" applyProtection="1">
      <alignment vertical="center"/>
      <protection locked="0"/>
    </xf>
    <xf numFmtId="2" fontId="37" fillId="0" borderId="35" xfId="1" applyNumberFormat="1" applyFont="1" applyBorder="1" applyAlignment="1" applyProtection="1">
      <alignment vertical="center"/>
      <protection locked="0"/>
    </xf>
    <xf numFmtId="0" fontId="6" fillId="0" borderId="0" xfId="10" applyBorder="1" applyAlignment="1" applyProtection="1">
      <alignment vertical="top"/>
      <protection locked="0"/>
    </xf>
    <xf numFmtId="0" fontId="22" fillId="0" borderId="0" xfId="10" applyFont="1" applyFill="1" applyBorder="1" applyAlignment="1" applyProtection="1">
      <alignment vertical="center"/>
      <protection locked="0"/>
    </xf>
    <xf numFmtId="167" fontId="22" fillId="0" borderId="0" xfId="10" applyNumberFormat="1" applyFont="1" applyFill="1" applyBorder="1" applyAlignment="1" applyProtection="1">
      <alignment vertical="center"/>
      <protection locked="0"/>
    </xf>
    <xf numFmtId="3" fontId="22" fillId="11" borderId="70" xfId="10" applyNumberFormat="1" applyFont="1" applyFill="1" applyBorder="1" applyAlignment="1" applyProtection="1">
      <alignment vertical="center"/>
      <protection locked="0"/>
    </xf>
    <xf numFmtId="0" fontId="41" fillId="0" borderId="44" xfId="10" applyFont="1" applyBorder="1" applyAlignment="1" applyProtection="1">
      <alignment horizontal="center" vertical="center"/>
      <protection locked="0"/>
    </xf>
    <xf numFmtId="166" fontId="41" fillId="0" borderId="43" xfId="10" applyNumberFormat="1" applyFont="1" applyBorder="1" applyAlignment="1" applyProtection="1">
      <alignment horizontal="center" vertical="center"/>
    </xf>
    <xf numFmtId="3" fontId="22" fillId="0" borderId="71" xfId="10" applyNumberFormat="1" applyFont="1" applyBorder="1" applyAlignment="1" applyProtection="1">
      <alignment vertical="center"/>
      <protection locked="0"/>
    </xf>
    <xf numFmtId="0" fontId="41" fillId="0" borderId="0" xfId="10" applyFont="1" applyBorder="1" applyAlignment="1" applyProtection="1">
      <alignment horizontal="center" vertical="center"/>
      <protection locked="0"/>
    </xf>
    <xf numFmtId="166" fontId="41" fillId="0" borderId="0" xfId="10" applyNumberFormat="1" applyFont="1" applyBorder="1" applyAlignment="1" applyProtection="1">
      <alignment horizontal="center" vertical="center"/>
    </xf>
    <xf numFmtId="3" fontId="22" fillId="0" borderId="0" xfId="10" applyNumberFormat="1" applyFont="1" applyBorder="1" applyAlignment="1" applyProtection="1">
      <alignment vertical="center"/>
      <protection locked="0"/>
    </xf>
    <xf numFmtId="0" fontId="38" fillId="0" borderId="0" xfId="10" applyFont="1" applyBorder="1" applyAlignment="1" applyProtection="1">
      <alignment vertical="center"/>
      <protection locked="0"/>
    </xf>
    <xf numFmtId="2" fontId="38" fillId="0" borderId="0" xfId="10" applyNumberFormat="1" applyFont="1" applyBorder="1" applyAlignment="1" applyProtection="1">
      <alignment horizontal="center" vertical="center"/>
      <protection locked="0"/>
    </xf>
    <xf numFmtId="3" fontId="22" fillId="12" borderId="70" xfId="10" applyNumberFormat="1" applyFont="1" applyFill="1" applyBorder="1" applyAlignment="1" applyProtection="1">
      <alignment vertical="center"/>
      <protection locked="0"/>
    </xf>
    <xf numFmtId="3" fontId="22" fillId="13" borderId="72" xfId="10" applyNumberFormat="1" applyFont="1" applyFill="1" applyBorder="1" applyAlignment="1" applyProtection="1">
      <alignment vertical="center"/>
      <protection locked="0"/>
    </xf>
    <xf numFmtId="3" fontId="22" fillId="0" borderId="66" xfId="10" applyNumberFormat="1" applyFont="1" applyBorder="1" applyAlignment="1" applyProtection="1">
      <alignment vertical="center"/>
      <protection locked="0"/>
    </xf>
    <xf numFmtId="3" fontId="22" fillId="14" borderId="71" xfId="10" applyNumberFormat="1" applyFont="1" applyFill="1" applyBorder="1" applyAlignment="1" applyProtection="1">
      <alignment vertical="center"/>
      <protection locked="0"/>
    </xf>
    <xf numFmtId="167" fontId="42" fillId="0" borderId="0" xfId="10" applyNumberFormat="1" applyFont="1" applyBorder="1" applyAlignment="1" applyProtection="1">
      <alignment vertical="center"/>
      <protection locked="0"/>
    </xf>
    <xf numFmtId="0" fontId="22" fillId="0" borderId="0" xfId="10" applyFont="1" applyBorder="1" applyAlignment="1" applyProtection="1">
      <alignment horizontal="left" vertical="top"/>
      <protection locked="0"/>
    </xf>
    <xf numFmtId="175" fontId="37" fillId="0" borderId="35" xfId="10" applyNumberFormat="1" applyFont="1" applyBorder="1" applyAlignment="1" applyProtection="1">
      <alignment vertical="center"/>
      <protection locked="0"/>
    </xf>
    <xf numFmtId="167" fontId="37" fillId="0" borderId="50" xfId="10" applyNumberFormat="1" applyFont="1" applyBorder="1" applyAlignment="1" applyProtection="1">
      <alignment vertical="center"/>
      <protection locked="0"/>
    </xf>
    <xf numFmtId="0" fontId="34" fillId="0" borderId="73" xfId="10" applyFont="1" applyBorder="1" applyAlignment="1" applyProtection="1">
      <alignment vertical="center"/>
      <protection locked="0"/>
    </xf>
    <xf numFmtId="0" fontId="33" fillId="0" borderId="74" xfId="10" applyFont="1" applyBorder="1" applyAlignment="1" applyProtection="1">
      <alignment vertical="center"/>
      <protection locked="0"/>
    </xf>
    <xf numFmtId="0" fontId="22" fillId="0" borderId="74" xfId="10" applyFont="1" applyBorder="1" applyAlignment="1" applyProtection="1">
      <alignment vertical="center"/>
      <protection locked="0"/>
    </xf>
    <xf numFmtId="0" fontId="43" fillId="0" borderId="74" xfId="10" applyFont="1" applyBorder="1" applyAlignment="1" applyProtection="1">
      <alignment vertical="center"/>
      <protection locked="0"/>
    </xf>
    <xf numFmtId="9" fontId="43" fillId="0" borderId="74" xfId="10" applyNumberFormat="1" applyFont="1" applyBorder="1" applyAlignment="1" applyProtection="1">
      <alignment horizontal="left" vertical="center"/>
      <protection locked="0"/>
    </xf>
    <xf numFmtId="167" fontId="42" fillId="0" borderId="75" xfId="10" applyNumberFormat="1" applyFont="1" applyBorder="1" applyAlignment="1" applyProtection="1">
      <alignment vertical="center"/>
      <protection locked="0"/>
    </xf>
    <xf numFmtId="0" fontId="33" fillId="0" borderId="0" xfId="10" applyFont="1" applyBorder="1" applyAlignment="1" applyProtection="1">
      <alignment horizontal="center" vertical="center"/>
      <protection locked="0"/>
    </xf>
    <xf numFmtId="10" fontId="41" fillId="0" borderId="43" xfId="10" applyNumberFormat="1" applyFont="1" applyBorder="1" applyAlignment="1" applyProtection="1">
      <alignment horizontal="center" vertical="center"/>
    </xf>
    <xf numFmtId="167" fontId="22" fillId="0" borderId="70" xfId="10" applyNumberFormat="1" applyFont="1" applyBorder="1" applyAlignment="1" applyProtection="1">
      <alignment vertical="center"/>
      <protection locked="0"/>
    </xf>
    <xf numFmtId="171" fontId="38" fillId="0" borderId="0" xfId="10" applyNumberFormat="1" applyFont="1" applyFill="1" applyBorder="1" applyAlignment="1" applyProtection="1">
      <alignment horizontal="center" vertical="center"/>
      <protection locked="0"/>
    </xf>
    <xf numFmtId="167" fontId="22" fillId="0" borderId="66" xfId="10" applyNumberFormat="1" applyFont="1" applyBorder="1" applyAlignment="1" applyProtection="1">
      <alignment vertical="center"/>
      <protection locked="0"/>
    </xf>
    <xf numFmtId="0" fontId="41" fillId="0" borderId="76" xfId="10" applyFont="1" applyBorder="1" applyAlignment="1" applyProtection="1">
      <alignment horizontal="center" vertical="center"/>
      <protection locked="0"/>
    </xf>
    <xf numFmtId="10" fontId="41" fillId="0" borderId="77" xfId="10" applyNumberFormat="1" applyFont="1" applyBorder="1" applyAlignment="1" applyProtection="1">
      <alignment horizontal="center" vertical="center"/>
    </xf>
    <xf numFmtId="167" fontId="22" fillId="0" borderId="12" xfId="10" applyNumberFormat="1" applyFont="1" applyBorder="1" applyAlignment="1" applyProtection="1">
      <alignment vertical="center"/>
      <protection locked="0"/>
    </xf>
    <xf numFmtId="176" fontId="44" fillId="0" borderId="0" xfId="10" applyNumberFormat="1" applyFont="1" applyBorder="1" applyAlignment="1" applyProtection="1">
      <alignment horizontal="center" vertical="center"/>
      <protection locked="0"/>
    </xf>
    <xf numFmtId="0" fontId="35" fillId="0" borderId="78" xfId="10" applyFont="1" applyBorder="1" applyAlignment="1" applyProtection="1">
      <alignment vertical="center"/>
      <protection locked="0"/>
    </xf>
    <xf numFmtId="0" fontId="35" fillId="0" borderId="79" xfId="10" applyFont="1" applyBorder="1" applyAlignment="1" applyProtection="1">
      <alignment vertical="center"/>
      <protection locked="0"/>
    </xf>
    <xf numFmtId="175" fontId="45" fillId="0" borderId="80" xfId="10" applyNumberFormat="1" applyFont="1" applyBorder="1" applyAlignment="1" applyProtection="1">
      <alignment vertical="center"/>
      <protection locked="0"/>
    </xf>
    <xf numFmtId="167" fontId="45" fillId="0" borderId="0" xfId="10" applyNumberFormat="1" applyFont="1" applyBorder="1" applyAlignment="1" applyProtection="1">
      <alignment vertical="center"/>
      <protection locked="0"/>
    </xf>
    <xf numFmtId="0" fontId="33" fillId="0" borderId="32" xfId="10" applyFont="1" applyBorder="1" applyAlignment="1" applyProtection="1">
      <alignment horizontal="center" vertical="center"/>
      <protection locked="0"/>
    </xf>
    <xf numFmtId="0" fontId="38" fillId="0" borderId="81" xfId="10" applyFont="1" applyBorder="1" applyAlignment="1" applyProtection="1">
      <alignment vertical="center"/>
      <protection locked="0"/>
    </xf>
    <xf numFmtId="171" fontId="38" fillId="0" borderId="51" xfId="10" applyNumberFormat="1" applyFont="1" applyFill="1" applyBorder="1" applyAlignment="1" applyProtection="1">
      <alignment horizontal="center" vertical="center"/>
      <protection locked="0"/>
    </xf>
    <xf numFmtId="0" fontId="38" fillId="0" borderId="32" xfId="10" applyFont="1" applyBorder="1" applyAlignment="1" applyProtection="1">
      <alignment vertical="center"/>
      <protection locked="0"/>
    </xf>
    <xf numFmtId="167" fontId="22" fillId="0" borderId="50" xfId="10" applyNumberFormat="1" applyFont="1" applyBorder="1" applyAlignment="1" applyProtection="1">
      <alignment vertical="center"/>
      <protection locked="0"/>
    </xf>
    <xf numFmtId="0" fontId="38" fillId="0" borderId="65" xfId="10" applyFont="1" applyBorder="1" applyAlignment="1" applyProtection="1">
      <alignment vertical="center"/>
      <protection locked="0"/>
    </xf>
    <xf numFmtId="44" fontId="38" fillId="0" borderId="51" xfId="1" applyFont="1" applyFill="1" applyBorder="1" applyAlignment="1" applyProtection="1">
      <alignment horizontal="center" vertical="center"/>
      <protection locked="0"/>
    </xf>
    <xf numFmtId="0" fontId="41" fillId="0" borderId="0" xfId="10" applyFont="1" applyBorder="1" applyAlignment="1" applyProtection="1">
      <alignment vertical="center"/>
      <protection locked="0"/>
    </xf>
    <xf numFmtId="1" fontId="41" fillId="0" borderId="0" xfId="10" applyNumberFormat="1" applyFont="1" applyBorder="1" applyAlignment="1" applyProtection="1">
      <alignment vertical="center"/>
      <protection locked="0"/>
    </xf>
    <xf numFmtId="0" fontId="22" fillId="0" borderId="48" xfId="10" applyFont="1" applyBorder="1" applyAlignment="1" applyProtection="1">
      <alignment horizontal="left" vertical="center"/>
      <protection locked="0"/>
    </xf>
    <xf numFmtId="0" fontId="22" fillId="0" borderId="49" xfId="10" applyFont="1" applyBorder="1" applyAlignment="1" applyProtection="1">
      <alignment horizontal="left" vertical="center"/>
      <protection locked="0"/>
    </xf>
    <xf numFmtId="0" fontId="22" fillId="0" borderId="46" xfId="10" applyFont="1" applyBorder="1" applyAlignment="1" applyProtection="1">
      <alignment horizontal="left" vertical="top"/>
      <protection locked="0"/>
    </xf>
    <xf numFmtId="0" fontId="22" fillId="0" borderId="47" xfId="10" applyFont="1" applyBorder="1" applyAlignment="1" applyProtection="1">
      <alignment horizontal="left" vertical="top"/>
      <protection locked="0"/>
    </xf>
    <xf numFmtId="0" fontId="22" fillId="0" borderId="24" xfId="10" applyFont="1" applyBorder="1" applyAlignment="1" applyProtection="1">
      <alignment horizontal="left" vertical="top"/>
      <protection locked="0"/>
    </xf>
    <xf numFmtId="0" fontId="22" fillId="0" borderId="23" xfId="10" applyFont="1" applyBorder="1" applyAlignment="1" applyProtection="1">
      <alignment horizontal="left" vertical="top"/>
      <protection locked="0"/>
    </xf>
    <xf numFmtId="0" fontId="22" fillId="0" borderId="13" xfId="10" applyFont="1" applyBorder="1" applyAlignment="1" applyProtection="1">
      <alignment horizontal="left" vertical="top"/>
      <protection locked="0"/>
    </xf>
    <xf numFmtId="0" fontId="22" fillId="0" borderId="11" xfId="10" applyFont="1" applyBorder="1" applyAlignment="1" applyProtection="1">
      <alignment horizontal="left" vertical="top"/>
      <protection locked="0"/>
    </xf>
    <xf numFmtId="167" fontId="22" fillId="15" borderId="50" xfId="10" applyNumberFormat="1" applyFont="1" applyFill="1" applyBorder="1" applyAlignment="1">
      <alignment horizontal="center" vertical="center"/>
    </xf>
    <xf numFmtId="168" fontId="22" fillId="15" borderId="50" xfId="10" applyNumberFormat="1" applyFont="1" applyFill="1" applyBorder="1" applyAlignment="1">
      <alignment horizontal="center" vertical="center"/>
    </xf>
    <xf numFmtId="167" fontId="22" fillId="15" borderId="65" xfId="10" applyNumberFormat="1" applyFont="1" applyFill="1" applyBorder="1" applyAlignment="1" applyProtection="1">
      <alignment vertical="center"/>
      <protection locked="0"/>
    </xf>
    <xf numFmtId="1" fontId="22" fillId="15" borderId="50" xfId="10" applyNumberFormat="1" applyFont="1" applyFill="1" applyBorder="1" applyAlignment="1" applyProtection="1">
      <alignment horizontal="center" vertical="center"/>
      <protection locked="0"/>
    </xf>
    <xf numFmtId="174" fontId="22" fillId="15" borderId="66" xfId="1" applyNumberFormat="1" applyFont="1" applyFill="1" applyBorder="1" applyAlignment="1" applyProtection="1">
      <alignment vertical="center"/>
      <protection locked="0"/>
    </xf>
    <xf numFmtId="3" fontId="22" fillId="15" borderId="70" xfId="10" applyNumberFormat="1" applyFont="1" applyFill="1" applyBorder="1" applyAlignment="1" applyProtection="1">
      <alignment vertical="center"/>
      <protection locked="0"/>
    </xf>
    <xf numFmtId="3" fontId="22" fillId="15" borderId="72" xfId="10" applyNumberFormat="1" applyFont="1" applyFill="1" applyBorder="1" applyAlignment="1" applyProtection="1">
      <alignment vertical="center"/>
      <protection locked="0"/>
    </xf>
    <xf numFmtId="3" fontId="22" fillId="15" borderId="66" xfId="10" applyNumberFormat="1" applyFont="1" applyFill="1" applyBorder="1" applyAlignment="1" applyProtection="1">
      <alignment vertical="center"/>
      <protection locked="0"/>
    </xf>
    <xf numFmtId="167" fontId="22" fillId="15" borderId="70" xfId="10" applyNumberFormat="1" applyFont="1" applyFill="1" applyBorder="1" applyAlignment="1" applyProtection="1">
      <alignment vertical="center"/>
      <protection locked="0"/>
    </xf>
    <xf numFmtId="3" fontId="22" fillId="0" borderId="70" xfId="10" applyNumberFormat="1" applyFont="1" applyFill="1" applyBorder="1" applyAlignment="1" applyProtection="1">
      <alignment vertical="center"/>
      <protection locked="0"/>
    </xf>
    <xf numFmtId="3" fontId="22" fillId="15" borderId="71" xfId="10" applyNumberFormat="1" applyFont="1" applyFill="1" applyBorder="1" applyAlignment="1" applyProtection="1">
      <alignment vertical="center"/>
      <protection locked="0"/>
    </xf>
    <xf numFmtId="175" fontId="22" fillId="0" borderId="50" xfId="10" applyNumberFormat="1" applyFont="1" applyBorder="1" applyAlignment="1" applyProtection="1">
      <alignment vertical="center"/>
      <protection locked="0"/>
    </xf>
    <xf numFmtId="175" fontId="45" fillId="15" borderId="80" xfId="10" applyNumberFormat="1" applyFont="1" applyFill="1" applyBorder="1" applyAlignment="1" applyProtection="1">
      <alignment vertical="center"/>
      <protection locked="0"/>
    </xf>
    <xf numFmtId="0" fontId="47" fillId="0" borderId="0" xfId="12" applyFont="1" applyBorder="1" applyAlignment="1" applyProtection="1">
      <alignment vertical="center"/>
    </xf>
    <xf numFmtId="0" fontId="48" fillId="0" borderId="0" xfId="12" applyFont="1" applyAlignment="1" applyProtection="1">
      <alignment vertical="center"/>
    </xf>
    <xf numFmtId="0" fontId="36" fillId="0" borderId="83" xfId="12" applyFont="1" applyFill="1" applyBorder="1" applyAlignment="1" applyProtection="1">
      <alignment horizontal="center" vertical="center"/>
      <protection locked="0"/>
    </xf>
    <xf numFmtId="0" fontId="36" fillId="0" borderId="84" xfId="12" applyFont="1" applyFill="1" applyBorder="1" applyAlignment="1" applyProtection="1">
      <alignment horizontal="center" vertical="center"/>
      <protection locked="0"/>
    </xf>
    <xf numFmtId="0" fontId="6" fillId="0" borderId="85" xfId="12" applyFont="1" applyFill="1" applyBorder="1" applyAlignment="1" applyProtection="1">
      <alignment vertical="center"/>
      <protection locked="0"/>
    </xf>
    <xf numFmtId="0" fontId="50" fillId="0" borderId="86" xfId="0" applyFont="1" applyFill="1" applyBorder="1" applyAlignment="1" applyProtection="1">
      <alignment horizontal="center" vertical="center"/>
      <protection locked="0"/>
    </xf>
    <xf numFmtId="0" fontId="6" fillId="0" borderId="88" xfId="12" applyFont="1" applyFill="1" applyBorder="1" applyAlignment="1" applyProtection="1">
      <alignment vertical="center"/>
      <protection locked="0"/>
    </xf>
    <xf numFmtId="0" fontId="50" fillId="0" borderId="50" xfId="0" applyFont="1" applyFill="1" applyBorder="1" applyAlignment="1" applyProtection="1">
      <alignment horizontal="center" vertical="center"/>
      <protection locked="0"/>
    </xf>
    <xf numFmtId="0" fontId="6" fillId="0" borderId="90" xfId="12" applyFont="1" applyFill="1" applyBorder="1" applyAlignment="1" applyProtection="1">
      <alignment vertical="center"/>
      <protection locked="0"/>
    </xf>
    <xf numFmtId="0" fontId="50" fillId="0" borderId="91" xfId="0" applyFont="1" applyFill="1" applyBorder="1" applyAlignment="1" applyProtection="1">
      <alignment horizontal="center" vertical="center"/>
      <protection locked="0"/>
    </xf>
    <xf numFmtId="0" fontId="7" fillId="0" borderId="0" xfId="12" applyFont="1" applyAlignment="1" applyProtection="1">
      <alignment vertical="center"/>
    </xf>
    <xf numFmtId="0" fontId="47" fillId="0" borderId="0" xfId="12" applyFont="1" applyAlignment="1" applyProtection="1">
      <alignment horizontal="center" vertical="center"/>
    </xf>
    <xf numFmtId="0" fontId="7" fillId="0" borderId="0" xfId="12" applyFont="1" applyFill="1" applyAlignment="1" applyProtection="1">
      <alignment vertical="center"/>
    </xf>
    <xf numFmtId="0" fontId="10" fillId="0" borderId="0" xfId="12" applyFont="1" applyAlignment="1" applyProtection="1">
      <alignment horizontal="center" vertical="center"/>
    </xf>
    <xf numFmtId="0" fontId="6" fillId="0" borderId="88" xfId="12" applyFont="1" applyFill="1" applyBorder="1" applyAlignment="1" applyProtection="1">
      <alignment vertical="center" wrapText="1"/>
      <protection locked="0"/>
    </xf>
    <xf numFmtId="0" fontId="50" fillId="0" borderId="50" xfId="0" applyFont="1" applyFill="1" applyBorder="1" applyAlignment="1" applyProtection="1">
      <alignment vertical="center" wrapText="1"/>
      <protection locked="0"/>
    </xf>
    <xf numFmtId="0" fontId="50" fillId="0" borderId="50" xfId="0" applyFont="1" applyFill="1" applyBorder="1" applyAlignment="1" applyProtection="1">
      <alignment horizontal="center" vertical="center" wrapText="1"/>
      <protection locked="0"/>
    </xf>
    <xf numFmtId="0" fontId="53" fillId="0" borderId="0" xfId="12" applyFont="1" applyAlignment="1" applyProtection="1">
      <alignment vertical="center"/>
    </xf>
    <xf numFmtId="0" fontId="6" fillId="0" borderId="0" xfId="12" applyFont="1" applyAlignment="1" applyProtection="1">
      <alignment vertical="center"/>
    </xf>
    <xf numFmtId="0" fontId="55" fillId="0" borderId="0" xfId="12" applyFont="1" applyFill="1" applyAlignment="1" applyProtection="1">
      <alignment vertical="center"/>
    </xf>
    <xf numFmtId="0" fontId="0" fillId="0" borderId="0" xfId="0" applyAlignment="1">
      <alignment vertical="center"/>
    </xf>
    <xf numFmtId="0" fontId="2" fillId="0" borderId="100" xfId="0" applyFont="1" applyBorder="1" applyAlignment="1">
      <alignment vertical="center" wrapText="1"/>
    </xf>
    <xf numFmtId="0" fontId="2" fillId="0" borderId="101" xfId="0" applyFont="1" applyBorder="1" applyAlignment="1">
      <alignment vertical="center" wrapText="1"/>
    </xf>
    <xf numFmtId="0" fontId="2" fillId="0" borderId="102" xfId="0" applyFont="1" applyBorder="1" applyAlignment="1">
      <alignment vertical="center" wrapText="1"/>
    </xf>
    <xf numFmtId="168" fontId="2" fillId="5" borderId="100" xfId="0" applyNumberFormat="1" applyFont="1" applyFill="1" applyBorder="1" applyAlignment="1">
      <alignment horizontal="center" vertical="center" wrapText="1"/>
    </xf>
    <xf numFmtId="168" fontId="2" fillId="0" borderId="100" xfId="0" applyNumberFormat="1" applyFont="1" applyBorder="1" applyAlignment="1">
      <alignment horizontal="left" vertical="center" wrapText="1"/>
    </xf>
    <xf numFmtId="0" fontId="0" fillId="0" borderId="0" xfId="0" applyAlignment="1">
      <alignment vertical="center" wrapText="1"/>
    </xf>
    <xf numFmtId="0" fontId="0" fillId="0" borderId="12" xfId="0" applyBorder="1" applyAlignment="1">
      <alignment vertical="center"/>
    </xf>
    <xf numFmtId="0" fontId="0" fillId="0" borderId="13" xfId="0" applyBorder="1" applyAlignment="1">
      <alignment vertical="center"/>
    </xf>
    <xf numFmtId="0" fontId="5" fillId="0" borderId="103" xfId="6" quotePrefix="1" applyFont="1" applyFill="1" applyBorder="1" applyAlignment="1" applyProtection="1">
      <alignment vertical="center" wrapText="1"/>
      <protection locked="0"/>
    </xf>
    <xf numFmtId="168" fontId="0" fillId="5" borderId="12" xfId="0" applyNumberFormat="1" applyFill="1" applyBorder="1" applyAlignment="1">
      <alignment horizontal="center" vertical="center"/>
    </xf>
    <xf numFmtId="168" fontId="0" fillId="0" borderId="12" xfId="0" applyNumberFormat="1" applyBorder="1" applyAlignment="1">
      <alignment horizontal="center" vertical="center"/>
    </xf>
    <xf numFmtId="0" fontId="0" fillId="0" borderId="50" xfId="0" applyBorder="1" applyAlignment="1">
      <alignment vertical="center"/>
    </xf>
    <xf numFmtId="0" fontId="0" fillId="0" borderId="33" xfId="0" applyBorder="1" applyAlignment="1">
      <alignment vertical="center"/>
    </xf>
    <xf numFmtId="0" fontId="5" fillId="0" borderId="104" xfId="6" quotePrefix="1" applyFont="1" applyFill="1" applyBorder="1" applyAlignment="1" applyProtection="1">
      <alignment vertical="top" wrapText="1"/>
      <protection locked="0"/>
    </xf>
    <xf numFmtId="168" fontId="0" fillId="5" borderId="50" xfId="0" applyNumberFormat="1" applyFill="1" applyBorder="1" applyAlignment="1">
      <alignment horizontal="center" vertical="center"/>
    </xf>
    <xf numFmtId="168" fontId="0" fillId="0" borderId="50" xfId="0" applyNumberFormat="1" applyBorder="1" applyAlignment="1">
      <alignment horizontal="center" vertical="center"/>
    </xf>
    <xf numFmtId="0" fontId="0" fillId="0" borderId="104" xfId="0" applyBorder="1" applyAlignment="1">
      <alignment vertical="center" wrapText="1"/>
    </xf>
    <xf numFmtId="168" fontId="0" fillId="5" borderId="0" xfId="0" applyNumberFormat="1" applyFill="1" applyAlignment="1">
      <alignment horizontal="center" vertical="center"/>
    </xf>
    <xf numFmtId="168" fontId="0" fillId="0" borderId="0" xfId="0" applyNumberFormat="1" applyAlignment="1">
      <alignment horizontal="center" vertical="center"/>
    </xf>
    <xf numFmtId="0" fontId="6" fillId="5" borderId="105" xfId="0" applyFont="1" applyFill="1" applyBorder="1" applyAlignment="1">
      <alignment horizontal="center" vertical="center" wrapText="1"/>
    </xf>
    <xf numFmtId="0" fontId="36" fillId="5" borderId="106" xfId="0" applyFont="1" applyFill="1" applyBorder="1" applyAlignment="1">
      <alignment horizontal="center" vertical="center" wrapText="1"/>
    </xf>
    <xf numFmtId="0" fontId="36" fillId="5" borderId="105" xfId="0" applyFont="1" applyFill="1" applyBorder="1" applyAlignment="1">
      <alignment horizontal="center" vertical="center" wrapText="1"/>
    </xf>
    <xf numFmtId="0" fontId="6" fillId="0" borderId="0" xfId="0" applyFont="1" applyAlignment="1">
      <alignment horizontal="center" vertical="center" wrapText="1"/>
    </xf>
    <xf numFmtId="0" fontId="0" fillId="17" borderId="50" xfId="0" applyFont="1" applyFill="1" applyBorder="1" applyAlignment="1">
      <alignment vertical="center"/>
    </xf>
    <xf numFmtId="0" fontId="57" fillId="0" borderId="85" xfId="0" applyNumberFormat="1" applyFont="1" applyFill="1" applyBorder="1" applyAlignment="1">
      <alignment horizontal="center" vertical="center"/>
    </xf>
    <xf numFmtId="0" fontId="6" fillId="0" borderId="86" xfId="0" applyFont="1" applyFill="1" applyBorder="1" applyAlignment="1">
      <alignment horizontal="center" vertical="center"/>
    </xf>
    <xf numFmtId="0" fontId="6" fillId="10" borderId="86" xfId="0" applyFont="1" applyFill="1" applyBorder="1" applyAlignment="1">
      <alignment horizontal="left" vertical="center"/>
    </xf>
    <xf numFmtId="0" fontId="6" fillId="0" borderId="0" xfId="0" applyFont="1" applyAlignment="1">
      <alignment vertical="center"/>
    </xf>
    <xf numFmtId="0" fontId="57" fillId="0" borderId="88" xfId="0" applyNumberFormat="1" applyFont="1" applyFill="1" applyBorder="1" applyAlignment="1">
      <alignment horizontal="center" vertical="center"/>
    </xf>
    <xf numFmtId="0" fontId="6" fillId="0" borderId="50" xfId="0" applyFont="1" applyFill="1" applyBorder="1" applyAlignment="1">
      <alignment horizontal="center" vertical="center"/>
    </xf>
    <xf numFmtId="0" fontId="6" fillId="18" borderId="50" xfId="0" applyFont="1" applyFill="1" applyBorder="1" applyAlignment="1">
      <alignment horizontal="left" vertical="center"/>
    </xf>
    <xf numFmtId="0" fontId="57" fillId="0" borderId="88" xfId="0" applyFont="1" applyFill="1" applyBorder="1" applyAlignment="1">
      <alignment horizontal="center" vertical="center"/>
    </xf>
    <xf numFmtId="0" fontId="0" fillId="0" borderId="50" xfId="0" applyFont="1" applyFill="1" applyBorder="1" applyAlignment="1">
      <alignment horizontal="center" vertical="center"/>
    </xf>
    <xf numFmtId="0" fontId="6" fillId="0" borderId="50" xfId="0" applyFont="1" applyFill="1" applyBorder="1" applyAlignment="1">
      <alignment horizontal="left" vertical="center"/>
    </xf>
    <xf numFmtId="0" fontId="6" fillId="10" borderId="50" xfId="0" applyFont="1" applyFill="1" applyBorder="1" applyAlignment="1">
      <alignment horizontal="left" vertical="center"/>
    </xf>
    <xf numFmtId="0" fontId="0" fillId="10" borderId="50" xfId="0" applyFont="1" applyFill="1" applyBorder="1" applyAlignment="1">
      <alignment horizontal="left" vertical="center"/>
    </xf>
    <xf numFmtId="0" fontId="6" fillId="0" borderId="58" xfId="0" applyFont="1" applyFill="1" applyBorder="1" applyAlignment="1">
      <alignment horizontal="center" vertical="center"/>
    </xf>
    <xf numFmtId="0" fontId="0" fillId="8" borderId="50" xfId="0" applyFont="1" applyFill="1" applyBorder="1" applyAlignment="1">
      <alignment vertical="center"/>
    </xf>
    <xf numFmtId="0" fontId="0" fillId="19" borderId="50" xfId="0" applyFont="1" applyFill="1" applyBorder="1" applyAlignment="1">
      <alignment horizontal="left" vertical="center"/>
    </xf>
    <xf numFmtId="0" fontId="0" fillId="0" borderId="0" xfId="0" applyFont="1" applyAlignment="1">
      <alignment vertical="center"/>
    </xf>
    <xf numFmtId="0" fontId="6" fillId="8" borderId="50" xfId="0" applyFont="1" applyFill="1" applyBorder="1" applyAlignment="1">
      <alignment horizontal="left" vertical="center"/>
    </xf>
    <xf numFmtId="0" fontId="6" fillId="19" borderId="50" xfId="0" applyFont="1" applyFill="1" applyBorder="1" applyAlignment="1">
      <alignment horizontal="left" vertical="center"/>
    </xf>
    <xf numFmtId="0" fontId="0" fillId="18" borderId="50" xfId="0" applyFont="1" applyFill="1" applyBorder="1" applyAlignment="1">
      <alignment horizontal="left" vertical="center"/>
    </xf>
    <xf numFmtId="0" fontId="0" fillId="20" borderId="50" xfId="0" applyFont="1" applyFill="1" applyBorder="1" applyAlignment="1">
      <alignment vertical="center"/>
    </xf>
    <xf numFmtId="0" fontId="57" fillId="10" borderId="88" xfId="0" applyNumberFormat="1" applyFont="1" applyFill="1" applyBorder="1" applyAlignment="1">
      <alignment horizontal="center" vertical="center"/>
    </xf>
    <xf numFmtId="0" fontId="57" fillId="10" borderId="88" xfId="0" applyFont="1" applyFill="1" applyBorder="1" applyAlignment="1">
      <alignment horizontal="center" vertical="center"/>
    </xf>
    <xf numFmtId="0" fontId="58" fillId="20" borderId="50" xfId="0" applyFont="1" applyFill="1" applyBorder="1" applyAlignment="1">
      <alignment vertical="center"/>
    </xf>
    <xf numFmtId="0" fontId="57" fillId="15" borderId="88" xfId="0" applyNumberFormat="1" applyFont="1" applyFill="1" applyBorder="1" applyAlignment="1">
      <alignment horizontal="center" vertical="center"/>
    </xf>
    <xf numFmtId="0" fontId="58" fillId="0" borderId="50" xfId="0" applyFont="1" applyFill="1" applyBorder="1" applyAlignment="1">
      <alignment horizontal="center" vertical="center"/>
    </xf>
    <xf numFmtId="0" fontId="58" fillId="18" borderId="50" xfId="0" applyFont="1" applyFill="1" applyBorder="1" applyAlignment="1">
      <alignment horizontal="left" vertical="center"/>
    </xf>
    <xf numFmtId="0" fontId="57" fillId="10" borderId="90" xfId="0" applyNumberFormat="1" applyFont="1" applyFill="1" applyBorder="1" applyAlignment="1">
      <alignment horizontal="center" vertical="center"/>
    </xf>
    <xf numFmtId="0" fontId="6" fillId="0" borderId="91" xfId="0" applyFont="1" applyFill="1" applyBorder="1" applyAlignment="1">
      <alignment horizontal="center" vertical="center"/>
    </xf>
    <xf numFmtId="0" fontId="6" fillId="10" borderId="91" xfId="0" applyFont="1" applyFill="1" applyBorder="1" applyAlignment="1">
      <alignment horizontal="left" vertical="center"/>
    </xf>
    <xf numFmtId="0" fontId="6" fillId="0" borderId="50" xfId="13" applyFont="1" applyFill="1" applyBorder="1" applyAlignment="1">
      <alignment horizontal="center"/>
    </xf>
    <xf numFmtId="0" fontId="36" fillId="0" borderId="0" xfId="14" applyFont="1"/>
    <xf numFmtId="0" fontId="6" fillId="0" borderId="0" xfId="13" applyFont="1" applyFill="1" applyBorder="1" applyAlignment="1">
      <alignment horizontal="center"/>
    </xf>
    <xf numFmtId="0" fontId="3" fillId="0" borderId="0" xfId="3" applyFill="1" applyBorder="1"/>
    <xf numFmtId="0" fontId="3" fillId="0" borderId="0" xfId="3"/>
    <xf numFmtId="172" fontId="33" fillId="15" borderId="70" xfId="1" applyNumberFormat="1" applyFont="1" applyFill="1" applyBorder="1" applyAlignment="1" applyProtection="1">
      <alignment vertical="center"/>
      <protection locked="0"/>
    </xf>
    <xf numFmtId="168" fontId="2" fillId="8" borderId="100" xfId="0" applyNumberFormat="1" applyFont="1" applyFill="1" applyBorder="1" applyAlignment="1">
      <alignment horizontal="left" vertical="center" wrapText="1"/>
    </xf>
    <xf numFmtId="168" fontId="5" fillId="8" borderId="12" xfId="5" applyNumberFormat="1" applyFont="1" applyFill="1" applyBorder="1" applyAlignment="1">
      <alignment horizontal="center" vertical="center" wrapText="1"/>
    </xf>
    <xf numFmtId="168" fontId="5" fillId="8" borderId="50" xfId="6" applyNumberFormat="1" applyFont="1" applyFill="1" applyBorder="1" applyAlignment="1" applyProtection="1">
      <alignment horizontal="center" vertical="center" wrapText="1"/>
      <protection locked="0"/>
    </xf>
    <xf numFmtId="168" fontId="0" fillId="8" borderId="50" xfId="0" applyNumberFormat="1" applyFill="1" applyBorder="1" applyAlignment="1">
      <alignment horizontal="center" vertical="center"/>
    </xf>
    <xf numFmtId="168" fontId="0" fillId="8" borderId="0" xfId="0" applyNumberFormat="1" applyFill="1" applyAlignment="1">
      <alignment horizontal="center" vertical="center"/>
    </xf>
    <xf numFmtId="0" fontId="20" fillId="21" borderId="12" xfId="4" applyFont="1" applyFill="1" applyBorder="1" applyAlignment="1">
      <alignment horizontal="center" vertical="center" wrapText="1"/>
    </xf>
    <xf numFmtId="0" fontId="20" fillId="21" borderId="13" xfId="4" applyFont="1" applyFill="1" applyBorder="1" applyAlignment="1">
      <alignment horizontal="center" vertical="center" wrapText="1"/>
    </xf>
    <xf numFmtId="164" fontId="20" fillId="21" borderId="13" xfId="5" applyFont="1" applyFill="1" applyBorder="1" applyAlignment="1">
      <alignment horizontal="center" vertical="center" wrapText="1"/>
    </xf>
    <xf numFmtId="3" fontId="20" fillId="21" borderId="14" xfId="4" applyNumberFormat="1" applyFont="1" applyFill="1" applyBorder="1" applyAlignment="1">
      <alignment horizontal="center" vertical="center" wrapText="1"/>
    </xf>
    <xf numFmtId="0" fontId="9" fillId="0" borderId="0" xfId="7" applyFont="1" applyAlignment="1">
      <alignment horizontal="left" vertical="center"/>
    </xf>
    <xf numFmtId="0" fontId="1" fillId="4" borderId="0" xfId="9" applyFill="1"/>
    <xf numFmtId="172" fontId="33" fillId="0" borderId="70" xfId="1" applyNumberFormat="1" applyFont="1" applyFill="1" applyBorder="1" applyAlignment="1" applyProtection="1">
      <alignment vertical="center"/>
      <protection locked="0"/>
    </xf>
    <xf numFmtId="166" fontId="22" fillId="4" borderId="0" xfId="10" applyNumberFormat="1" applyFont="1" applyFill="1" applyBorder="1" applyAlignment="1">
      <alignment vertical="center"/>
    </xf>
    <xf numFmtId="168" fontId="0" fillId="0" borderId="0" xfId="0" applyNumberFormat="1"/>
    <xf numFmtId="168" fontId="49" fillId="0" borderId="0" xfId="12" applyNumberFormat="1" applyFont="1" applyAlignment="1" applyProtection="1">
      <alignment horizontal="center" vertical="center"/>
    </xf>
    <xf numFmtId="168" fontId="36" fillId="0" borderId="80" xfId="12" applyNumberFormat="1" applyFont="1" applyFill="1" applyBorder="1" applyAlignment="1" applyProtection="1">
      <alignment horizontal="center" vertical="center" wrapText="1"/>
    </xf>
    <xf numFmtId="168" fontId="50" fillId="0" borderId="87" xfId="12" applyNumberFormat="1" applyFont="1" applyFill="1" applyBorder="1" applyAlignment="1" applyProtection="1">
      <alignment horizontal="center" vertical="center"/>
      <protection locked="0"/>
    </xf>
    <xf numFmtId="168" fontId="50" fillId="0" borderId="89" xfId="12" applyNumberFormat="1" applyFont="1" applyFill="1" applyBorder="1" applyAlignment="1" applyProtection="1">
      <alignment horizontal="center" vertical="center"/>
      <protection locked="0"/>
    </xf>
    <xf numFmtId="168" fontId="51" fillId="0" borderId="93" xfId="12" applyNumberFormat="1" applyFont="1" applyFill="1" applyBorder="1" applyAlignment="1" applyProtection="1">
      <alignment horizontal="center" vertical="center"/>
      <protection locked="0"/>
    </xf>
    <xf numFmtId="168" fontId="52" fillId="0" borderId="0" xfId="12" applyNumberFormat="1" applyFont="1" applyAlignment="1" applyProtection="1">
      <alignment horizontal="center" vertical="center"/>
    </xf>
    <xf numFmtId="168" fontId="47" fillId="11" borderId="94" xfId="12" applyNumberFormat="1" applyFont="1" applyFill="1" applyBorder="1" applyAlignment="1" applyProtection="1">
      <alignment horizontal="center" vertical="center"/>
    </xf>
    <xf numFmtId="168" fontId="52" fillId="0" borderId="0" xfId="12" applyNumberFormat="1" applyFont="1" applyBorder="1" applyAlignment="1" applyProtection="1">
      <alignment horizontal="center" vertical="center"/>
    </xf>
    <xf numFmtId="168" fontId="36" fillId="0" borderId="95" xfId="12" applyNumberFormat="1" applyFont="1" applyFill="1" applyBorder="1" applyAlignment="1" applyProtection="1">
      <alignment horizontal="center" vertical="center" wrapText="1"/>
      <protection locked="0"/>
    </xf>
    <xf numFmtId="168" fontId="50" fillId="0" borderId="96" xfId="0" applyNumberFormat="1" applyFont="1" applyFill="1" applyBorder="1" applyAlignment="1" applyProtection="1">
      <alignment horizontal="center" vertical="center"/>
      <protection locked="0"/>
    </xf>
    <xf numFmtId="168" fontId="50" fillId="0" borderId="97" xfId="0" applyNumberFormat="1" applyFont="1" applyFill="1" applyBorder="1" applyAlignment="1" applyProtection="1">
      <alignment horizontal="center" vertical="center"/>
      <protection locked="0"/>
    </xf>
    <xf numFmtId="168" fontId="50" fillId="0" borderId="97" xfId="0" applyNumberFormat="1" applyFont="1" applyFill="1" applyBorder="1" applyAlignment="1" applyProtection="1">
      <alignment vertical="center"/>
      <protection locked="0"/>
    </xf>
    <xf numFmtId="168" fontId="51" fillId="0" borderId="92" xfId="12" applyNumberFormat="1" applyFont="1" applyFill="1" applyBorder="1" applyAlignment="1" applyProtection="1">
      <alignment horizontal="center" vertical="center"/>
      <protection locked="0"/>
    </xf>
    <xf numFmtId="168" fontId="47" fillId="12" borderId="94" xfId="12" applyNumberFormat="1" applyFont="1" applyFill="1" applyBorder="1" applyAlignment="1" applyProtection="1">
      <alignment horizontal="center" vertical="center"/>
    </xf>
    <xf numFmtId="168" fontId="47" fillId="0" borderId="0" xfId="12" applyNumberFormat="1" applyFont="1" applyFill="1" applyBorder="1" applyAlignment="1" applyProtection="1">
      <alignment horizontal="center" vertical="center"/>
    </xf>
    <xf numFmtId="168" fontId="6" fillId="0" borderId="0" xfId="12" applyNumberFormat="1" applyFont="1" applyAlignment="1" applyProtection="1">
      <alignment vertical="center"/>
    </xf>
    <xf numFmtId="168" fontId="6" fillId="0" borderId="30" xfId="12" applyNumberFormat="1" applyFont="1" applyFill="1" applyBorder="1" applyAlignment="1" applyProtection="1">
      <alignment horizontal="center" vertical="center"/>
      <protection locked="0"/>
    </xf>
    <xf numFmtId="168" fontId="6" fillId="0" borderId="98" xfId="12" applyNumberFormat="1" applyFont="1" applyFill="1" applyBorder="1" applyAlignment="1" applyProtection="1">
      <alignment horizontal="center" vertical="center"/>
      <protection locked="0"/>
    </xf>
    <xf numFmtId="168" fontId="6" fillId="0" borderId="99" xfId="12" applyNumberFormat="1" applyFont="1" applyFill="1" applyBorder="1" applyAlignment="1" applyProtection="1">
      <alignment horizontal="center" vertical="center"/>
      <protection locked="0"/>
    </xf>
    <xf numFmtId="168" fontId="54" fillId="0" borderId="0" xfId="12" applyNumberFormat="1" applyFont="1" applyAlignment="1" applyProtection="1">
      <alignment horizontal="center" vertical="center"/>
    </xf>
    <xf numFmtId="168" fontId="47" fillId="13" borderId="94" xfId="12" applyNumberFormat="1" applyFont="1" applyFill="1" applyBorder="1" applyAlignment="1" applyProtection="1">
      <alignment horizontal="center" vertical="center"/>
    </xf>
    <xf numFmtId="168" fontId="47" fillId="14" borderId="94" xfId="12" applyNumberFormat="1" applyFont="1" applyFill="1" applyBorder="1" applyAlignment="1" applyProtection="1">
      <alignment horizontal="center" vertical="center"/>
    </xf>
    <xf numFmtId="14" fontId="32" fillId="0" borderId="40" xfId="10" applyNumberFormat="1" applyFont="1" applyBorder="1" applyAlignment="1" applyProtection="1">
      <alignment vertical="center"/>
      <protection locked="0"/>
    </xf>
    <xf numFmtId="0" fontId="3" fillId="0" borderId="0" xfId="3" applyFill="1" applyBorder="1" applyAlignment="1">
      <alignment horizontal="left" vertical="center"/>
    </xf>
    <xf numFmtId="0" fontId="5" fillId="0" borderId="0" xfId="0" applyFont="1" applyFill="1" applyBorder="1" applyAlignment="1"/>
    <xf numFmtId="0" fontId="60" fillId="0" borderId="0" xfId="4" applyFont="1" applyFill="1" applyAlignment="1">
      <alignment horizontal="left" vertical="center"/>
    </xf>
    <xf numFmtId="0" fontId="59" fillId="0" borderId="0" xfId="7" applyFont="1" applyAlignment="1">
      <alignment horizontal="left"/>
    </xf>
    <xf numFmtId="0" fontId="59" fillId="0" borderId="0" xfId="4" applyFont="1"/>
    <xf numFmtId="0" fontId="61" fillId="0" borderId="0" xfId="4" applyFont="1" applyAlignment="1">
      <alignment horizontal="left" vertical="center"/>
    </xf>
    <xf numFmtId="0" fontId="0" fillId="0" borderId="0" xfId="0" applyBorder="1"/>
    <xf numFmtId="0" fontId="0" fillId="0" borderId="104" xfId="0" quotePrefix="1" applyBorder="1" applyAlignment="1">
      <alignment vertical="center" wrapText="1"/>
    </xf>
    <xf numFmtId="0" fontId="6" fillId="0" borderId="50" xfId="8" applyFont="1" applyBorder="1" applyAlignment="1">
      <alignment horizontal="center" vertical="center"/>
    </xf>
    <xf numFmtId="167" fontId="22" fillId="7" borderId="50" xfId="10" applyNumberFormat="1" applyFont="1" applyFill="1" applyBorder="1" applyAlignment="1">
      <alignment horizontal="center" vertical="center"/>
    </xf>
    <xf numFmtId="168" fontId="22" fillId="11" borderId="50" xfId="10" applyNumberFormat="1" applyFont="1" applyFill="1" applyBorder="1" applyAlignment="1">
      <alignment horizontal="center" vertical="center"/>
    </xf>
    <xf numFmtId="168" fontId="22" fillId="12" borderId="50" xfId="10" applyNumberFormat="1" applyFont="1" applyFill="1" applyBorder="1" applyAlignment="1">
      <alignment horizontal="center" vertical="center"/>
    </xf>
    <xf numFmtId="168" fontId="22" fillId="14" borderId="50" xfId="10" applyNumberFormat="1" applyFont="1" applyFill="1" applyBorder="1" applyAlignment="1">
      <alignment horizontal="center" vertical="center"/>
    </xf>
    <xf numFmtId="168" fontId="22" fillId="9" borderId="58" xfId="10" applyNumberFormat="1" applyFont="1" applyFill="1" applyBorder="1" applyAlignment="1">
      <alignment horizontal="center"/>
    </xf>
    <xf numFmtId="168" fontId="22" fillId="9" borderId="12" xfId="10" applyNumberFormat="1" applyFont="1" applyFill="1" applyBorder="1" applyAlignment="1">
      <alignment vertical="center"/>
    </xf>
    <xf numFmtId="0" fontId="62" fillId="10" borderId="87" xfId="4" applyFont="1" applyFill="1" applyBorder="1" applyAlignment="1">
      <alignment horizontal="center" vertical="center" wrapText="1"/>
    </xf>
    <xf numFmtId="0" fontId="62" fillId="10" borderId="87" xfId="4" applyFont="1" applyFill="1" applyBorder="1" applyAlignment="1">
      <alignment horizontal="center" vertical="center"/>
    </xf>
    <xf numFmtId="0" fontId="62" fillId="10" borderId="107" xfId="4" applyFont="1" applyFill="1" applyBorder="1" applyAlignment="1">
      <alignment horizontal="center" vertical="center"/>
    </xf>
    <xf numFmtId="0" fontId="62" fillId="10" borderId="108" xfId="4" applyFont="1" applyFill="1" applyBorder="1" applyAlignment="1">
      <alignment horizontal="center" vertical="center"/>
    </xf>
    <xf numFmtId="0" fontId="10" fillId="0" borderId="87" xfId="4" applyFont="1" applyBorder="1" applyAlignment="1">
      <alignment horizontal="center" vertical="center"/>
    </xf>
    <xf numFmtId="0" fontId="10" fillId="0" borderId="107" xfId="4" applyFont="1" applyBorder="1" applyAlignment="1">
      <alignment horizontal="center" vertical="center"/>
    </xf>
    <xf numFmtId="0" fontId="10" fillId="0" borderId="108" xfId="4" applyFont="1" applyBorder="1" applyAlignment="1">
      <alignment horizontal="center" vertical="center"/>
    </xf>
    <xf numFmtId="177" fontId="9" fillId="0" borderId="0" xfId="4" applyNumberFormat="1" applyFont="1" applyBorder="1" applyAlignment="1">
      <alignment horizontal="left"/>
    </xf>
    <xf numFmtId="0" fontId="9" fillId="0" borderId="0" xfId="4" applyFont="1" applyAlignment="1">
      <alignment horizontal="left"/>
    </xf>
    <xf numFmtId="0" fontId="14" fillId="0" borderId="0" xfId="6" applyFont="1" applyAlignment="1">
      <alignment horizontal="left" vertical="center" wrapText="1"/>
    </xf>
    <xf numFmtId="0" fontId="15" fillId="0" borderId="0" xfId="6" applyFont="1" applyAlignment="1">
      <alignment horizontal="left" vertical="center" wrapText="1"/>
    </xf>
    <xf numFmtId="0" fontId="10" fillId="0" borderId="0" xfId="6" applyFont="1" applyFill="1" applyAlignment="1">
      <alignment horizontal="left" vertical="top" wrapText="1"/>
    </xf>
    <xf numFmtId="0" fontId="9" fillId="0" borderId="0" xfId="4" applyFont="1" applyAlignment="1">
      <alignment horizontal="left" wrapText="1"/>
    </xf>
    <xf numFmtId="0" fontId="9" fillId="0" borderId="0" xfId="4" applyFont="1" applyFill="1" applyAlignment="1">
      <alignment horizontal="left" vertical="center" wrapText="1"/>
    </xf>
    <xf numFmtId="166" fontId="22" fillId="4" borderId="0" xfId="10" applyNumberFormat="1" applyFont="1" applyFill="1" applyBorder="1" applyAlignment="1">
      <alignment horizontal="center" vertical="center"/>
    </xf>
    <xf numFmtId="167" fontId="22" fillId="4" borderId="0" xfId="10" applyNumberFormat="1" applyFont="1" applyFill="1" applyAlignment="1">
      <alignment horizontal="center" vertical="center"/>
    </xf>
    <xf numFmtId="0" fontId="27" fillId="2" borderId="4" xfId="4" applyFont="1" applyFill="1" applyBorder="1" applyAlignment="1" applyProtection="1">
      <alignment horizontal="left" vertical="top" wrapText="1"/>
      <protection locked="0"/>
    </xf>
    <xf numFmtId="0" fontId="27" fillId="2" borderId="0" xfId="4" applyFont="1" applyFill="1" applyBorder="1" applyAlignment="1" applyProtection="1">
      <alignment horizontal="left" vertical="top" wrapText="1"/>
      <protection locked="0"/>
    </xf>
    <xf numFmtId="0" fontId="27" fillId="2" borderId="5" xfId="4" applyFont="1" applyFill="1" applyBorder="1" applyAlignment="1" applyProtection="1">
      <alignment horizontal="left" vertical="top" wrapText="1"/>
      <protection locked="0"/>
    </xf>
    <xf numFmtId="3" fontId="21" fillId="2" borderId="1" xfId="4" applyNumberFormat="1" applyFont="1" applyFill="1" applyBorder="1" applyAlignment="1">
      <alignment horizontal="center" vertical="center" wrapText="1"/>
    </xf>
    <xf numFmtId="3" fontId="21" fillId="2" borderId="2" xfId="4" applyNumberFormat="1" applyFont="1" applyFill="1" applyBorder="1" applyAlignment="1">
      <alignment horizontal="center" vertical="center" wrapText="1"/>
    </xf>
    <xf numFmtId="3" fontId="21" fillId="2" borderId="3" xfId="4" applyNumberFormat="1" applyFont="1" applyFill="1" applyBorder="1" applyAlignment="1">
      <alignment horizontal="center" vertical="center" wrapText="1"/>
    </xf>
    <xf numFmtId="3" fontId="20" fillId="0" borderId="0" xfId="4" applyNumberFormat="1" applyFont="1" applyFill="1" applyBorder="1" applyAlignment="1">
      <alignment horizontal="left" vertical="center" wrapText="1"/>
    </xf>
    <xf numFmtId="3" fontId="20" fillId="3" borderId="0" xfId="4" applyNumberFormat="1" applyFont="1" applyFill="1" applyBorder="1" applyAlignment="1">
      <alignment horizontal="left" vertical="center" wrapText="1"/>
    </xf>
    <xf numFmtId="3" fontId="20" fillId="2" borderId="5" xfId="4" applyNumberFormat="1" applyFont="1" applyFill="1" applyBorder="1" applyAlignment="1">
      <alignment horizontal="left" vertical="center" wrapText="1"/>
    </xf>
    <xf numFmtId="3" fontId="20" fillId="2" borderId="7" xfId="4" applyNumberFormat="1" applyFont="1" applyFill="1" applyBorder="1" applyAlignment="1">
      <alignment horizontal="left" vertical="center" wrapText="1"/>
    </xf>
    <xf numFmtId="3" fontId="20" fillId="2" borderId="8" xfId="4" applyNumberFormat="1" applyFont="1" applyFill="1" applyBorder="1" applyAlignment="1">
      <alignment horizontal="left" vertical="center" wrapText="1"/>
    </xf>
    <xf numFmtId="0" fontId="1" fillId="4" borderId="0" xfId="9" applyFont="1" applyFill="1" applyAlignment="1">
      <alignment horizontal="center"/>
    </xf>
    <xf numFmtId="0" fontId="20" fillId="2" borderId="10" xfId="4" applyFont="1" applyFill="1" applyBorder="1" applyAlignment="1" applyProtection="1">
      <alignment horizontal="right" vertical="justify" wrapText="1"/>
      <protection locked="0"/>
    </xf>
    <xf numFmtId="0" fontId="20" fillId="2" borderId="11" xfId="4" applyFont="1" applyFill="1" applyBorder="1" applyAlignment="1" applyProtection="1">
      <alignment horizontal="right" vertical="justify" wrapText="1"/>
      <protection locked="0"/>
    </xf>
    <xf numFmtId="0" fontId="20" fillId="21" borderId="10" xfId="4" applyFont="1" applyFill="1" applyBorder="1" applyAlignment="1">
      <alignment horizontal="center" vertical="center" wrapText="1"/>
    </xf>
    <xf numFmtId="0" fontId="20" fillId="21" borderId="11" xfId="4" applyFont="1" applyFill="1" applyBorder="1" applyAlignment="1">
      <alignment horizontal="center" vertical="center" wrapText="1"/>
    </xf>
    <xf numFmtId="0" fontId="21" fillId="2" borderId="15" xfId="4" applyFont="1" applyFill="1" applyBorder="1" applyAlignment="1" applyProtection="1">
      <alignment horizontal="left" vertical="justify" wrapText="1"/>
      <protection locked="0"/>
    </xf>
    <xf numFmtId="0" fontId="21" fillId="2" borderId="16" xfId="4" applyFont="1" applyFill="1" applyBorder="1" applyAlignment="1" applyProtection="1">
      <alignment horizontal="left" vertical="justify" wrapText="1"/>
      <protection locked="0"/>
    </xf>
    <xf numFmtId="0" fontId="20" fillId="2" borderId="4" xfId="4" applyFont="1" applyFill="1" applyBorder="1" applyAlignment="1" applyProtection="1">
      <alignment horizontal="left" vertical="top" wrapText="1"/>
      <protection locked="0"/>
    </xf>
    <xf numFmtId="0" fontId="20" fillId="2" borderId="0" xfId="4" applyFont="1" applyFill="1" applyBorder="1" applyAlignment="1" applyProtection="1">
      <alignment horizontal="left" vertical="top" wrapText="1"/>
      <protection locked="0"/>
    </xf>
    <xf numFmtId="0" fontId="20" fillId="2" borderId="5" xfId="4" applyFont="1" applyFill="1" applyBorder="1" applyAlignment="1" applyProtection="1">
      <alignment horizontal="left" vertical="top" wrapText="1"/>
      <protection locked="0"/>
    </xf>
    <xf numFmtId="0" fontId="23" fillId="2" borderId="15" xfId="4" applyFont="1" applyFill="1" applyBorder="1" applyAlignment="1" applyProtection="1">
      <alignment horizontal="left" vertical="top" wrapText="1"/>
      <protection locked="0"/>
    </xf>
    <xf numFmtId="0" fontId="23" fillId="2" borderId="20" xfId="4" applyFont="1" applyFill="1" applyBorder="1" applyAlignment="1" applyProtection="1">
      <alignment horizontal="left" vertical="top" wrapText="1"/>
      <protection locked="0"/>
    </xf>
    <xf numFmtId="0" fontId="26" fillId="2" borderId="4" xfId="6" quotePrefix="1" applyFont="1" applyFill="1" applyBorder="1" applyAlignment="1" applyProtection="1">
      <alignment horizontal="left" vertical="top" wrapText="1"/>
      <protection locked="0"/>
    </xf>
    <xf numFmtId="0" fontId="26" fillId="2" borderId="23" xfId="6" quotePrefix="1" applyFont="1" applyFill="1" applyBorder="1" applyAlignment="1" applyProtection="1">
      <alignment horizontal="left" vertical="top" wrapText="1"/>
      <protection locked="0"/>
    </xf>
    <xf numFmtId="0" fontId="20" fillId="2" borderId="4" xfId="4" applyFont="1" applyFill="1" applyBorder="1" applyAlignment="1" applyProtection="1">
      <alignment horizontal="left" vertical="justify" wrapText="1"/>
      <protection locked="0"/>
    </xf>
    <xf numFmtId="0" fontId="20" fillId="2" borderId="23" xfId="4" applyFont="1" applyFill="1" applyBorder="1" applyAlignment="1" applyProtection="1">
      <alignment horizontal="left" vertical="justify" wrapText="1"/>
      <protection locked="0"/>
    </xf>
    <xf numFmtId="0" fontId="21" fillId="2" borderId="15" xfId="4" applyFont="1" applyFill="1" applyBorder="1" applyAlignment="1" applyProtection="1">
      <alignment horizontal="left" vertical="center" wrapText="1"/>
      <protection locked="0"/>
    </xf>
    <xf numFmtId="0" fontId="21" fillId="2" borderId="20" xfId="4" applyFont="1" applyFill="1" applyBorder="1" applyAlignment="1" applyProtection="1">
      <alignment horizontal="left" vertical="center" wrapText="1"/>
      <protection locked="0"/>
    </xf>
    <xf numFmtId="0" fontId="5" fillId="2" borderId="4" xfId="4" applyFont="1" applyFill="1" applyBorder="1" applyAlignment="1">
      <alignment horizontal="left" vertical="center" wrapText="1"/>
    </xf>
    <xf numFmtId="0" fontId="21" fillId="2" borderId="23" xfId="4" applyFont="1" applyFill="1" applyBorder="1" applyAlignment="1">
      <alignment horizontal="left" vertical="center" wrapText="1"/>
    </xf>
    <xf numFmtId="0" fontId="5" fillId="2" borderId="4" xfId="4" applyFont="1" applyFill="1" applyBorder="1" applyAlignment="1" applyProtection="1">
      <alignment horizontal="left" vertical="justify" wrapText="1"/>
      <protection locked="0"/>
    </xf>
    <xf numFmtId="0" fontId="5" fillId="2" borderId="23" xfId="4" applyFont="1" applyFill="1" applyBorder="1" applyAlignment="1" applyProtection="1">
      <alignment horizontal="left" vertical="justify" wrapText="1"/>
      <protection locked="0"/>
    </xf>
    <xf numFmtId="0" fontId="21" fillId="5" borderId="15" xfId="4" applyFont="1" applyFill="1" applyBorder="1" applyAlignment="1" applyProtection="1">
      <alignment horizontal="left" vertical="center" wrapText="1"/>
      <protection locked="0"/>
    </xf>
    <xf numFmtId="0" fontId="21" fillId="5" borderId="20" xfId="4" applyFont="1" applyFill="1" applyBorder="1" applyAlignment="1" applyProtection="1">
      <alignment horizontal="left" vertical="center" wrapText="1"/>
      <protection locked="0"/>
    </xf>
    <xf numFmtId="0" fontId="5" fillId="5" borderId="4" xfId="4" applyFont="1" applyFill="1" applyBorder="1" applyAlignment="1" applyProtection="1">
      <alignment horizontal="right" vertical="center" wrapText="1"/>
      <protection locked="0"/>
    </xf>
    <xf numFmtId="0" fontId="5" fillId="5" borderId="23" xfId="4" applyFont="1" applyFill="1" applyBorder="1" applyAlignment="1" applyProtection="1">
      <alignment horizontal="right" vertical="center" wrapText="1"/>
      <protection locked="0"/>
    </xf>
    <xf numFmtId="0" fontId="20" fillId="5" borderId="10" xfId="4" applyFont="1" applyFill="1" applyBorder="1" applyAlignment="1" applyProtection="1">
      <alignment horizontal="right" vertical="justify" wrapText="1"/>
      <protection locked="0"/>
    </xf>
    <xf numFmtId="0" fontId="20" fillId="5" borderId="11" xfId="4" applyFont="1" applyFill="1" applyBorder="1" applyAlignment="1" applyProtection="1">
      <alignment horizontal="right" vertical="justify" wrapText="1"/>
      <protection locked="0"/>
    </xf>
    <xf numFmtId="0" fontId="21" fillId="2" borderId="4" xfId="4" applyFont="1" applyFill="1" applyBorder="1" applyAlignment="1">
      <alignment horizontal="left" vertical="center" wrapText="1"/>
    </xf>
    <xf numFmtId="0" fontId="5" fillId="2" borderId="4" xfId="4" applyFont="1" applyFill="1" applyBorder="1" applyAlignment="1">
      <alignment horizontal="right" vertical="center" wrapText="1"/>
    </xf>
    <xf numFmtId="0" fontId="5" fillId="2" borderId="23" xfId="4" applyFont="1" applyFill="1" applyBorder="1" applyAlignment="1">
      <alignment horizontal="right" vertical="center" wrapText="1"/>
    </xf>
    <xf numFmtId="0" fontId="5" fillId="2" borderId="0" xfId="4" applyFont="1" applyFill="1" applyBorder="1" applyAlignment="1">
      <alignment horizontal="left"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21" fillId="2" borderId="4" xfId="4" applyFont="1" applyFill="1" applyBorder="1" applyAlignment="1" applyProtection="1">
      <alignment horizontal="left" vertical="top" wrapText="1"/>
      <protection locked="0"/>
    </xf>
    <xf numFmtId="0" fontId="21" fillId="2" borderId="0" xfId="4" applyFont="1" applyFill="1" applyBorder="1" applyAlignment="1" applyProtection="1">
      <alignment horizontal="left" vertical="top" wrapText="1"/>
      <protection locked="0"/>
    </xf>
    <xf numFmtId="0" fontId="21" fillId="2" borderId="5" xfId="4" applyFont="1" applyFill="1" applyBorder="1" applyAlignment="1" applyProtection="1">
      <alignment horizontal="left" vertical="top" wrapText="1"/>
      <protection locked="0"/>
    </xf>
    <xf numFmtId="0" fontId="25" fillId="2" borderId="15" xfId="4" applyFont="1" applyFill="1" applyBorder="1" applyAlignment="1" applyProtection="1">
      <alignment horizontal="left" vertical="top" wrapText="1"/>
      <protection locked="0"/>
    </xf>
    <xf numFmtId="0" fontId="1" fillId="4" borderId="0" xfId="9" applyFont="1" applyFill="1" applyAlignment="1">
      <alignment horizontal="left" vertical="center"/>
    </xf>
    <xf numFmtId="0" fontId="29" fillId="0" borderId="31" xfId="10" applyFont="1" applyBorder="1" applyAlignment="1" applyProtection="1">
      <alignment horizontal="center" vertical="center"/>
      <protection locked="0"/>
    </xf>
    <xf numFmtId="0" fontId="29" fillId="0" borderId="0" xfId="10" applyFont="1" applyBorder="1" applyAlignment="1" applyProtection="1">
      <alignment horizontal="center" vertical="center"/>
      <protection locked="0"/>
    </xf>
    <xf numFmtId="0" fontId="30" fillId="6" borderId="33" xfId="10" applyFont="1" applyFill="1" applyBorder="1" applyAlignment="1" applyProtection="1">
      <alignment horizontal="center" vertical="center"/>
      <protection locked="0"/>
    </xf>
    <xf numFmtId="0" fontId="30" fillId="6" borderId="34" xfId="10" applyFont="1" applyFill="1" applyBorder="1" applyAlignment="1" applyProtection="1">
      <alignment horizontal="center" vertical="center"/>
      <protection locked="0"/>
    </xf>
    <xf numFmtId="0" fontId="30" fillId="6" borderId="35" xfId="10" applyFont="1" applyFill="1" applyBorder="1" applyAlignment="1" applyProtection="1">
      <alignment horizontal="center" vertical="center"/>
      <protection locked="0"/>
    </xf>
    <xf numFmtId="0" fontId="31" fillId="0" borderId="38" xfId="10" applyFont="1" applyBorder="1" applyAlignment="1" applyProtection="1">
      <alignment vertical="center"/>
      <protection locked="0"/>
    </xf>
    <xf numFmtId="0" fontId="31" fillId="0" borderId="39" xfId="10" applyFont="1" applyBorder="1" applyAlignment="1" applyProtection="1">
      <alignment vertical="center"/>
      <protection locked="0"/>
    </xf>
    <xf numFmtId="0" fontId="31" fillId="0" borderId="44" xfId="10" applyFont="1" applyBorder="1" applyAlignment="1" applyProtection="1">
      <alignment vertical="center"/>
      <protection locked="0"/>
    </xf>
    <xf numFmtId="0" fontId="31" fillId="0" borderId="45" xfId="10" applyFont="1" applyBorder="1" applyAlignment="1" applyProtection="1">
      <alignment vertical="center"/>
      <protection locked="0"/>
    </xf>
    <xf numFmtId="0" fontId="32" fillId="0" borderId="46" xfId="10" applyFont="1" applyBorder="1" applyAlignment="1" applyProtection="1">
      <alignment vertical="center"/>
      <protection locked="0"/>
    </xf>
    <xf numFmtId="0" fontId="32" fillId="0" borderId="47" xfId="10" applyFont="1" applyBorder="1" applyAlignment="1" applyProtection="1">
      <alignment vertical="center"/>
      <protection locked="0"/>
    </xf>
    <xf numFmtId="0" fontId="22" fillId="0" borderId="50" xfId="10" applyFont="1" applyBorder="1" applyAlignment="1">
      <alignment horizontal="center" vertical="center"/>
    </xf>
    <xf numFmtId="0" fontId="32" fillId="0" borderId="44" xfId="10" applyFont="1" applyBorder="1" applyAlignment="1" applyProtection="1">
      <alignment vertical="center"/>
      <protection locked="0"/>
    </xf>
    <xf numFmtId="0" fontId="32" fillId="0" borderId="45" xfId="10" applyFont="1" applyBorder="1" applyAlignment="1" applyProtection="1">
      <alignment vertical="center"/>
      <protection locked="0"/>
    </xf>
    <xf numFmtId="0" fontId="32" fillId="0" borderId="48" xfId="10" applyFont="1" applyBorder="1" applyAlignment="1" applyProtection="1">
      <alignment horizontal="left" vertical="center"/>
      <protection locked="0"/>
    </xf>
    <xf numFmtId="0" fontId="32" fillId="0" borderId="49" xfId="10" applyFont="1" applyBorder="1" applyAlignment="1" applyProtection="1">
      <alignment horizontal="left" vertical="center"/>
      <protection locked="0"/>
    </xf>
    <xf numFmtId="0" fontId="33" fillId="7" borderId="50" xfId="10" applyFont="1" applyFill="1" applyBorder="1" applyAlignment="1" applyProtection="1">
      <alignment horizontal="left" vertical="center"/>
      <protection locked="0"/>
    </xf>
    <xf numFmtId="0" fontId="32" fillId="0" borderId="42" xfId="10" applyFont="1" applyBorder="1" applyAlignment="1" applyProtection="1">
      <alignment horizontal="left" vertical="center"/>
      <protection locked="0"/>
    </xf>
    <xf numFmtId="0" fontId="32" fillId="0" borderId="51" xfId="10" applyFont="1" applyBorder="1" applyAlignment="1" applyProtection="1">
      <alignment horizontal="left" vertical="center"/>
      <protection locked="0"/>
    </xf>
    <xf numFmtId="0" fontId="33" fillId="11" borderId="50" xfId="10" applyFont="1" applyFill="1" applyBorder="1" applyAlignment="1" applyProtection="1">
      <alignment horizontal="left" vertical="center"/>
      <protection locked="0"/>
    </xf>
    <xf numFmtId="0" fontId="32" fillId="0" borderId="52" xfId="10" applyFont="1" applyBorder="1" applyAlignment="1" applyProtection="1">
      <alignment vertical="center"/>
      <protection locked="0"/>
    </xf>
    <xf numFmtId="0" fontId="32" fillId="0" borderId="53" xfId="10" applyFont="1" applyBorder="1" applyAlignment="1" applyProtection="1">
      <alignment vertical="center"/>
      <protection locked="0"/>
    </xf>
    <xf numFmtId="0" fontId="33" fillId="12" borderId="50" xfId="10" applyFont="1" applyFill="1" applyBorder="1" applyAlignment="1" applyProtection="1">
      <alignment horizontal="left" vertical="center"/>
      <protection locked="0"/>
    </xf>
    <xf numFmtId="0" fontId="32" fillId="0" borderId="55" xfId="10" applyFont="1" applyBorder="1" applyAlignment="1" applyProtection="1">
      <alignment vertical="center"/>
      <protection locked="0"/>
    </xf>
    <xf numFmtId="0" fontId="32" fillId="0" borderId="18" xfId="10" applyFont="1" applyBorder="1" applyAlignment="1" applyProtection="1">
      <alignment vertical="center"/>
      <protection locked="0"/>
    </xf>
    <xf numFmtId="0" fontId="33" fillId="14" borderId="50" xfId="10" applyFont="1" applyFill="1" applyBorder="1" applyAlignment="1" applyProtection="1">
      <alignment horizontal="left" vertical="center"/>
      <protection locked="0"/>
    </xf>
    <xf numFmtId="168" fontId="22" fillId="13" borderId="58" xfId="10" applyNumberFormat="1" applyFont="1" applyFill="1" applyBorder="1" applyAlignment="1">
      <alignment horizontal="center" vertical="center"/>
    </xf>
    <xf numFmtId="168" fontId="22" fillId="13" borderId="12" xfId="10" applyNumberFormat="1" applyFont="1" applyFill="1" applyBorder="1" applyAlignment="1">
      <alignment horizontal="center" vertical="center"/>
    </xf>
    <xf numFmtId="0" fontId="33" fillId="0" borderId="41" xfId="10" applyFont="1" applyFill="1" applyBorder="1" applyAlignment="1" applyProtection="1">
      <alignment horizontal="left" vertical="center"/>
      <protection locked="0"/>
    </xf>
    <xf numFmtId="0" fontId="33" fillId="0" borderId="20" xfId="10" applyFont="1" applyFill="1" applyBorder="1" applyAlignment="1" applyProtection="1">
      <alignment horizontal="left" vertical="center"/>
      <protection locked="0"/>
    </xf>
    <xf numFmtId="0" fontId="33" fillId="0" borderId="13" xfId="10" applyFont="1" applyFill="1" applyBorder="1" applyAlignment="1" applyProtection="1">
      <alignment horizontal="left" vertical="center"/>
      <protection locked="0"/>
    </xf>
    <xf numFmtId="0" fontId="33" fillId="0" borderId="11" xfId="10" applyFont="1" applyFill="1" applyBorder="1" applyAlignment="1" applyProtection="1">
      <alignment horizontal="left" vertical="center"/>
      <protection locked="0"/>
    </xf>
    <xf numFmtId="168" fontId="22" fillId="0" borderId="58" xfId="10" applyNumberFormat="1" applyFont="1" applyBorder="1" applyAlignment="1">
      <alignment horizontal="center" vertical="center"/>
    </xf>
    <xf numFmtId="168" fontId="22" fillId="0" borderId="12" xfId="10" applyNumberFormat="1" applyFont="1" applyBorder="1" applyAlignment="1">
      <alignment horizontal="center" vertical="center"/>
    </xf>
    <xf numFmtId="0" fontId="22" fillId="7" borderId="59" xfId="10" applyFont="1" applyFill="1" applyBorder="1" applyAlignment="1" applyProtection="1">
      <alignment horizontal="center" vertical="center"/>
      <protection locked="0"/>
    </xf>
    <xf numFmtId="0" fontId="22" fillId="7" borderId="60" xfId="10" applyFont="1" applyFill="1" applyBorder="1" applyAlignment="1" applyProtection="1">
      <alignment horizontal="center" vertical="center"/>
      <protection locked="0"/>
    </xf>
    <xf numFmtId="0" fontId="6" fillId="7" borderId="63" xfId="10" applyFill="1" applyBorder="1" applyAlignment="1" applyProtection="1">
      <alignment vertical="center"/>
      <protection locked="0"/>
    </xf>
    <xf numFmtId="0" fontId="22" fillId="7" borderId="16" xfId="10" applyFont="1" applyFill="1" applyBorder="1" applyAlignment="1" applyProtection="1">
      <alignment horizontal="center" vertical="center"/>
      <protection locked="0"/>
    </xf>
    <xf numFmtId="0" fontId="6" fillId="7" borderId="20" xfId="10" applyFill="1" applyBorder="1" applyAlignment="1" applyProtection="1">
      <alignment horizontal="center" vertical="center"/>
      <protection locked="0"/>
    </xf>
    <xf numFmtId="0" fontId="22" fillId="7" borderId="0" xfId="10" applyFont="1" applyFill="1" applyBorder="1" applyAlignment="1" applyProtection="1">
      <alignment horizontal="center" vertical="center"/>
      <protection locked="0"/>
    </xf>
    <xf numFmtId="0" fontId="6" fillId="7" borderId="23" xfId="10" applyFill="1" applyBorder="1" applyAlignment="1" applyProtection="1">
      <alignment horizontal="center" vertical="center"/>
      <protection locked="0"/>
    </xf>
    <xf numFmtId="0" fontId="6" fillId="7" borderId="18" xfId="10" applyFill="1" applyBorder="1" applyAlignment="1" applyProtection="1">
      <alignment horizontal="center" vertical="center"/>
      <protection locked="0"/>
    </xf>
    <xf numFmtId="0" fontId="6" fillId="7" borderId="11" xfId="10" applyFill="1" applyBorder="1" applyAlignment="1" applyProtection="1">
      <alignment horizontal="center" vertical="center"/>
      <protection locked="0"/>
    </xf>
    <xf numFmtId="0" fontId="33" fillId="7" borderId="36" xfId="10" applyFont="1" applyFill="1" applyBorder="1" applyAlignment="1" applyProtection="1">
      <alignment horizontal="center" vertical="center"/>
      <protection locked="0"/>
    </xf>
    <xf numFmtId="0" fontId="33" fillId="7" borderId="40" xfId="10" applyFont="1" applyFill="1" applyBorder="1" applyAlignment="1" applyProtection="1">
      <alignment horizontal="center" vertical="center"/>
      <protection locked="0"/>
    </xf>
    <xf numFmtId="0" fontId="33" fillId="7" borderId="58" xfId="10" applyFont="1" applyFill="1" applyBorder="1" applyAlignment="1" applyProtection="1">
      <alignment horizontal="center" vertical="center"/>
      <protection locked="0"/>
    </xf>
    <xf numFmtId="0" fontId="33" fillId="7" borderId="21" xfId="10" applyFont="1" applyFill="1" applyBorder="1" applyAlignment="1" applyProtection="1">
      <alignment horizontal="center" vertical="center"/>
      <protection locked="0"/>
    </xf>
    <xf numFmtId="0" fontId="36" fillId="7" borderId="12" xfId="10" applyFont="1" applyFill="1" applyBorder="1" applyAlignment="1" applyProtection="1">
      <alignment horizontal="center" vertical="center"/>
      <protection locked="0"/>
    </xf>
    <xf numFmtId="0" fontId="33" fillId="0" borderId="41" xfId="10" applyFont="1" applyFill="1" applyBorder="1" applyAlignment="1" applyProtection="1">
      <alignment horizontal="center" vertical="center"/>
      <protection locked="0"/>
    </xf>
    <xf numFmtId="0" fontId="33" fillId="0" borderId="16" xfId="10" applyFont="1" applyFill="1" applyBorder="1" applyAlignment="1" applyProtection="1">
      <alignment horizontal="center" vertical="center"/>
      <protection locked="0"/>
    </xf>
    <xf numFmtId="0" fontId="33" fillId="0" borderId="20" xfId="10" applyFont="1" applyFill="1" applyBorder="1" applyAlignment="1" applyProtection="1">
      <alignment horizontal="center" vertical="center"/>
      <protection locked="0"/>
    </xf>
    <xf numFmtId="0" fontId="33" fillId="0" borderId="24" xfId="10" applyFont="1" applyFill="1" applyBorder="1" applyAlignment="1" applyProtection="1">
      <alignment horizontal="center" vertical="center"/>
      <protection locked="0"/>
    </xf>
    <xf numFmtId="0" fontId="33" fillId="0" borderId="0" xfId="10" applyFont="1" applyFill="1" applyBorder="1" applyAlignment="1" applyProtection="1">
      <alignment horizontal="center" vertical="center"/>
      <protection locked="0"/>
    </xf>
    <xf numFmtId="0" fontId="33" fillId="0" borderId="23" xfId="10" applyFont="1" applyFill="1" applyBorder="1" applyAlignment="1" applyProtection="1">
      <alignment horizontal="center" vertical="center"/>
      <protection locked="0"/>
    </xf>
    <xf numFmtId="0" fontId="33" fillId="0" borderId="13" xfId="10" applyFont="1" applyFill="1" applyBorder="1" applyAlignment="1" applyProtection="1">
      <alignment horizontal="center" vertical="center"/>
      <protection locked="0"/>
    </xf>
    <xf numFmtId="0" fontId="33" fillId="0" borderId="18" xfId="10" applyFont="1" applyFill="1" applyBorder="1" applyAlignment="1" applyProtection="1">
      <alignment horizontal="center" vertical="center"/>
      <protection locked="0"/>
    </xf>
    <xf numFmtId="0" fontId="33" fillId="0" borderId="11" xfId="10" applyFont="1" applyFill="1" applyBorder="1" applyAlignment="1" applyProtection="1">
      <alignment horizontal="center" vertical="center"/>
      <protection locked="0"/>
    </xf>
    <xf numFmtId="0" fontId="35" fillId="9" borderId="41" xfId="10" applyFont="1" applyFill="1" applyBorder="1" applyAlignment="1" applyProtection="1">
      <alignment horizontal="left" vertical="center"/>
      <protection locked="0"/>
    </xf>
    <xf numFmtId="0" fontId="35" fillId="9" borderId="20" xfId="10" applyFont="1" applyFill="1" applyBorder="1" applyAlignment="1" applyProtection="1">
      <alignment horizontal="left" vertical="center"/>
      <protection locked="0"/>
    </xf>
    <xf numFmtId="0" fontId="35" fillId="9" borderId="13" xfId="10" applyFont="1" applyFill="1" applyBorder="1" applyAlignment="1" applyProtection="1">
      <alignment horizontal="left" vertical="center"/>
      <protection locked="0"/>
    </xf>
    <xf numFmtId="0" fontId="35" fillId="9" borderId="11" xfId="10" applyFont="1" applyFill="1" applyBorder="1" applyAlignment="1" applyProtection="1">
      <alignment horizontal="left" vertical="center"/>
      <protection locked="0"/>
    </xf>
    <xf numFmtId="0" fontId="33" fillId="13" borderId="50" xfId="10" applyFont="1" applyFill="1" applyBorder="1" applyAlignment="1" applyProtection="1">
      <alignment horizontal="left" vertical="center"/>
      <protection locked="0"/>
    </xf>
    <xf numFmtId="0" fontId="22" fillId="7" borderId="61" xfId="10" applyFont="1" applyFill="1" applyBorder="1" applyAlignment="1" applyProtection="1">
      <alignment horizontal="center" vertical="center"/>
      <protection locked="0"/>
    </xf>
    <xf numFmtId="0" fontId="6" fillId="7" borderId="63" xfId="10" applyFill="1" applyBorder="1" applyAlignment="1" applyProtection="1">
      <alignment horizontal="center" vertical="center"/>
      <protection locked="0"/>
    </xf>
    <xf numFmtId="0" fontId="22" fillId="7" borderId="62" xfId="10" applyFont="1" applyFill="1" applyBorder="1" applyAlignment="1" applyProtection="1">
      <alignment horizontal="center" vertical="center" wrapText="1"/>
      <protection locked="0"/>
    </xf>
    <xf numFmtId="0" fontId="6" fillId="7" borderId="64" xfId="10" applyFill="1" applyBorder="1" applyAlignment="1" applyProtection="1">
      <alignment horizontal="center" vertical="center"/>
      <protection locked="0"/>
    </xf>
    <xf numFmtId="0" fontId="6" fillId="7" borderId="64" xfId="10" applyFont="1" applyFill="1" applyBorder="1" applyAlignment="1" applyProtection="1">
      <alignment horizontal="center" vertical="center"/>
      <protection locked="0"/>
    </xf>
    <xf numFmtId="0" fontId="33" fillId="10" borderId="50" xfId="10" applyFont="1" applyFill="1" applyBorder="1" applyAlignment="1">
      <alignment horizontal="left" vertical="center"/>
    </xf>
    <xf numFmtId="0" fontId="33" fillId="7" borderId="36" xfId="10" applyFont="1" applyFill="1" applyBorder="1" applyAlignment="1" applyProtection="1">
      <alignment horizontal="left" vertical="center"/>
      <protection locked="0"/>
    </xf>
    <xf numFmtId="0" fontId="33" fillId="7" borderId="40" xfId="10" applyFont="1" applyFill="1" applyBorder="1" applyAlignment="1" applyProtection="1">
      <alignment horizontal="left" vertical="center"/>
      <protection locked="0"/>
    </xf>
    <xf numFmtId="0" fontId="22" fillId="0" borderId="42" xfId="10" applyFont="1" applyFill="1" applyBorder="1" applyAlignment="1" applyProtection="1">
      <alignment vertical="center"/>
      <protection locked="0"/>
    </xf>
    <xf numFmtId="0" fontId="22" fillId="0" borderId="45" xfId="10" applyFont="1" applyFill="1" applyBorder="1" applyAlignment="1" applyProtection="1">
      <alignment vertical="center"/>
      <protection locked="0"/>
    </xf>
    <xf numFmtId="0" fontId="22" fillId="0" borderId="51" xfId="10" applyFont="1" applyFill="1" applyBorder="1" applyAlignment="1" applyProtection="1">
      <alignment vertical="center"/>
      <protection locked="0"/>
    </xf>
    <xf numFmtId="0" fontId="33" fillId="7" borderId="42" xfId="10" applyFont="1" applyFill="1" applyBorder="1" applyAlignment="1" applyProtection="1">
      <alignment vertical="center"/>
      <protection locked="0"/>
    </xf>
    <xf numFmtId="0" fontId="33" fillId="7" borderId="51" xfId="10" applyFont="1" applyFill="1" applyBorder="1" applyAlignment="1" applyProtection="1">
      <alignment vertical="center"/>
      <protection locked="0"/>
    </xf>
    <xf numFmtId="0" fontId="22" fillId="0" borderId="42" xfId="10" applyFont="1" applyFill="1" applyBorder="1" applyAlignment="1" applyProtection="1">
      <alignment horizontal="left" vertical="center"/>
      <protection locked="0"/>
    </xf>
    <xf numFmtId="0" fontId="22" fillId="0" borderId="45" xfId="10" applyFont="1" applyFill="1" applyBorder="1" applyAlignment="1" applyProtection="1">
      <alignment horizontal="left" vertical="center"/>
      <protection locked="0"/>
    </xf>
    <xf numFmtId="0" fontId="22" fillId="0" borderId="51" xfId="10" applyFont="1" applyFill="1" applyBorder="1" applyAlignment="1" applyProtection="1">
      <alignment horizontal="left" vertical="center"/>
      <protection locked="0"/>
    </xf>
    <xf numFmtId="0" fontId="22" fillId="0" borderId="36" xfId="10" applyFont="1" applyFill="1" applyBorder="1" applyAlignment="1" applyProtection="1">
      <alignment horizontal="left" vertical="center"/>
      <protection locked="0"/>
    </xf>
    <xf numFmtId="0" fontId="22" fillId="0" borderId="39" xfId="10" applyFont="1" applyFill="1" applyBorder="1" applyAlignment="1" applyProtection="1">
      <alignment horizontal="left" vertical="center"/>
      <protection locked="0"/>
    </xf>
    <xf numFmtId="0" fontId="22" fillId="0" borderId="40" xfId="10" applyFont="1" applyFill="1" applyBorder="1" applyAlignment="1" applyProtection="1">
      <alignment horizontal="left" vertical="center"/>
      <protection locked="0"/>
    </xf>
    <xf numFmtId="0" fontId="33" fillId="0" borderId="0" xfId="10" applyFont="1" applyBorder="1" applyAlignment="1" applyProtection="1">
      <alignment horizontal="left" vertical="center"/>
      <protection locked="0"/>
    </xf>
    <xf numFmtId="0" fontId="22" fillId="7" borderId="42" xfId="10" applyFont="1" applyFill="1" applyBorder="1" applyAlignment="1" applyProtection="1">
      <alignment vertical="center"/>
      <protection locked="0"/>
    </xf>
    <xf numFmtId="0" fontId="22" fillId="7" borderId="51" xfId="10" applyFont="1" applyFill="1" applyBorder="1" applyAlignment="1" applyProtection="1">
      <alignment vertical="center"/>
      <protection locked="0"/>
    </xf>
    <xf numFmtId="0" fontId="22" fillId="0" borderId="67" xfId="10" applyFont="1" applyFill="1" applyBorder="1" applyAlignment="1" applyProtection="1">
      <alignment vertical="center"/>
      <protection locked="0"/>
    </xf>
    <xf numFmtId="0" fontId="22" fillId="0" borderId="68" xfId="10" applyFont="1" applyFill="1" applyBorder="1" applyAlignment="1" applyProtection="1">
      <alignment vertical="center"/>
      <protection locked="0"/>
    </xf>
    <xf numFmtId="0" fontId="22" fillId="0" borderId="69" xfId="10" applyFont="1" applyFill="1" applyBorder="1" applyAlignment="1" applyProtection="1">
      <alignment vertical="center"/>
      <protection locked="0"/>
    </xf>
    <xf numFmtId="0" fontId="33" fillId="7" borderId="33" xfId="10" applyFont="1" applyFill="1" applyBorder="1" applyAlignment="1" applyProtection="1">
      <alignment horizontal="center" vertical="center"/>
      <protection locked="0"/>
    </xf>
    <xf numFmtId="0" fontId="36" fillId="7" borderId="34" xfId="10" applyFont="1" applyFill="1" applyBorder="1" applyAlignment="1" applyProtection="1">
      <alignment horizontal="center" vertical="center"/>
      <protection locked="0"/>
    </xf>
    <xf numFmtId="0" fontId="36" fillId="7" borderId="35" xfId="10" applyFont="1" applyFill="1" applyBorder="1" applyAlignment="1" applyProtection="1">
      <alignment horizontal="center" vertical="center"/>
      <protection locked="0"/>
    </xf>
    <xf numFmtId="167" fontId="33" fillId="7" borderId="33" xfId="10" applyNumberFormat="1" applyFont="1" applyFill="1" applyBorder="1" applyAlignment="1" applyProtection="1">
      <alignment horizontal="center" vertical="center"/>
      <protection locked="0"/>
    </xf>
    <xf numFmtId="167" fontId="36" fillId="7" borderId="35" xfId="10" applyNumberFormat="1" applyFont="1" applyFill="1" applyBorder="1" applyAlignment="1" applyProtection="1">
      <alignment horizontal="center" vertical="center"/>
      <protection locked="0"/>
    </xf>
    <xf numFmtId="0" fontId="33" fillId="0" borderId="33" xfId="10" applyFont="1" applyBorder="1" applyAlignment="1" applyProtection="1">
      <alignment horizontal="center" vertical="center"/>
      <protection locked="0"/>
    </xf>
    <xf numFmtId="0" fontId="33" fillId="0" borderId="35" xfId="10" applyFont="1" applyBorder="1" applyAlignment="1" applyProtection="1">
      <alignment horizontal="center" vertical="center"/>
      <protection locked="0"/>
    </xf>
    <xf numFmtId="0" fontId="33" fillId="0" borderId="0" xfId="10" applyFont="1" applyBorder="1" applyAlignment="1" applyProtection="1">
      <alignment horizontal="center" vertical="center"/>
      <protection locked="0"/>
    </xf>
    <xf numFmtId="0" fontId="33" fillId="0" borderId="41" xfId="10" applyFont="1" applyBorder="1" applyAlignment="1" applyProtection="1">
      <alignment horizontal="center" vertical="center"/>
      <protection locked="0"/>
    </xf>
    <xf numFmtId="0" fontId="33" fillId="0" borderId="20" xfId="10" applyFont="1" applyBorder="1" applyAlignment="1" applyProtection="1">
      <alignment horizontal="center" vertical="center"/>
      <protection locked="0"/>
    </xf>
    <xf numFmtId="0" fontId="33" fillId="0" borderId="16" xfId="10" applyFont="1" applyBorder="1" applyAlignment="1" applyProtection="1">
      <alignment horizontal="center" vertical="center"/>
      <protection locked="0"/>
    </xf>
    <xf numFmtId="0" fontId="22" fillId="0" borderId="0" xfId="10" applyFont="1" applyBorder="1" applyAlignment="1" applyProtection="1">
      <alignment horizontal="left" vertical="center"/>
      <protection locked="0"/>
    </xf>
    <xf numFmtId="0" fontId="22" fillId="0" borderId="0" xfId="10" applyFont="1" applyBorder="1" applyAlignment="1" applyProtection="1">
      <alignment horizontal="left" vertical="top"/>
      <protection locked="0"/>
    </xf>
    <xf numFmtId="0" fontId="22" fillId="0" borderId="48" xfId="10" applyFont="1" applyBorder="1" applyAlignment="1" applyProtection="1">
      <alignment horizontal="left" vertical="center"/>
      <protection locked="0"/>
    </xf>
    <xf numFmtId="0" fontId="22" fillId="0" borderId="82" xfId="10" applyFont="1" applyBorder="1" applyAlignment="1" applyProtection="1">
      <alignment horizontal="left" vertical="center"/>
      <protection locked="0"/>
    </xf>
    <xf numFmtId="0" fontId="22" fillId="0" borderId="49" xfId="10" applyFont="1" applyBorder="1" applyAlignment="1" applyProtection="1">
      <alignment horizontal="left" vertical="center"/>
      <protection locked="0"/>
    </xf>
    <xf numFmtId="0" fontId="22" fillId="0" borderId="24" xfId="10" applyFont="1" applyBorder="1" applyAlignment="1" applyProtection="1">
      <alignment horizontal="left" vertical="top"/>
      <protection locked="0"/>
    </xf>
    <xf numFmtId="0" fontId="22" fillId="0" borderId="23" xfId="10" applyFont="1" applyBorder="1" applyAlignment="1" applyProtection="1">
      <alignment horizontal="left" vertical="top"/>
      <protection locked="0"/>
    </xf>
    <xf numFmtId="0" fontId="22" fillId="0" borderId="13" xfId="10" applyFont="1" applyBorder="1" applyAlignment="1" applyProtection="1">
      <alignment horizontal="left" vertical="top"/>
      <protection locked="0"/>
    </xf>
    <xf numFmtId="0" fontId="22" fillId="0" borderId="18" xfId="10" applyFont="1" applyBorder="1" applyAlignment="1" applyProtection="1">
      <alignment horizontal="left" vertical="top"/>
      <protection locked="0"/>
    </xf>
    <xf numFmtId="0" fontId="22" fillId="0" borderId="11" xfId="10" applyFont="1" applyBorder="1" applyAlignment="1" applyProtection="1">
      <alignment horizontal="left" vertical="top"/>
      <protection locked="0"/>
    </xf>
    <xf numFmtId="0" fontId="38" fillId="0" borderId="61" xfId="10" applyFont="1" applyBorder="1" applyAlignment="1" applyProtection="1">
      <alignment horizontal="left" vertical="center" wrapText="1"/>
      <protection locked="0"/>
    </xf>
    <xf numFmtId="0" fontId="38" fillId="0" borderId="63" xfId="10" applyFont="1" applyBorder="1" applyAlignment="1" applyProtection="1">
      <alignment horizontal="left" vertical="center" wrapText="1"/>
      <protection locked="0"/>
    </xf>
    <xf numFmtId="9" fontId="38" fillId="0" borderId="62" xfId="2" applyFont="1" applyFill="1" applyBorder="1" applyAlignment="1" applyProtection="1">
      <alignment horizontal="center" vertical="center"/>
      <protection locked="0"/>
    </xf>
    <xf numFmtId="9" fontId="38" fillId="0" borderId="64" xfId="2" applyFont="1" applyFill="1" applyBorder="1" applyAlignment="1" applyProtection="1">
      <alignment horizontal="center" vertical="center"/>
      <protection locked="0"/>
    </xf>
    <xf numFmtId="0" fontId="33" fillId="15" borderId="50" xfId="10" applyFont="1" applyFill="1" applyBorder="1" applyAlignment="1" applyProtection="1">
      <alignment horizontal="left" vertical="center"/>
      <protection locked="0"/>
    </xf>
    <xf numFmtId="168" fontId="22" fillId="15" borderId="58" xfId="10" applyNumberFormat="1" applyFont="1" applyFill="1" applyBorder="1" applyAlignment="1">
      <alignment horizontal="center" vertical="center"/>
    </xf>
    <xf numFmtId="168" fontId="22" fillId="15" borderId="12" xfId="10" applyNumberFormat="1" applyFont="1" applyFill="1" applyBorder="1" applyAlignment="1">
      <alignment horizontal="center" vertical="center"/>
    </xf>
    <xf numFmtId="0" fontId="33" fillId="15" borderId="41" xfId="10" applyFont="1" applyFill="1" applyBorder="1" applyAlignment="1" applyProtection="1">
      <alignment horizontal="left" vertical="center"/>
      <protection locked="0"/>
    </xf>
    <xf numFmtId="0" fontId="33" fillId="15" borderId="20" xfId="10" applyFont="1" applyFill="1" applyBorder="1" applyAlignment="1" applyProtection="1">
      <alignment horizontal="left" vertical="center"/>
      <protection locked="0"/>
    </xf>
    <xf numFmtId="0" fontId="33" fillId="15" borderId="13" xfId="10" applyFont="1" applyFill="1" applyBorder="1" applyAlignment="1" applyProtection="1">
      <alignment horizontal="left" vertical="center"/>
      <protection locked="0"/>
    </xf>
    <xf numFmtId="0" fontId="33" fillId="15" borderId="11" xfId="10" applyFont="1" applyFill="1" applyBorder="1" applyAlignment="1" applyProtection="1">
      <alignment horizontal="left" vertical="center"/>
      <protection locked="0"/>
    </xf>
    <xf numFmtId="4" fontId="22" fillId="4" borderId="0" xfId="10" applyNumberFormat="1" applyFont="1" applyFill="1" applyAlignment="1">
      <alignment horizontal="center" vertical="center"/>
    </xf>
    <xf numFmtId="0" fontId="36" fillId="0" borderId="84" xfId="12" applyFont="1" applyFill="1" applyBorder="1" applyAlignment="1" applyProtection="1">
      <alignment horizontal="center" vertical="center"/>
      <protection locked="0"/>
    </xf>
    <xf numFmtId="0" fontId="6" fillId="0" borderId="86" xfId="12" applyFont="1" applyFill="1" applyBorder="1" applyAlignment="1" applyProtection="1">
      <alignment horizontal="center" vertical="center"/>
      <protection locked="0"/>
    </xf>
    <xf numFmtId="0" fontId="50" fillId="0" borderId="86" xfId="0" applyFont="1" applyFill="1" applyBorder="1" applyAlignment="1" applyProtection="1">
      <alignment horizontal="left" vertical="center"/>
      <protection locked="0"/>
    </xf>
    <xf numFmtId="0" fontId="6" fillId="0" borderId="50" xfId="12" applyFont="1" applyFill="1" applyBorder="1" applyAlignment="1" applyProtection="1">
      <alignment horizontal="center" vertical="center"/>
      <protection locked="0"/>
    </xf>
    <xf numFmtId="0" fontId="50" fillId="0" borderId="50" xfId="0" applyFont="1" applyFill="1" applyBorder="1" applyAlignment="1" applyProtection="1">
      <alignment horizontal="left" vertical="center"/>
      <protection locked="0"/>
    </xf>
    <xf numFmtId="0" fontId="6" fillId="0" borderId="91" xfId="12" applyFont="1" applyFill="1" applyBorder="1" applyAlignment="1" applyProtection="1">
      <alignment horizontal="center" vertical="center"/>
      <protection locked="0"/>
    </xf>
    <xf numFmtId="0" fontId="50" fillId="0" borderId="91" xfId="0" applyFont="1" applyFill="1" applyBorder="1" applyAlignment="1" applyProtection="1">
      <alignment horizontal="left" vertical="center"/>
      <protection locked="0"/>
    </xf>
    <xf numFmtId="0" fontId="50" fillId="0" borderId="92" xfId="0" applyFont="1" applyFill="1" applyBorder="1" applyAlignment="1" applyProtection="1">
      <alignment horizontal="left" vertical="center"/>
      <protection locked="0"/>
    </xf>
    <xf numFmtId="0" fontId="6" fillId="0" borderId="50" xfId="12" applyFont="1" applyFill="1" applyBorder="1" applyAlignment="1" applyProtection="1">
      <alignment horizontal="center" vertical="center" wrapText="1"/>
      <protection locked="0"/>
    </xf>
    <xf numFmtId="0" fontId="50" fillId="0" borderId="33" xfId="0" applyFont="1" applyFill="1" applyBorder="1" applyAlignment="1" applyProtection="1">
      <alignment horizontal="left" vertical="center"/>
      <protection locked="0"/>
    </xf>
    <xf numFmtId="0" fontId="50" fillId="0" borderId="34" xfId="0" applyFont="1" applyFill="1" applyBorder="1" applyAlignment="1" applyProtection="1">
      <alignment horizontal="left" vertical="center"/>
      <protection locked="0"/>
    </xf>
    <xf numFmtId="0" fontId="50" fillId="0" borderId="35" xfId="0" applyFont="1" applyFill="1" applyBorder="1" applyAlignment="1" applyProtection="1">
      <alignment horizontal="left" vertical="center"/>
      <protection locked="0"/>
    </xf>
    <xf numFmtId="0" fontId="50" fillId="0" borderId="50" xfId="0" applyFont="1" applyFill="1" applyBorder="1" applyAlignment="1" applyProtection="1">
      <alignment vertical="center"/>
      <protection locked="0"/>
    </xf>
    <xf numFmtId="0" fontId="51" fillId="0" borderId="91" xfId="0" applyFont="1" applyFill="1" applyBorder="1" applyAlignment="1" applyProtection="1">
      <alignment horizontal="left" vertical="center"/>
      <protection locked="0"/>
    </xf>
    <xf numFmtId="0" fontId="56" fillId="16" borderId="18" xfId="0" applyFont="1" applyFill="1" applyBorder="1" applyAlignment="1">
      <alignment horizontal="center" vertical="center"/>
    </xf>
  </cellXfs>
  <cellStyles count="15">
    <cellStyle name="Euro" xfId="5" xr:uid="{B7505A78-EAD4-4565-ABD2-A3B77C6BE525}"/>
    <cellStyle name="Euro_27 603 01 00  trx à la demande de Mr LEGUYADER 09 01 03" xfId="11" xr:uid="{BCF4DA49-E920-49C1-8336-549AF8F95FDA}"/>
    <cellStyle name="Lien hypertexte" xfId="3" builtinId="8"/>
    <cellStyle name="Monétaire" xfId="1" builtinId="4"/>
    <cellStyle name="Normal" xfId="0" builtinId="0"/>
    <cellStyle name="Normal 11" xfId="9" xr:uid="{184F52A9-C6E4-4E14-B7E6-4EE11C2362D2}"/>
    <cellStyle name="Normal 12 2" xfId="14" xr:uid="{6212DB0E-0A45-4CE0-94ED-8A27BAEF7077}"/>
    <cellStyle name="Normal 2 3" xfId="8" xr:uid="{CD35E1EE-7251-4EFA-AC2B-860E68C9EF70}"/>
    <cellStyle name="Normal 2 4" xfId="13" xr:uid="{64086264-E16F-497B-AF72-255CEA30D397}"/>
    <cellStyle name="Normal 5 2 2" xfId="10" xr:uid="{85A01536-0C4E-4467-BD9A-A5A0FB952182}"/>
    <cellStyle name="Normal 8" xfId="7" xr:uid="{80F838A7-B5F4-4E15-BBA1-4EC74E14CC8F}"/>
    <cellStyle name="Normal_Devis Solutec simple" xfId="4" xr:uid="{9458EDBD-2710-4AD2-8281-28C66CF6F6B1}"/>
    <cellStyle name="Normal_Devis Solutec simple 2" xfId="6" xr:uid="{D493A6DD-CF0C-474B-B6FC-CCD4DBBDCD32}"/>
    <cellStyle name="Normal_FDV immeuble global 100%" xfId="12" xr:uid="{226931B2-4BAB-406D-B122-DB1BDBDB0114}"/>
    <cellStyle name="Pourcentage" xfId="2" builtinId="5"/>
  </cellStyles>
  <dxfs count="12">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19051</xdr:colOff>
      <xdr:row>44</xdr:row>
      <xdr:rowOff>41274</xdr:rowOff>
    </xdr:from>
    <xdr:to>
      <xdr:col>4</xdr:col>
      <xdr:colOff>95251</xdr:colOff>
      <xdr:row>44</xdr:row>
      <xdr:rowOff>95249</xdr:rowOff>
    </xdr:to>
    <xdr:sp macro="" textlink="">
      <xdr:nvSpPr>
        <xdr:cNvPr id="3" name="Rectangle 16">
          <a:extLst>
            <a:ext uri="{FF2B5EF4-FFF2-40B4-BE49-F238E27FC236}">
              <a16:creationId xmlns:a16="http://schemas.microsoft.com/office/drawing/2014/main" id="{0EB67299-D9CC-4FE2-92CD-9F3826B564B4}"/>
            </a:ext>
          </a:extLst>
        </xdr:cNvPr>
        <xdr:cNvSpPr>
          <a:spLocks noChangeArrowheads="1"/>
        </xdr:cNvSpPr>
      </xdr:nvSpPr>
      <xdr:spPr bwMode="auto">
        <a:xfrm>
          <a:off x="5133976" y="9537699"/>
          <a:ext cx="76200" cy="5397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9526</xdr:colOff>
      <xdr:row>44</xdr:row>
      <xdr:rowOff>41274</xdr:rowOff>
    </xdr:from>
    <xdr:to>
      <xdr:col>1</xdr:col>
      <xdr:colOff>85726</xdr:colOff>
      <xdr:row>44</xdr:row>
      <xdr:rowOff>95249</xdr:rowOff>
    </xdr:to>
    <xdr:sp macro="" textlink="">
      <xdr:nvSpPr>
        <xdr:cNvPr id="5" name="Rectangle 16">
          <a:extLst>
            <a:ext uri="{FF2B5EF4-FFF2-40B4-BE49-F238E27FC236}">
              <a16:creationId xmlns:a16="http://schemas.microsoft.com/office/drawing/2014/main" id="{0E73D540-A508-4715-BCE5-F1E3605F263B}"/>
            </a:ext>
          </a:extLst>
        </xdr:cNvPr>
        <xdr:cNvSpPr>
          <a:spLocks noChangeArrowheads="1"/>
        </xdr:cNvSpPr>
      </xdr:nvSpPr>
      <xdr:spPr bwMode="auto">
        <a:xfrm>
          <a:off x="238126" y="9537699"/>
          <a:ext cx="76200" cy="5397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301625</xdr:colOff>
      <xdr:row>75</xdr:row>
      <xdr:rowOff>103188</xdr:rowOff>
    </xdr:from>
    <xdr:to>
      <xdr:col>7</xdr:col>
      <xdr:colOff>531812</xdr:colOff>
      <xdr:row>81</xdr:row>
      <xdr:rowOff>15875</xdr:rowOff>
    </xdr:to>
    <xdr:sp macro="" textlink="">
      <xdr:nvSpPr>
        <xdr:cNvPr id="2" name="Ellipse 1">
          <a:extLst>
            <a:ext uri="{FF2B5EF4-FFF2-40B4-BE49-F238E27FC236}">
              <a16:creationId xmlns:a16="http://schemas.microsoft.com/office/drawing/2014/main" id="{D45FC986-6E53-483A-B431-EF2F439859F1}"/>
            </a:ext>
          </a:extLst>
        </xdr:cNvPr>
        <xdr:cNvSpPr/>
      </xdr:nvSpPr>
      <xdr:spPr>
        <a:xfrm>
          <a:off x="6770688" y="12819063"/>
          <a:ext cx="2182812" cy="452437"/>
        </a:xfrm>
        <a:prstGeom prst="ellipse">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7</xdr:col>
      <xdr:colOff>47625</xdr:colOff>
      <xdr:row>71</xdr:row>
      <xdr:rowOff>95251</xdr:rowOff>
    </xdr:from>
    <xdr:ext cx="4450514" cy="655949"/>
    <xdr:sp macro="" textlink="">
      <xdr:nvSpPr>
        <xdr:cNvPr id="3" name="ZoneTexte 2">
          <a:extLst>
            <a:ext uri="{FF2B5EF4-FFF2-40B4-BE49-F238E27FC236}">
              <a16:creationId xmlns:a16="http://schemas.microsoft.com/office/drawing/2014/main" id="{2967BBD6-3E0E-412F-A8FC-60482F7F1A2E}"/>
            </a:ext>
          </a:extLst>
        </xdr:cNvPr>
        <xdr:cNvSpPr txBox="1"/>
      </xdr:nvSpPr>
      <xdr:spPr>
        <a:xfrm>
          <a:off x="8469313" y="12176126"/>
          <a:ext cx="4450514" cy="655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800" b="1">
              <a:solidFill>
                <a:srgbClr val="FF0000"/>
              </a:solidFill>
            </a:rPr>
            <a:t>MONTANT DE MON DEVIS QUI EST</a:t>
          </a:r>
          <a:r>
            <a:rPr lang="fr-FR" sz="1800" b="1" baseline="0">
              <a:solidFill>
                <a:srgbClr val="FF0000"/>
              </a:solidFill>
            </a:rPr>
            <a:t> </a:t>
          </a:r>
        </a:p>
        <a:p>
          <a:r>
            <a:rPr lang="fr-FR" sz="1800" b="1">
              <a:solidFill>
                <a:srgbClr val="FF0000"/>
              </a:solidFill>
            </a:rPr>
            <a:t>REPORTE</a:t>
          </a:r>
          <a:r>
            <a:rPr lang="fr-FR" sz="1800" b="1" baseline="0">
              <a:solidFill>
                <a:srgbClr val="FF0000"/>
              </a:solidFill>
            </a:rPr>
            <a:t> DANS L'ONGLET DEBOURS GLOBAL</a:t>
          </a:r>
          <a:endParaRPr lang="fr-FR" sz="1800" b="1">
            <a:solidFill>
              <a:srgbClr val="FF0000"/>
            </a:solidFill>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er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77.226.9\i_partner$\IP_DOC_PV2009\PoleDev\Etudes%20de%20prix\83926%20-%20Ehpad%20Ste%20Genevieve%20-%20Nanterre\Devis\83926%20-%20A%20-%20ISMS%20-%20EHPAD%20NANTERRE%20-%205=FR%20du%209%20octobre%202009%20(d07j9jer1_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Devis%20vierge%20%20CMT%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rt"/>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sheetName val="Recap"/>
      <sheetName val="Section"/>
    </sheetNames>
    <sheetDataSet>
      <sheetData sheetId="0">
        <row r="33">
          <cell r="R33">
            <v>201530</v>
          </cell>
        </row>
        <row r="58">
          <cell r="R58">
            <v>1850000</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ites lot 12"/>
      <sheetName val="Répartition par technicien"/>
      <sheetName val="Feuil1"/>
      <sheetName val="Lettre devis"/>
      <sheetName val="Devis Client"/>
      <sheetName val="Débours"/>
    </sheetNames>
    <sheetDataSet>
      <sheetData sheetId="0"/>
      <sheetData sheetId="1"/>
      <sheetData sheetId="2"/>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ncent.gouverneur@orang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6C041-1DB7-4618-B533-05880D6D313A}">
  <sheetPr codeName="Feuil1">
    <pageSetUpPr fitToPage="1"/>
  </sheetPr>
  <dimension ref="A1:IT72"/>
  <sheetViews>
    <sheetView zoomScale="90" zoomScaleNormal="90" zoomScaleSheetLayoutView="100" workbookViewId="0">
      <selection activeCell="C5" sqref="C5"/>
    </sheetView>
  </sheetViews>
  <sheetFormatPr baseColWidth="10" defaultColWidth="8.7265625" defaultRowHeight="13" x14ac:dyDescent="0.25"/>
  <cols>
    <col min="1" max="1" width="3.453125" style="6" customWidth="1"/>
    <col min="2" max="2" width="23.26953125" style="6" customWidth="1"/>
    <col min="3" max="3" width="32.453125" style="6" customWidth="1"/>
    <col min="4" max="4" width="17.54296875" style="6" customWidth="1"/>
    <col min="5" max="5" width="12.453125" style="6" customWidth="1"/>
    <col min="6" max="6" width="19" style="6" customWidth="1"/>
    <col min="7" max="7" width="8.7265625" style="6"/>
    <col min="8" max="8" width="8.7265625" style="5"/>
    <col min="9" max="256" width="8.7265625" style="6"/>
    <col min="257" max="257" width="3.453125" style="6" customWidth="1"/>
    <col min="258" max="258" width="23.26953125" style="6" customWidth="1"/>
    <col min="259" max="259" width="32.453125" style="6" customWidth="1"/>
    <col min="260" max="260" width="17.54296875" style="6" customWidth="1"/>
    <col min="261" max="261" width="12.453125" style="6" customWidth="1"/>
    <col min="262" max="262" width="19" style="6" customWidth="1"/>
    <col min="263" max="512" width="8.7265625" style="6"/>
    <col min="513" max="513" width="3.453125" style="6" customWidth="1"/>
    <col min="514" max="514" width="23.26953125" style="6" customWidth="1"/>
    <col min="515" max="515" width="32.453125" style="6" customWidth="1"/>
    <col min="516" max="516" width="17.54296875" style="6" customWidth="1"/>
    <col min="517" max="517" width="12.453125" style="6" customWidth="1"/>
    <col min="518" max="518" width="19" style="6" customWidth="1"/>
    <col min="519" max="768" width="8.7265625" style="6"/>
    <col min="769" max="769" width="3.453125" style="6" customWidth="1"/>
    <col min="770" max="770" width="23.26953125" style="6" customWidth="1"/>
    <col min="771" max="771" width="32.453125" style="6" customWidth="1"/>
    <col min="772" max="772" width="17.54296875" style="6" customWidth="1"/>
    <col min="773" max="773" width="12.453125" style="6" customWidth="1"/>
    <col min="774" max="774" width="19" style="6" customWidth="1"/>
    <col min="775" max="1024" width="8.7265625" style="6"/>
    <col min="1025" max="1025" width="3.453125" style="6" customWidth="1"/>
    <col min="1026" max="1026" width="23.26953125" style="6" customWidth="1"/>
    <col min="1027" max="1027" width="32.453125" style="6" customWidth="1"/>
    <col min="1028" max="1028" width="17.54296875" style="6" customWidth="1"/>
    <col min="1029" max="1029" width="12.453125" style="6" customWidth="1"/>
    <col min="1030" max="1030" width="19" style="6" customWidth="1"/>
    <col min="1031" max="1280" width="8.7265625" style="6"/>
    <col min="1281" max="1281" width="3.453125" style="6" customWidth="1"/>
    <col min="1282" max="1282" width="23.26953125" style="6" customWidth="1"/>
    <col min="1283" max="1283" width="32.453125" style="6" customWidth="1"/>
    <col min="1284" max="1284" width="17.54296875" style="6" customWidth="1"/>
    <col min="1285" max="1285" width="12.453125" style="6" customWidth="1"/>
    <col min="1286" max="1286" width="19" style="6" customWidth="1"/>
    <col min="1287" max="1536" width="8.7265625" style="6"/>
    <col min="1537" max="1537" width="3.453125" style="6" customWidth="1"/>
    <col min="1538" max="1538" width="23.26953125" style="6" customWidth="1"/>
    <col min="1539" max="1539" width="32.453125" style="6" customWidth="1"/>
    <col min="1540" max="1540" width="17.54296875" style="6" customWidth="1"/>
    <col min="1541" max="1541" width="12.453125" style="6" customWidth="1"/>
    <col min="1542" max="1542" width="19" style="6" customWidth="1"/>
    <col min="1543" max="1792" width="8.7265625" style="6"/>
    <col min="1793" max="1793" width="3.453125" style="6" customWidth="1"/>
    <col min="1794" max="1794" width="23.26953125" style="6" customWidth="1"/>
    <col min="1795" max="1795" width="32.453125" style="6" customWidth="1"/>
    <col min="1796" max="1796" width="17.54296875" style="6" customWidth="1"/>
    <col min="1797" max="1797" width="12.453125" style="6" customWidth="1"/>
    <col min="1798" max="1798" width="19" style="6" customWidth="1"/>
    <col min="1799" max="2048" width="8.7265625" style="6"/>
    <col min="2049" max="2049" width="3.453125" style="6" customWidth="1"/>
    <col min="2050" max="2050" width="23.26953125" style="6" customWidth="1"/>
    <col min="2051" max="2051" width="32.453125" style="6" customWidth="1"/>
    <col min="2052" max="2052" width="17.54296875" style="6" customWidth="1"/>
    <col min="2053" max="2053" width="12.453125" style="6" customWidth="1"/>
    <col min="2054" max="2054" width="19" style="6" customWidth="1"/>
    <col min="2055" max="2304" width="8.7265625" style="6"/>
    <col min="2305" max="2305" width="3.453125" style="6" customWidth="1"/>
    <col min="2306" max="2306" width="23.26953125" style="6" customWidth="1"/>
    <col min="2307" max="2307" width="32.453125" style="6" customWidth="1"/>
    <col min="2308" max="2308" width="17.54296875" style="6" customWidth="1"/>
    <col min="2309" max="2309" width="12.453125" style="6" customWidth="1"/>
    <col min="2310" max="2310" width="19" style="6" customWidth="1"/>
    <col min="2311" max="2560" width="8.7265625" style="6"/>
    <col min="2561" max="2561" width="3.453125" style="6" customWidth="1"/>
    <col min="2562" max="2562" width="23.26953125" style="6" customWidth="1"/>
    <col min="2563" max="2563" width="32.453125" style="6" customWidth="1"/>
    <col min="2564" max="2564" width="17.54296875" style="6" customWidth="1"/>
    <col min="2565" max="2565" width="12.453125" style="6" customWidth="1"/>
    <col min="2566" max="2566" width="19" style="6" customWidth="1"/>
    <col min="2567" max="2816" width="8.7265625" style="6"/>
    <col min="2817" max="2817" width="3.453125" style="6" customWidth="1"/>
    <col min="2818" max="2818" width="23.26953125" style="6" customWidth="1"/>
    <col min="2819" max="2819" width="32.453125" style="6" customWidth="1"/>
    <col min="2820" max="2820" width="17.54296875" style="6" customWidth="1"/>
    <col min="2821" max="2821" width="12.453125" style="6" customWidth="1"/>
    <col min="2822" max="2822" width="19" style="6" customWidth="1"/>
    <col min="2823" max="3072" width="8.7265625" style="6"/>
    <col min="3073" max="3073" width="3.453125" style="6" customWidth="1"/>
    <col min="3074" max="3074" width="23.26953125" style="6" customWidth="1"/>
    <col min="3075" max="3075" width="32.453125" style="6" customWidth="1"/>
    <col min="3076" max="3076" width="17.54296875" style="6" customWidth="1"/>
    <col min="3077" max="3077" width="12.453125" style="6" customWidth="1"/>
    <col min="3078" max="3078" width="19" style="6" customWidth="1"/>
    <col min="3079" max="3328" width="8.7265625" style="6"/>
    <col min="3329" max="3329" width="3.453125" style="6" customWidth="1"/>
    <col min="3330" max="3330" width="23.26953125" style="6" customWidth="1"/>
    <col min="3331" max="3331" width="32.453125" style="6" customWidth="1"/>
    <col min="3332" max="3332" width="17.54296875" style="6" customWidth="1"/>
    <col min="3333" max="3333" width="12.453125" style="6" customWidth="1"/>
    <col min="3334" max="3334" width="19" style="6" customWidth="1"/>
    <col min="3335" max="3584" width="8.7265625" style="6"/>
    <col min="3585" max="3585" width="3.453125" style="6" customWidth="1"/>
    <col min="3586" max="3586" width="23.26953125" style="6" customWidth="1"/>
    <col min="3587" max="3587" width="32.453125" style="6" customWidth="1"/>
    <col min="3588" max="3588" width="17.54296875" style="6" customWidth="1"/>
    <col min="3589" max="3589" width="12.453125" style="6" customWidth="1"/>
    <col min="3590" max="3590" width="19" style="6" customWidth="1"/>
    <col min="3591" max="3840" width="8.7265625" style="6"/>
    <col min="3841" max="3841" width="3.453125" style="6" customWidth="1"/>
    <col min="3842" max="3842" width="23.26953125" style="6" customWidth="1"/>
    <col min="3843" max="3843" width="32.453125" style="6" customWidth="1"/>
    <col min="3844" max="3844" width="17.54296875" style="6" customWidth="1"/>
    <col min="3845" max="3845" width="12.453125" style="6" customWidth="1"/>
    <col min="3846" max="3846" width="19" style="6" customWidth="1"/>
    <col min="3847" max="4096" width="8.7265625" style="6"/>
    <col min="4097" max="4097" width="3.453125" style="6" customWidth="1"/>
    <col min="4098" max="4098" width="23.26953125" style="6" customWidth="1"/>
    <col min="4099" max="4099" width="32.453125" style="6" customWidth="1"/>
    <col min="4100" max="4100" width="17.54296875" style="6" customWidth="1"/>
    <col min="4101" max="4101" width="12.453125" style="6" customWidth="1"/>
    <col min="4102" max="4102" width="19" style="6" customWidth="1"/>
    <col min="4103" max="4352" width="8.7265625" style="6"/>
    <col min="4353" max="4353" width="3.453125" style="6" customWidth="1"/>
    <col min="4354" max="4354" width="23.26953125" style="6" customWidth="1"/>
    <col min="4355" max="4355" width="32.453125" style="6" customWidth="1"/>
    <col min="4356" max="4356" width="17.54296875" style="6" customWidth="1"/>
    <col min="4357" max="4357" width="12.453125" style="6" customWidth="1"/>
    <col min="4358" max="4358" width="19" style="6" customWidth="1"/>
    <col min="4359" max="4608" width="8.7265625" style="6"/>
    <col min="4609" max="4609" width="3.453125" style="6" customWidth="1"/>
    <col min="4610" max="4610" width="23.26953125" style="6" customWidth="1"/>
    <col min="4611" max="4611" width="32.453125" style="6" customWidth="1"/>
    <col min="4612" max="4612" width="17.54296875" style="6" customWidth="1"/>
    <col min="4613" max="4613" width="12.453125" style="6" customWidth="1"/>
    <col min="4614" max="4614" width="19" style="6" customWidth="1"/>
    <col min="4615" max="4864" width="8.7265625" style="6"/>
    <col min="4865" max="4865" width="3.453125" style="6" customWidth="1"/>
    <col min="4866" max="4866" width="23.26953125" style="6" customWidth="1"/>
    <col min="4867" max="4867" width="32.453125" style="6" customWidth="1"/>
    <col min="4868" max="4868" width="17.54296875" style="6" customWidth="1"/>
    <col min="4869" max="4869" width="12.453125" style="6" customWidth="1"/>
    <col min="4870" max="4870" width="19" style="6" customWidth="1"/>
    <col min="4871" max="5120" width="8.7265625" style="6"/>
    <col min="5121" max="5121" width="3.453125" style="6" customWidth="1"/>
    <col min="5122" max="5122" width="23.26953125" style="6" customWidth="1"/>
    <col min="5123" max="5123" width="32.453125" style="6" customWidth="1"/>
    <col min="5124" max="5124" width="17.54296875" style="6" customWidth="1"/>
    <col min="5125" max="5125" width="12.453125" style="6" customWidth="1"/>
    <col min="5126" max="5126" width="19" style="6" customWidth="1"/>
    <col min="5127" max="5376" width="8.7265625" style="6"/>
    <col min="5377" max="5377" width="3.453125" style="6" customWidth="1"/>
    <col min="5378" max="5378" width="23.26953125" style="6" customWidth="1"/>
    <col min="5379" max="5379" width="32.453125" style="6" customWidth="1"/>
    <col min="5380" max="5380" width="17.54296875" style="6" customWidth="1"/>
    <col min="5381" max="5381" width="12.453125" style="6" customWidth="1"/>
    <col min="5382" max="5382" width="19" style="6" customWidth="1"/>
    <col min="5383" max="5632" width="8.7265625" style="6"/>
    <col min="5633" max="5633" width="3.453125" style="6" customWidth="1"/>
    <col min="5634" max="5634" width="23.26953125" style="6" customWidth="1"/>
    <col min="5635" max="5635" width="32.453125" style="6" customWidth="1"/>
    <col min="5636" max="5636" width="17.54296875" style="6" customWidth="1"/>
    <col min="5637" max="5637" width="12.453125" style="6" customWidth="1"/>
    <col min="5638" max="5638" width="19" style="6" customWidth="1"/>
    <col min="5639" max="5888" width="8.7265625" style="6"/>
    <col min="5889" max="5889" width="3.453125" style="6" customWidth="1"/>
    <col min="5890" max="5890" width="23.26953125" style="6" customWidth="1"/>
    <col min="5891" max="5891" width="32.453125" style="6" customWidth="1"/>
    <col min="5892" max="5892" width="17.54296875" style="6" customWidth="1"/>
    <col min="5893" max="5893" width="12.453125" style="6" customWidth="1"/>
    <col min="5894" max="5894" width="19" style="6" customWidth="1"/>
    <col min="5895" max="6144" width="8.7265625" style="6"/>
    <col min="6145" max="6145" width="3.453125" style="6" customWidth="1"/>
    <col min="6146" max="6146" width="23.26953125" style="6" customWidth="1"/>
    <col min="6147" max="6147" width="32.453125" style="6" customWidth="1"/>
    <col min="6148" max="6148" width="17.54296875" style="6" customWidth="1"/>
    <col min="6149" max="6149" width="12.453125" style="6" customWidth="1"/>
    <col min="6150" max="6150" width="19" style="6" customWidth="1"/>
    <col min="6151" max="6400" width="8.7265625" style="6"/>
    <col min="6401" max="6401" width="3.453125" style="6" customWidth="1"/>
    <col min="6402" max="6402" width="23.26953125" style="6" customWidth="1"/>
    <col min="6403" max="6403" width="32.453125" style="6" customWidth="1"/>
    <col min="6404" max="6404" width="17.54296875" style="6" customWidth="1"/>
    <col min="6405" max="6405" width="12.453125" style="6" customWidth="1"/>
    <col min="6406" max="6406" width="19" style="6" customWidth="1"/>
    <col min="6407" max="6656" width="8.7265625" style="6"/>
    <col min="6657" max="6657" width="3.453125" style="6" customWidth="1"/>
    <col min="6658" max="6658" width="23.26953125" style="6" customWidth="1"/>
    <col min="6659" max="6659" width="32.453125" style="6" customWidth="1"/>
    <col min="6660" max="6660" width="17.54296875" style="6" customWidth="1"/>
    <col min="6661" max="6661" width="12.453125" style="6" customWidth="1"/>
    <col min="6662" max="6662" width="19" style="6" customWidth="1"/>
    <col min="6663" max="6912" width="8.7265625" style="6"/>
    <col min="6913" max="6913" width="3.453125" style="6" customWidth="1"/>
    <col min="6914" max="6914" width="23.26953125" style="6" customWidth="1"/>
    <col min="6915" max="6915" width="32.453125" style="6" customWidth="1"/>
    <col min="6916" max="6916" width="17.54296875" style="6" customWidth="1"/>
    <col min="6917" max="6917" width="12.453125" style="6" customWidth="1"/>
    <col min="6918" max="6918" width="19" style="6" customWidth="1"/>
    <col min="6919" max="7168" width="8.7265625" style="6"/>
    <col min="7169" max="7169" width="3.453125" style="6" customWidth="1"/>
    <col min="7170" max="7170" width="23.26953125" style="6" customWidth="1"/>
    <col min="7171" max="7171" width="32.453125" style="6" customWidth="1"/>
    <col min="7172" max="7172" width="17.54296875" style="6" customWidth="1"/>
    <col min="7173" max="7173" width="12.453125" style="6" customWidth="1"/>
    <col min="7174" max="7174" width="19" style="6" customWidth="1"/>
    <col min="7175" max="7424" width="8.7265625" style="6"/>
    <col min="7425" max="7425" width="3.453125" style="6" customWidth="1"/>
    <col min="7426" max="7426" width="23.26953125" style="6" customWidth="1"/>
    <col min="7427" max="7427" width="32.453125" style="6" customWidth="1"/>
    <col min="7428" max="7428" width="17.54296875" style="6" customWidth="1"/>
    <col min="7429" max="7429" width="12.453125" style="6" customWidth="1"/>
    <col min="7430" max="7430" width="19" style="6" customWidth="1"/>
    <col min="7431" max="7680" width="8.7265625" style="6"/>
    <col min="7681" max="7681" width="3.453125" style="6" customWidth="1"/>
    <col min="7682" max="7682" width="23.26953125" style="6" customWidth="1"/>
    <col min="7683" max="7683" width="32.453125" style="6" customWidth="1"/>
    <col min="7684" max="7684" width="17.54296875" style="6" customWidth="1"/>
    <col min="7685" max="7685" width="12.453125" style="6" customWidth="1"/>
    <col min="7686" max="7686" width="19" style="6" customWidth="1"/>
    <col min="7687" max="7936" width="8.7265625" style="6"/>
    <col min="7937" max="7937" width="3.453125" style="6" customWidth="1"/>
    <col min="7938" max="7938" width="23.26953125" style="6" customWidth="1"/>
    <col min="7939" max="7939" width="32.453125" style="6" customWidth="1"/>
    <col min="7940" max="7940" width="17.54296875" style="6" customWidth="1"/>
    <col min="7941" max="7941" width="12.453125" style="6" customWidth="1"/>
    <col min="7942" max="7942" width="19" style="6" customWidth="1"/>
    <col min="7943" max="8192" width="8.7265625" style="6"/>
    <col min="8193" max="8193" width="3.453125" style="6" customWidth="1"/>
    <col min="8194" max="8194" width="23.26953125" style="6" customWidth="1"/>
    <col min="8195" max="8195" width="32.453125" style="6" customWidth="1"/>
    <col min="8196" max="8196" width="17.54296875" style="6" customWidth="1"/>
    <col min="8197" max="8197" width="12.453125" style="6" customWidth="1"/>
    <col min="8198" max="8198" width="19" style="6" customWidth="1"/>
    <col min="8199" max="8448" width="8.7265625" style="6"/>
    <col min="8449" max="8449" width="3.453125" style="6" customWidth="1"/>
    <col min="8450" max="8450" width="23.26953125" style="6" customWidth="1"/>
    <col min="8451" max="8451" width="32.453125" style="6" customWidth="1"/>
    <col min="8452" max="8452" width="17.54296875" style="6" customWidth="1"/>
    <col min="8453" max="8453" width="12.453125" style="6" customWidth="1"/>
    <col min="8454" max="8454" width="19" style="6" customWidth="1"/>
    <col min="8455" max="8704" width="8.7265625" style="6"/>
    <col min="8705" max="8705" width="3.453125" style="6" customWidth="1"/>
    <col min="8706" max="8706" width="23.26953125" style="6" customWidth="1"/>
    <col min="8707" max="8707" width="32.453125" style="6" customWidth="1"/>
    <col min="8708" max="8708" width="17.54296875" style="6" customWidth="1"/>
    <col min="8709" max="8709" width="12.453125" style="6" customWidth="1"/>
    <col min="8710" max="8710" width="19" style="6" customWidth="1"/>
    <col min="8711" max="8960" width="8.7265625" style="6"/>
    <col min="8961" max="8961" width="3.453125" style="6" customWidth="1"/>
    <col min="8962" max="8962" width="23.26953125" style="6" customWidth="1"/>
    <col min="8963" max="8963" width="32.453125" style="6" customWidth="1"/>
    <col min="8964" max="8964" width="17.54296875" style="6" customWidth="1"/>
    <col min="8965" max="8965" width="12.453125" style="6" customWidth="1"/>
    <col min="8966" max="8966" width="19" style="6" customWidth="1"/>
    <col min="8967" max="9216" width="8.7265625" style="6"/>
    <col min="9217" max="9217" width="3.453125" style="6" customWidth="1"/>
    <col min="9218" max="9218" width="23.26953125" style="6" customWidth="1"/>
    <col min="9219" max="9219" width="32.453125" style="6" customWidth="1"/>
    <col min="9220" max="9220" width="17.54296875" style="6" customWidth="1"/>
    <col min="9221" max="9221" width="12.453125" style="6" customWidth="1"/>
    <col min="9222" max="9222" width="19" style="6" customWidth="1"/>
    <col min="9223" max="9472" width="8.7265625" style="6"/>
    <col min="9473" max="9473" width="3.453125" style="6" customWidth="1"/>
    <col min="9474" max="9474" width="23.26953125" style="6" customWidth="1"/>
    <col min="9475" max="9475" width="32.453125" style="6" customWidth="1"/>
    <col min="9476" max="9476" width="17.54296875" style="6" customWidth="1"/>
    <col min="9477" max="9477" width="12.453125" style="6" customWidth="1"/>
    <col min="9478" max="9478" width="19" style="6" customWidth="1"/>
    <col min="9479" max="9728" width="8.7265625" style="6"/>
    <col min="9729" max="9729" width="3.453125" style="6" customWidth="1"/>
    <col min="9730" max="9730" width="23.26953125" style="6" customWidth="1"/>
    <col min="9731" max="9731" width="32.453125" style="6" customWidth="1"/>
    <col min="9732" max="9732" width="17.54296875" style="6" customWidth="1"/>
    <col min="9733" max="9733" width="12.453125" style="6" customWidth="1"/>
    <col min="9734" max="9734" width="19" style="6" customWidth="1"/>
    <col min="9735" max="9984" width="8.7265625" style="6"/>
    <col min="9985" max="9985" width="3.453125" style="6" customWidth="1"/>
    <col min="9986" max="9986" width="23.26953125" style="6" customWidth="1"/>
    <col min="9987" max="9987" width="32.453125" style="6" customWidth="1"/>
    <col min="9988" max="9988" width="17.54296875" style="6" customWidth="1"/>
    <col min="9989" max="9989" width="12.453125" style="6" customWidth="1"/>
    <col min="9990" max="9990" width="19" style="6" customWidth="1"/>
    <col min="9991" max="10240" width="8.7265625" style="6"/>
    <col min="10241" max="10241" width="3.453125" style="6" customWidth="1"/>
    <col min="10242" max="10242" width="23.26953125" style="6" customWidth="1"/>
    <col min="10243" max="10243" width="32.453125" style="6" customWidth="1"/>
    <col min="10244" max="10244" width="17.54296875" style="6" customWidth="1"/>
    <col min="10245" max="10245" width="12.453125" style="6" customWidth="1"/>
    <col min="10246" max="10246" width="19" style="6" customWidth="1"/>
    <col min="10247" max="10496" width="8.7265625" style="6"/>
    <col min="10497" max="10497" width="3.453125" style="6" customWidth="1"/>
    <col min="10498" max="10498" width="23.26953125" style="6" customWidth="1"/>
    <col min="10499" max="10499" width="32.453125" style="6" customWidth="1"/>
    <col min="10500" max="10500" width="17.54296875" style="6" customWidth="1"/>
    <col min="10501" max="10501" width="12.453125" style="6" customWidth="1"/>
    <col min="10502" max="10502" width="19" style="6" customWidth="1"/>
    <col min="10503" max="10752" width="8.7265625" style="6"/>
    <col min="10753" max="10753" width="3.453125" style="6" customWidth="1"/>
    <col min="10754" max="10754" width="23.26953125" style="6" customWidth="1"/>
    <col min="10755" max="10755" width="32.453125" style="6" customWidth="1"/>
    <col min="10756" max="10756" width="17.54296875" style="6" customWidth="1"/>
    <col min="10757" max="10757" width="12.453125" style="6" customWidth="1"/>
    <col min="10758" max="10758" width="19" style="6" customWidth="1"/>
    <col min="10759" max="11008" width="8.7265625" style="6"/>
    <col min="11009" max="11009" width="3.453125" style="6" customWidth="1"/>
    <col min="11010" max="11010" width="23.26953125" style="6" customWidth="1"/>
    <col min="11011" max="11011" width="32.453125" style="6" customWidth="1"/>
    <col min="11012" max="11012" width="17.54296875" style="6" customWidth="1"/>
    <col min="11013" max="11013" width="12.453125" style="6" customWidth="1"/>
    <col min="11014" max="11014" width="19" style="6" customWidth="1"/>
    <col min="11015" max="11264" width="8.7265625" style="6"/>
    <col min="11265" max="11265" width="3.453125" style="6" customWidth="1"/>
    <col min="11266" max="11266" width="23.26953125" style="6" customWidth="1"/>
    <col min="11267" max="11267" width="32.453125" style="6" customWidth="1"/>
    <col min="11268" max="11268" width="17.54296875" style="6" customWidth="1"/>
    <col min="11269" max="11269" width="12.453125" style="6" customWidth="1"/>
    <col min="11270" max="11270" width="19" style="6" customWidth="1"/>
    <col min="11271" max="11520" width="8.7265625" style="6"/>
    <col min="11521" max="11521" width="3.453125" style="6" customWidth="1"/>
    <col min="11522" max="11522" width="23.26953125" style="6" customWidth="1"/>
    <col min="11523" max="11523" width="32.453125" style="6" customWidth="1"/>
    <col min="11524" max="11524" width="17.54296875" style="6" customWidth="1"/>
    <col min="11525" max="11525" width="12.453125" style="6" customWidth="1"/>
    <col min="11526" max="11526" width="19" style="6" customWidth="1"/>
    <col min="11527" max="11776" width="8.7265625" style="6"/>
    <col min="11777" max="11777" width="3.453125" style="6" customWidth="1"/>
    <col min="11778" max="11778" width="23.26953125" style="6" customWidth="1"/>
    <col min="11779" max="11779" width="32.453125" style="6" customWidth="1"/>
    <col min="11780" max="11780" width="17.54296875" style="6" customWidth="1"/>
    <col min="11781" max="11781" width="12.453125" style="6" customWidth="1"/>
    <col min="11782" max="11782" width="19" style="6" customWidth="1"/>
    <col min="11783" max="12032" width="8.7265625" style="6"/>
    <col min="12033" max="12033" width="3.453125" style="6" customWidth="1"/>
    <col min="12034" max="12034" width="23.26953125" style="6" customWidth="1"/>
    <col min="12035" max="12035" width="32.453125" style="6" customWidth="1"/>
    <col min="12036" max="12036" width="17.54296875" style="6" customWidth="1"/>
    <col min="12037" max="12037" width="12.453125" style="6" customWidth="1"/>
    <col min="12038" max="12038" width="19" style="6" customWidth="1"/>
    <col min="12039" max="12288" width="8.7265625" style="6"/>
    <col min="12289" max="12289" width="3.453125" style="6" customWidth="1"/>
    <col min="12290" max="12290" width="23.26953125" style="6" customWidth="1"/>
    <col min="12291" max="12291" width="32.453125" style="6" customWidth="1"/>
    <col min="12292" max="12292" width="17.54296875" style="6" customWidth="1"/>
    <col min="12293" max="12293" width="12.453125" style="6" customWidth="1"/>
    <col min="12294" max="12294" width="19" style="6" customWidth="1"/>
    <col min="12295" max="12544" width="8.7265625" style="6"/>
    <col min="12545" max="12545" width="3.453125" style="6" customWidth="1"/>
    <col min="12546" max="12546" width="23.26953125" style="6" customWidth="1"/>
    <col min="12547" max="12547" width="32.453125" style="6" customWidth="1"/>
    <col min="12548" max="12548" width="17.54296875" style="6" customWidth="1"/>
    <col min="12549" max="12549" width="12.453125" style="6" customWidth="1"/>
    <col min="12550" max="12550" width="19" style="6" customWidth="1"/>
    <col min="12551" max="12800" width="8.7265625" style="6"/>
    <col min="12801" max="12801" width="3.453125" style="6" customWidth="1"/>
    <col min="12802" max="12802" width="23.26953125" style="6" customWidth="1"/>
    <col min="12803" max="12803" width="32.453125" style="6" customWidth="1"/>
    <col min="12804" max="12804" width="17.54296875" style="6" customWidth="1"/>
    <col min="12805" max="12805" width="12.453125" style="6" customWidth="1"/>
    <col min="12806" max="12806" width="19" style="6" customWidth="1"/>
    <col min="12807" max="13056" width="8.7265625" style="6"/>
    <col min="13057" max="13057" width="3.453125" style="6" customWidth="1"/>
    <col min="13058" max="13058" width="23.26953125" style="6" customWidth="1"/>
    <col min="13059" max="13059" width="32.453125" style="6" customWidth="1"/>
    <col min="13060" max="13060" width="17.54296875" style="6" customWidth="1"/>
    <col min="13061" max="13061" width="12.453125" style="6" customWidth="1"/>
    <col min="13062" max="13062" width="19" style="6" customWidth="1"/>
    <col min="13063" max="13312" width="8.7265625" style="6"/>
    <col min="13313" max="13313" width="3.453125" style="6" customWidth="1"/>
    <col min="13314" max="13314" width="23.26953125" style="6" customWidth="1"/>
    <col min="13315" max="13315" width="32.453125" style="6" customWidth="1"/>
    <col min="13316" max="13316" width="17.54296875" style="6" customWidth="1"/>
    <col min="13317" max="13317" width="12.453125" style="6" customWidth="1"/>
    <col min="13318" max="13318" width="19" style="6" customWidth="1"/>
    <col min="13319" max="13568" width="8.7265625" style="6"/>
    <col min="13569" max="13569" width="3.453125" style="6" customWidth="1"/>
    <col min="13570" max="13570" width="23.26953125" style="6" customWidth="1"/>
    <col min="13571" max="13571" width="32.453125" style="6" customWidth="1"/>
    <col min="13572" max="13572" width="17.54296875" style="6" customWidth="1"/>
    <col min="13573" max="13573" width="12.453125" style="6" customWidth="1"/>
    <col min="13574" max="13574" width="19" style="6" customWidth="1"/>
    <col min="13575" max="13824" width="8.7265625" style="6"/>
    <col min="13825" max="13825" width="3.453125" style="6" customWidth="1"/>
    <col min="13826" max="13826" width="23.26953125" style="6" customWidth="1"/>
    <col min="13827" max="13827" width="32.453125" style="6" customWidth="1"/>
    <col min="13828" max="13828" width="17.54296875" style="6" customWidth="1"/>
    <col min="13829" max="13829" width="12.453125" style="6" customWidth="1"/>
    <col min="13830" max="13830" width="19" style="6" customWidth="1"/>
    <col min="13831" max="14080" width="8.7265625" style="6"/>
    <col min="14081" max="14081" width="3.453125" style="6" customWidth="1"/>
    <col min="14082" max="14082" width="23.26953125" style="6" customWidth="1"/>
    <col min="14083" max="14083" width="32.453125" style="6" customWidth="1"/>
    <col min="14084" max="14084" width="17.54296875" style="6" customWidth="1"/>
    <col min="14085" max="14085" width="12.453125" style="6" customWidth="1"/>
    <col min="14086" max="14086" width="19" style="6" customWidth="1"/>
    <col min="14087" max="14336" width="8.7265625" style="6"/>
    <col min="14337" max="14337" width="3.453125" style="6" customWidth="1"/>
    <col min="14338" max="14338" width="23.26953125" style="6" customWidth="1"/>
    <col min="14339" max="14339" width="32.453125" style="6" customWidth="1"/>
    <col min="14340" max="14340" width="17.54296875" style="6" customWidth="1"/>
    <col min="14341" max="14341" width="12.453125" style="6" customWidth="1"/>
    <col min="14342" max="14342" width="19" style="6" customWidth="1"/>
    <col min="14343" max="14592" width="8.7265625" style="6"/>
    <col min="14593" max="14593" width="3.453125" style="6" customWidth="1"/>
    <col min="14594" max="14594" width="23.26953125" style="6" customWidth="1"/>
    <col min="14595" max="14595" width="32.453125" style="6" customWidth="1"/>
    <col min="14596" max="14596" width="17.54296875" style="6" customWidth="1"/>
    <col min="14597" max="14597" width="12.453125" style="6" customWidth="1"/>
    <col min="14598" max="14598" width="19" style="6" customWidth="1"/>
    <col min="14599" max="14848" width="8.7265625" style="6"/>
    <col min="14849" max="14849" width="3.453125" style="6" customWidth="1"/>
    <col min="14850" max="14850" width="23.26953125" style="6" customWidth="1"/>
    <col min="14851" max="14851" width="32.453125" style="6" customWidth="1"/>
    <col min="14852" max="14852" width="17.54296875" style="6" customWidth="1"/>
    <col min="14853" max="14853" width="12.453125" style="6" customWidth="1"/>
    <col min="14854" max="14854" width="19" style="6" customWidth="1"/>
    <col min="14855" max="15104" width="8.7265625" style="6"/>
    <col min="15105" max="15105" width="3.453125" style="6" customWidth="1"/>
    <col min="15106" max="15106" width="23.26953125" style="6" customWidth="1"/>
    <col min="15107" max="15107" width="32.453125" style="6" customWidth="1"/>
    <col min="15108" max="15108" width="17.54296875" style="6" customWidth="1"/>
    <col min="15109" max="15109" width="12.453125" style="6" customWidth="1"/>
    <col min="15110" max="15110" width="19" style="6" customWidth="1"/>
    <col min="15111" max="15360" width="8.7265625" style="6"/>
    <col min="15361" max="15361" width="3.453125" style="6" customWidth="1"/>
    <col min="15362" max="15362" width="23.26953125" style="6" customWidth="1"/>
    <col min="15363" max="15363" width="32.453125" style="6" customWidth="1"/>
    <col min="15364" max="15364" width="17.54296875" style="6" customWidth="1"/>
    <col min="15365" max="15365" width="12.453125" style="6" customWidth="1"/>
    <col min="15366" max="15366" width="19" style="6" customWidth="1"/>
    <col min="15367" max="15616" width="8.7265625" style="6"/>
    <col min="15617" max="15617" width="3.453125" style="6" customWidth="1"/>
    <col min="15618" max="15618" width="23.26953125" style="6" customWidth="1"/>
    <col min="15619" max="15619" width="32.453125" style="6" customWidth="1"/>
    <col min="15620" max="15620" width="17.54296875" style="6" customWidth="1"/>
    <col min="15621" max="15621" width="12.453125" style="6" customWidth="1"/>
    <col min="15622" max="15622" width="19" style="6" customWidth="1"/>
    <col min="15623" max="15872" width="8.7265625" style="6"/>
    <col min="15873" max="15873" width="3.453125" style="6" customWidth="1"/>
    <col min="15874" max="15874" width="23.26953125" style="6" customWidth="1"/>
    <col min="15875" max="15875" width="32.453125" style="6" customWidth="1"/>
    <col min="15876" max="15876" width="17.54296875" style="6" customWidth="1"/>
    <col min="15877" max="15877" width="12.453125" style="6" customWidth="1"/>
    <col min="15878" max="15878" width="19" style="6" customWidth="1"/>
    <col min="15879" max="16128" width="8.7265625" style="6"/>
    <col min="16129" max="16129" width="3.453125" style="6" customWidth="1"/>
    <col min="16130" max="16130" width="23.26953125" style="6" customWidth="1"/>
    <col min="16131" max="16131" width="32.453125" style="6" customWidth="1"/>
    <col min="16132" max="16132" width="17.54296875" style="6" customWidth="1"/>
    <col min="16133" max="16133" width="12.453125" style="6" customWidth="1"/>
    <col min="16134" max="16134" width="19" style="6" customWidth="1"/>
    <col min="16135" max="16384" width="8.7265625" style="6"/>
  </cols>
  <sheetData>
    <row r="1" spans="1:254" ht="14.5" x14ac:dyDescent="0.35">
      <c r="A1" s="1"/>
      <c r="B1" s="1"/>
      <c r="C1" s="1"/>
      <c r="D1" s="2"/>
      <c r="E1" s="2"/>
      <c r="F1" s="3"/>
      <c r="G1" s="4"/>
    </row>
    <row r="2" spans="1:254" ht="14.5" x14ac:dyDescent="0.35">
      <c r="A2" s="1"/>
      <c r="B2" s="1"/>
      <c r="C2" s="1"/>
      <c r="D2" s="2"/>
      <c r="E2" s="2"/>
      <c r="F2" s="3"/>
      <c r="G2" s="4"/>
    </row>
    <row r="3" spans="1:254" ht="14.5" x14ac:dyDescent="0.35">
      <c r="A3" s="1"/>
      <c r="B3" s="1"/>
      <c r="C3" s="1"/>
      <c r="D3" s="2"/>
      <c r="E3" s="2"/>
      <c r="F3" s="3"/>
      <c r="G3" s="4"/>
    </row>
    <row r="4" spans="1:254" ht="14.5" x14ac:dyDescent="0.35">
      <c r="A4" s="1"/>
      <c r="B4" s="1"/>
      <c r="C4" s="4" t="s">
        <v>0</v>
      </c>
      <c r="D4" s="7"/>
      <c r="E4" s="7"/>
      <c r="F4" s="7"/>
      <c r="G4" s="4"/>
    </row>
    <row r="5" spans="1:254" ht="15.5" x14ac:dyDescent="0.35">
      <c r="A5" s="8"/>
      <c r="B5" s="8"/>
      <c r="C5" s="9"/>
      <c r="D5" s="10" t="s">
        <v>1</v>
      </c>
      <c r="E5" s="450"/>
      <c r="F5" s="450"/>
      <c r="G5" s="4"/>
    </row>
    <row r="6" spans="1:254" ht="15.5" x14ac:dyDescent="0.35">
      <c r="A6" s="8"/>
      <c r="B6" s="8"/>
      <c r="C6" s="9"/>
      <c r="D6" s="11"/>
      <c r="E6" s="11"/>
      <c r="F6" s="11"/>
      <c r="G6" s="4"/>
    </row>
    <row r="7" spans="1:254" ht="15.5" x14ac:dyDescent="0.35">
      <c r="A7" s="12"/>
      <c r="B7" s="12"/>
      <c r="C7" s="13"/>
      <c r="D7" s="14"/>
      <c r="E7" s="14"/>
      <c r="F7" s="14"/>
      <c r="G7" s="4"/>
    </row>
    <row r="8" spans="1:254" ht="15.5" x14ac:dyDescent="0.35">
      <c r="A8" s="12"/>
      <c r="B8" s="15"/>
      <c r="C8" s="13"/>
      <c r="D8" s="16" t="s">
        <v>2</v>
      </c>
      <c r="E8" s="17"/>
      <c r="F8" s="17"/>
      <c r="G8" s="18"/>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15"/>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15"/>
      <c r="GB8" s="15"/>
      <c r="GC8" s="15"/>
      <c r="GD8" s="15"/>
      <c r="GE8" s="15"/>
      <c r="GF8" s="15"/>
      <c r="GG8" s="15"/>
      <c r="GH8" s="15"/>
      <c r="GI8" s="15"/>
      <c r="GJ8" s="15"/>
      <c r="GK8" s="15"/>
      <c r="GL8" s="15"/>
      <c r="GM8" s="15"/>
      <c r="GN8" s="15"/>
      <c r="GO8" s="15"/>
      <c r="GP8" s="15"/>
      <c r="GQ8" s="15"/>
      <c r="GR8" s="15"/>
      <c r="GS8" s="15"/>
      <c r="GT8" s="15"/>
      <c r="GU8" s="15"/>
      <c r="GV8" s="15"/>
      <c r="GW8" s="15"/>
      <c r="GX8" s="15"/>
      <c r="GY8" s="15"/>
      <c r="GZ8" s="15"/>
      <c r="HA8" s="15"/>
      <c r="HB8" s="15"/>
      <c r="HC8" s="15"/>
      <c r="HD8" s="15"/>
      <c r="HE8" s="15"/>
      <c r="HF8" s="15"/>
      <c r="HG8" s="15"/>
      <c r="HH8" s="15"/>
      <c r="HI8" s="15"/>
      <c r="HJ8" s="15"/>
      <c r="HK8" s="15"/>
      <c r="HL8" s="15"/>
      <c r="HM8" s="15"/>
      <c r="HN8" s="15"/>
      <c r="HO8" s="15"/>
      <c r="HP8" s="15"/>
      <c r="HQ8" s="15"/>
      <c r="HR8" s="15"/>
      <c r="HS8" s="15"/>
      <c r="HT8" s="15"/>
      <c r="HU8" s="15"/>
      <c r="HV8" s="15"/>
      <c r="HW8" s="15"/>
      <c r="HX8" s="15"/>
      <c r="HY8" s="15"/>
      <c r="HZ8" s="15"/>
      <c r="IA8" s="15"/>
      <c r="IB8" s="15"/>
      <c r="IC8" s="15"/>
      <c r="ID8" s="15"/>
      <c r="IE8" s="15"/>
      <c r="IF8" s="15"/>
      <c r="IG8" s="15"/>
      <c r="IH8" s="15"/>
      <c r="II8" s="15"/>
      <c r="IJ8" s="15"/>
      <c r="IK8" s="15"/>
      <c r="IL8" s="15"/>
      <c r="IM8" s="15"/>
      <c r="IN8" s="15"/>
      <c r="IO8" s="15"/>
      <c r="IP8" s="15"/>
      <c r="IQ8" s="15"/>
      <c r="IR8" s="15"/>
      <c r="IS8" s="15"/>
      <c r="IT8" s="15"/>
    </row>
    <row r="9" spans="1:254" ht="15.5" x14ac:dyDescent="0.35">
      <c r="A9" s="12"/>
      <c r="B9" s="12"/>
      <c r="C9" s="13"/>
      <c r="D9" s="16" t="s">
        <v>3</v>
      </c>
      <c r="E9" s="19" t="e">
        <f>VLOOKUP(E8,'site lot 12 bis'!A117:B127,2,FALSE)</f>
        <v>#N/A</v>
      </c>
      <c r="F9" s="20"/>
      <c r="G9" s="18"/>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c r="IB9" s="15"/>
      <c r="IC9" s="15"/>
      <c r="ID9" s="15"/>
      <c r="IE9" s="15"/>
      <c r="IF9" s="15"/>
      <c r="IG9" s="15"/>
      <c r="IH9" s="15"/>
      <c r="II9" s="15"/>
      <c r="IJ9" s="15"/>
      <c r="IK9" s="15"/>
      <c r="IL9" s="15"/>
      <c r="IM9" s="15"/>
      <c r="IN9" s="15"/>
      <c r="IO9" s="15"/>
      <c r="IP9" s="15"/>
      <c r="IQ9" s="15"/>
      <c r="IR9" s="15"/>
      <c r="IS9" s="15"/>
      <c r="IT9" s="15"/>
    </row>
    <row r="10" spans="1:254" ht="15.5" x14ac:dyDescent="0.35">
      <c r="A10" s="12"/>
      <c r="B10" s="12"/>
      <c r="C10" s="13"/>
      <c r="D10" s="21"/>
      <c r="E10" s="21"/>
      <c r="F10" s="21"/>
      <c r="G10" s="18"/>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c r="HM10" s="15"/>
      <c r="HN10" s="15"/>
      <c r="HO10" s="15"/>
      <c r="HP10" s="15"/>
      <c r="HQ10" s="15"/>
      <c r="HR10" s="15"/>
      <c r="HS10" s="15"/>
      <c r="HT10" s="15"/>
      <c r="HU10" s="15"/>
      <c r="HV10" s="15"/>
      <c r="HW10" s="15"/>
      <c r="HX10" s="15"/>
      <c r="HY10" s="15"/>
      <c r="HZ10" s="15"/>
      <c r="IA10" s="15"/>
      <c r="IB10" s="15"/>
      <c r="IC10" s="15"/>
      <c r="ID10" s="15"/>
      <c r="IE10" s="15"/>
      <c r="IF10" s="15"/>
      <c r="IG10" s="15"/>
      <c r="IH10" s="15"/>
      <c r="II10" s="15"/>
      <c r="IJ10" s="15"/>
      <c r="IK10" s="15"/>
      <c r="IL10" s="15"/>
      <c r="IM10" s="15"/>
      <c r="IN10" s="15"/>
      <c r="IO10" s="15"/>
      <c r="IP10" s="15"/>
      <c r="IQ10" s="15"/>
      <c r="IR10" s="15"/>
      <c r="IS10" s="15"/>
      <c r="IT10" s="15"/>
    </row>
    <row r="11" spans="1:254" ht="15.5" x14ac:dyDescent="0.35">
      <c r="A11" s="12"/>
      <c r="B11" s="22" t="s">
        <v>4</v>
      </c>
      <c r="C11" s="23" t="e">
        <f>VLOOKUP(C12,'site lot 12 bis'!$A$2:$E$104,2,FALSE)</f>
        <v>#N/A</v>
      </c>
      <c r="D11" s="16"/>
      <c r="E11" s="16"/>
      <c r="F11" s="17"/>
      <c r="G11" s="18"/>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row>
    <row r="12" spans="1:254" ht="15.5" x14ac:dyDescent="0.35">
      <c r="A12" s="24"/>
      <c r="B12" s="25" t="s">
        <v>5</v>
      </c>
      <c r="C12" s="23" t="s">
        <v>192</v>
      </c>
      <c r="D12" s="16"/>
      <c r="E12" s="16"/>
      <c r="F12" s="20"/>
      <c r="G12" s="18"/>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c r="IB12" s="15"/>
      <c r="IC12" s="15"/>
      <c r="ID12" s="15"/>
      <c r="IE12" s="15"/>
      <c r="IF12" s="15"/>
      <c r="IG12" s="15"/>
      <c r="IH12" s="15"/>
      <c r="II12" s="15"/>
      <c r="IJ12" s="15"/>
      <c r="IK12" s="15"/>
      <c r="IL12" s="15"/>
      <c r="IM12" s="15"/>
      <c r="IN12" s="15"/>
      <c r="IO12" s="15"/>
      <c r="IP12" s="15"/>
      <c r="IQ12" s="15"/>
      <c r="IR12" s="15"/>
      <c r="IS12" s="15"/>
      <c r="IT12" s="15"/>
    </row>
    <row r="13" spans="1:254" ht="15.5" x14ac:dyDescent="0.35">
      <c r="A13" s="26"/>
      <c r="B13" s="27" t="s">
        <v>6</v>
      </c>
      <c r="C13" s="400" t="e">
        <f>VLOOKUP(C12,'site lot 12 bis'!$A$2:$E$104,3,FALSE)</f>
        <v>#N/A</v>
      </c>
      <c r="D13" s="16"/>
      <c r="E13" s="20"/>
      <c r="F13" s="14"/>
      <c r="G13" s="18"/>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c r="IB13" s="15"/>
      <c r="IC13" s="15"/>
      <c r="ID13" s="15"/>
      <c r="IE13" s="15"/>
      <c r="IF13" s="15"/>
      <c r="IG13" s="15"/>
      <c r="IH13" s="15"/>
      <c r="II13" s="15"/>
      <c r="IJ13" s="15"/>
      <c r="IK13" s="15"/>
      <c r="IL13" s="15"/>
      <c r="IM13" s="15"/>
      <c r="IN13" s="15"/>
      <c r="IO13" s="15"/>
      <c r="IP13" s="15"/>
      <c r="IQ13" s="15"/>
      <c r="IR13" s="15"/>
      <c r="IS13" s="15"/>
      <c r="IT13" s="15"/>
    </row>
    <row r="14" spans="1:254" ht="15.5" x14ac:dyDescent="0.35">
      <c r="A14" s="26"/>
      <c r="B14" s="28"/>
      <c r="C14" s="28" t="e">
        <f>VLOOKUP(C12,'site lot 12 bis'!$A$2:$E$104,5,FALSE)</f>
        <v>#N/A</v>
      </c>
      <c r="D14" s="14"/>
      <c r="E14" s="14"/>
      <c r="F14" s="14"/>
      <c r="G14" s="18"/>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5"/>
      <c r="EO14" s="15"/>
      <c r="EP14" s="15"/>
      <c r="EQ14" s="15"/>
      <c r="ER14" s="15"/>
      <c r="ES14" s="15"/>
      <c r="ET14" s="15"/>
      <c r="EU14" s="15"/>
      <c r="EV14" s="15"/>
      <c r="EW14" s="15"/>
      <c r="EX14" s="15"/>
      <c r="EY14" s="15"/>
      <c r="EZ14" s="15"/>
      <c r="FA14" s="15"/>
      <c r="FB14" s="15"/>
      <c r="FC14" s="15"/>
      <c r="FD14" s="15"/>
      <c r="FE14" s="15"/>
      <c r="FF14" s="15"/>
      <c r="FG14" s="15"/>
      <c r="FH14" s="15"/>
      <c r="FI14" s="15"/>
      <c r="FJ14" s="15"/>
      <c r="FK14" s="15"/>
      <c r="FL14" s="15"/>
      <c r="FM14" s="15"/>
      <c r="FN14" s="15"/>
      <c r="FO14" s="15"/>
      <c r="FP14" s="15"/>
      <c r="FQ14" s="15"/>
      <c r="FR14" s="15"/>
      <c r="FS14" s="15"/>
      <c r="FT14" s="15"/>
      <c r="FU14" s="15"/>
      <c r="FV14" s="15"/>
      <c r="FW14" s="15"/>
      <c r="FX14" s="15"/>
      <c r="FY14" s="15"/>
      <c r="FZ14" s="15"/>
      <c r="GA14" s="15"/>
      <c r="GB14" s="15"/>
      <c r="GC14" s="15"/>
      <c r="GD14" s="15"/>
      <c r="GE14" s="15"/>
      <c r="GF14" s="15"/>
      <c r="GG14" s="15"/>
      <c r="GH14" s="15"/>
      <c r="GI14" s="15"/>
      <c r="GJ14" s="15"/>
      <c r="GK14" s="15"/>
      <c r="GL14" s="15"/>
      <c r="GM14" s="15"/>
      <c r="GN14" s="15"/>
      <c r="GO14" s="15"/>
      <c r="GP14" s="15"/>
      <c r="GQ14" s="15"/>
      <c r="GR14" s="15"/>
      <c r="GS14" s="15"/>
      <c r="GT14" s="15"/>
      <c r="GU14" s="15"/>
      <c r="GV14" s="15"/>
      <c r="GW14" s="15"/>
      <c r="GX14" s="15"/>
      <c r="GY14" s="15"/>
      <c r="GZ14" s="15"/>
      <c r="HA14" s="15"/>
      <c r="HB14" s="15"/>
      <c r="HC14" s="15"/>
      <c r="HD14" s="15"/>
      <c r="HE14" s="15"/>
      <c r="HF14" s="15"/>
      <c r="HG14" s="15"/>
      <c r="HH14" s="15"/>
      <c r="HI14" s="15"/>
      <c r="HJ14" s="15"/>
      <c r="HK14" s="15"/>
      <c r="HL14" s="15"/>
      <c r="HM14" s="15"/>
      <c r="HN14" s="15"/>
      <c r="HO14" s="15"/>
      <c r="HP14" s="15"/>
      <c r="HQ14" s="15"/>
      <c r="HR14" s="15"/>
      <c r="HS14" s="15"/>
      <c r="HT14" s="15"/>
      <c r="HU14" s="15"/>
      <c r="HV14" s="15"/>
      <c r="HW14" s="15"/>
      <c r="HX14" s="15"/>
      <c r="HY14" s="15"/>
      <c r="HZ14" s="15"/>
      <c r="IA14" s="15"/>
      <c r="IB14" s="15"/>
      <c r="IC14" s="15"/>
      <c r="ID14" s="15"/>
      <c r="IE14" s="15"/>
      <c r="IF14" s="15"/>
      <c r="IG14" s="15"/>
      <c r="IH14" s="15"/>
      <c r="II14" s="15"/>
      <c r="IJ14" s="15"/>
      <c r="IK14" s="15"/>
      <c r="IL14" s="15"/>
      <c r="IM14" s="15"/>
      <c r="IN14" s="15"/>
      <c r="IO14" s="15"/>
      <c r="IP14" s="15"/>
      <c r="IQ14" s="15"/>
      <c r="IR14" s="15"/>
      <c r="IS14" s="15"/>
      <c r="IT14" s="15"/>
    </row>
    <row r="15" spans="1:254" ht="15.5" x14ac:dyDescent="0.35">
      <c r="A15" s="26"/>
      <c r="B15" s="27" t="s">
        <v>7</v>
      </c>
      <c r="C15" s="28" t="e">
        <f>VLOOKUP(C12,'site lot 12 bis'!$A$2:$E$104,4,FALSE)</f>
        <v>#N/A</v>
      </c>
      <c r="D15" s="14"/>
      <c r="E15" s="14"/>
      <c r="F15" s="14"/>
      <c r="G15" s="18"/>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c r="HV15" s="15"/>
      <c r="HW15" s="15"/>
      <c r="HX15" s="15"/>
      <c r="HY15" s="15"/>
      <c r="HZ15" s="15"/>
      <c r="IA15" s="15"/>
      <c r="IB15" s="15"/>
      <c r="IC15" s="15"/>
      <c r="ID15" s="15"/>
      <c r="IE15" s="15"/>
      <c r="IF15" s="15"/>
      <c r="IG15" s="15"/>
      <c r="IH15" s="15"/>
      <c r="II15" s="15"/>
      <c r="IJ15" s="15"/>
      <c r="IK15" s="15"/>
      <c r="IL15" s="15"/>
      <c r="IM15" s="15"/>
      <c r="IN15" s="15"/>
      <c r="IO15" s="15"/>
      <c r="IP15" s="15"/>
      <c r="IQ15" s="15"/>
      <c r="IR15" s="15"/>
      <c r="IS15" s="15"/>
      <c r="IT15" s="15"/>
    </row>
    <row r="16" spans="1:254" ht="15.5" x14ac:dyDescent="0.35">
      <c r="A16" s="8"/>
      <c r="B16" s="29"/>
      <c r="C16" s="30"/>
      <c r="D16" s="11"/>
      <c r="E16" s="11"/>
      <c r="F16" s="11"/>
      <c r="G16" s="4"/>
    </row>
    <row r="17" spans="1:254" ht="15.5" x14ac:dyDescent="0.35">
      <c r="A17" s="9"/>
      <c r="B17" s="31" t="s">
        <v>8</v>
      </c>
      <c r="C17" s="32" t="str">
        <f ca="1">MID(CELL("filename"),FIND("[",CELL("filename"))+1,SUM(FIND({"[";"]"},CELL("filename"))*{-1;1})-6)</f>
        <v>DEVIS 2020 - FORUM XLS</v>
      </c>
      <c r="D17" s="33"/>
      <c r="E17" s="34"/>
      <c r="F17" s="34"/>
      <c r="G17" s="4"/>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row>
    <row r="18" spans="1:254" ht="15.5" x14ac:dyDescent="0.35">
      <c r="A18" s="9"/>
      <c r="B18" s="31" t="s">
        <v>9</v>
      </c>
      <c r="C18" s="35"/>
      <c r="D18" s="34"/>
      <c r="E18" s="34"/>
      <c r="F18" s="36"/>
      <c r="G18" s="4"/>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row>
    <row r="19" spans="1:254" ht="15.5" x14ac:dyDescent="0.35">
      <c r="A19" s="9"/>
      <c r="B19" s="31" t="s">
        <v>10</v>
      </c>
      <c r="C19" s="452"/>
      <c r="D19" s="452"/>
      <c r="E19" s="34"/>
      <c r="F19" s="34"/>
      <c r="G19" s="4"/>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row>
    <row r="20" spans="1:254" ht="16" thickBot="1" x14ac:dyDescent="0.4">
      <c r="A20" s="9"/>
      <c r="B20" s="31" t="s">
        <v>12</v>
      </c>
      <c r="C20" s="453"/>
      <c r="D20" s="453"/>
      <c r="E20" s="34"/>
      <c r="F20" s="34"/>
      <c r="G20" s="4"/>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row>
    <row r="21" spans="1:254" ht="15.5" x14ac:dyDescent="0.35">
      <c r="A21" s="9"/>
      <c r="B21" s="31" t="s">
        <v>14</v>
      </c>
      <c r="C21" s="37"/>
      <c r="D21" s="34"/>
      <c r="E21" s="38"/>
      <c r="F21" s="34"/>
      <c r="G21" s="4"/>
      <c r="H21" s="443" t="s">
        <v>193</v>
      </c>
      <c r="I21" s="444"/>
      <c r="J21" s="444"/>
      <c r="K21" s="447"/>
      <c r="L21" s="447"/>
      <c r="M21" s="447"/>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row>
    <row r="22" spans="1:254" ht="15.5" x14ac:dyDescent="0.35">
      <c r="A22" s="9"/>
      <c r="B22" s="31" t="s">
        <v>15</v>
      </c>
      <c r="C22" s="37" t="e">
        <f>VLOOKUP(C18,'site lot 12 bis'!A107:B109,2,FALSE)</f>
        <v>#N/A</v>
      </c>
      <c r="D22" s="39"/>
      <c r="E22" s="39"/>
      <c r="F22" s="39"/>
      <c r="G22" s="4"/>
      <c r="H22" s="445"/>
      <c r="I22" s="445"/>
      <c r="J22" s="445"/>
      <c r="K22" s="448"/>
      <c r="L22" s="448"/>
      <c r="M22" s="448"/>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row>
    <row r="23" spans="1:254" ht="16" thickBot="1" x14ac:dyDescent="0.4">
      <c r="A23" s="9"/>
      <c r="B23" s="31"/>
      <c r="C23" s="40"/>
      <c r="D23" s="39"/>
      <c r="E23" s="39"/>
      <c r="F23" s="39"/>
      <c r="G23" s="4"/>
      <c r="H23" s="446"/>
      <c r="I23" s="446"/>
      <c r="J23" s="446"/>
      <c r="K23" s="449"/>
      <c r="L23" s="449"/>
      <c r="M23" s="44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row>
    <row r="24" spans="1:254" ht="49" customHeight="1" x14ac:dyDescent="0.35">
      <c r="A24" s="9"/>
      <c r="B24" s="41" t="s">
        <v>16</v>
      </c>
      <c r="C24" s="454"/>
      <c r="D24" s="454"/>
      <c r="E24" s="454"/>
      <c r="F24" s="454"/>
      <c r="G24" s="4"/>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row>
    <row r="25" spans="1:254" ht="15.5" x14ac:dyDescent="0.35">
      <c r="A25" s="8"/>
      <c r="B25" s="8"/>
      <c r="C25" s="30"/>
      <c r="D25" s="11"/>
      <c r="E25" s="11"/>
      <c r="F25" s="11"/>
      <c r="G25" s="4"/>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row>
    <row r="26" spans="1:254" ht="15.5" x14ac:dyDescent="0.35">
      <c r="A26" s="8"/>
      <c r="B26" s="8"/>
      <c r="C26" s="30"/>
      <c r="D26" s="11"/>
      <c r="E26" s="11"/>
      <c r="F26" s="11"/>
      <c r="G26" s="4"/>
    </row>
    <row r="27" spans="1:254" ht="15.5" x14ac:dyDescent="0.35">
      <c r="A27" s="8"/>
      <c r="B27" s="9" t="s">
        <v>17</v>
      </c>
      <c r="C27" s="9"/>
      <c r="D27" s="11"/>
      <c r="E27" s="11"/>
      <c r="F27" s="11"/>
      <c r="G27" s="4"/>
    </row>
    <row r="28" spans="1:254" ht="15.5" x14ac:dyDescent="0.35">
      <c r="A28" s="8"/>
      <c r="B28" s="8"/>
      <c r="C28" s="42"/>
      <c r="D28" s="11"/>
      <c r="E28" s="11"/>
      <c r="F28" s="43"/>
      <c r="G28" s="4"/>
    </row>
    <row r="29" spans="1:254" ht="15.5" x14ac:dyDescent="0.35">
      <c r="A29" s="44"/>
      <c r="B29" s="455" t="s">
        <v>18</v>
      </c>
      <c r="C29" s="455"/>
      <c r="D29" s="455"/>
      <c r="E29" s="455"/>
      <c r="F29" s="455"/>
      <c r="G29" s="45"/>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row>
    <row r="30" spans="1:254" ht="57" customHeight="1" x14ac:dyDescent="0.35">
      <c r="A30" s="44"/>
      <c r="B30" s="456">
        <f>+C24</f>
        <v>0</v>
      </c>
      <c r="C30" s="456"/>
      <c r="D30" s="456"/>
      <c r="E30" s="456"/>
      <c r="F30" s="456"/>
      <c r="G30" s="45"/>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row>
    <row r="31" spans="1:254" ht="15.5" x14ac:dyDescent="0.35">
      <c r="A31" s="8"/>
      <c r="B31" s="451" t="s">
        <v>19</v>
      </c>
      <c r="C31" s="451"/>
      <c r="D31" s="451"/>
      <c r="E31" s="451"/>
      <c r="F31" s="451"/>
      <c r="G31" s="4"/>
    </row>
    <row r="32" spans="1:254" ht="15.5" x14ac:dyDescent="0.35">
      <c r="A32" s="8"/>
      <c r="B32" s="8"/>
      <c r="C32" s="42"/>
      <c r="D32" s="11"/>
      <c r="E32" s="11"/>
      <c r="F32" s="11"/>
      <c r="G32" s="4"/>
    </row>
    <row r="33" spans="1:13" ht="15.5" x14ac:dyDescent="0.35">
      <c r="A33" s="8"/>
      <c r="B33" s="451" t="s">
        <v>20</v>
      </c>
      <c r="C33" s="451"/>
      <c r="D33" s="451"/>
      <c r="E33" s="451"/>
      <c r="F33" s="451"/>
      <c r="G33" s="4"/>
    </row>
    <row r="34" spans="1:13" ht="15.5" x14ac:dyDescent="0.35">
      <c r="A34" s="8"/>
      <c r="B34" s="8"/>
      <c r="C34" s="42"/>
      <c r="D34" s="11"/>
      <c r="E34" s="11"/>
      <c r="F34" s="11"/>
      <c r="G34" s="4"/>
    </row>
    <row r="35" spans="1:13" ht="15.5" x14ac:dyDescent="0.35">
      <c r="A35" s="8"/>
      <c r="B35" s="451" t="s">
        <v>21</v>
      </c>
      <c r="C35" s="451"/>
      <c r="D35" s="451"/>
      <c r="E35" s="451"/>
      <c r="F35" s="451"/>
      <c r="G35" s="4"/>
    </row>
    <row r="36" spans="1:13" ht="15.5" x14ac:dyDescent="0.35">
      <c r="A36" s="8"/>
      <c r="B36" s="8"/>
      <c r="C36" s="42"/>
      <c r="D36" s="11"/>
      <c r="E36" s="11"/>
      <c r="F36" s="11"/>
      <c r="G36" s="4"/>
    </row>
    <row r="37" spans="1:13" ht="15.5" x14ac:dyDescent="0.35">
      <c r="A37" s="8"/>
      <c r="B37" s="8"/>
      <c r="C37" s="42"/>
      <c r="D37" s="11"/>
      <c r="E37" s="11"/>
      <c r="F37" s="11"/>
      <c r="G37" s="4"/>
    </row>
    <row r="38" spans="1:13" ht="15.5" x14ac:dyDescent="0.35">
      <c r="A38" s="8"/>
      <c r="B38" s="8"/>
      <c r="C38" s="42"/>
      <c r="D38" s="11"/>
      <c r="E38" s="11"/>
      <c r="F38" s="11"/>
      <c r="G38" s="4"/>
    </row>
    <row r="39" spans="1:13" ht="15.5" x14ac:dyDescent="0.35">
      <c r="A39" s="8"/>
      <c r="B39" s="8"/>
      <c r="C39" s="47"/>
      <c r="D39" s="47" t="s">
        <v>22</v>
      </c>
      <c r="E39" s="48">
        <f>C18</f>
        <v>0</v>
      </c>
      <c r="F39" s="11"/>
      <c r="G39" s="4"/>
    </row>
    <row r="40" spans="1:13" ht="15.5" x14ac:dyDescent="0.35">
      <c r="A40" s="8"/>
      <c r="B40" s="8"/>
      <c r="C40" s="47"/>
      <c r="D40" s="47"/>
      <c r="E40" s="48"/>
      <c r="F40" s="11"/>
      <c r="G40" s="4"/>
    </row>
    <row r="41" spans="1:13" ht="15.5" x14ac:dyDescent="0.35">
      <c r="A41" s="1"/>
      <c r="C41" s="47"/>
      <c r="D41" s="49"/>
      <c r="E41" s="49"/>
      <c r="F41" s="49"/>
      <c r="M41" s="5"/>
    </row>
    <row r="42" spans="1:13" ht="15.5" x14ac:dyDescent="0.35">
      <c r="A42" s="1"/>
      <c r="C42" s="47"/>
      <c r="D42" s="49"/>
      <c r="E42" s="49"/>
      <c r="F42" s="49"/>
      <c r="H42" s="5" t="s">
        <v>23</v>
      </c>
      <c r="M42" s="5" t="s">
        <v>11</v>
      </c>
    </row>
    <row r="43" spans="1:13" ht="14.5" x14ac:dyDescent="0.25">
      <c r="A43" s="1"/>
      <c r="C43" s="50"/>
      <c r="D43" s="49"/>
      <c r="E43" s="49"/>
      <c r="F43" s="49"/>
      <c r="H43" s="5" t="s">
        <v>24</v>
      </c>
      <c r="M43" s="5" t="s">
        <v>25</v>
      </c>
    </row>
    <row r="44" spans="1:13" ht="15.5" x14ac:dyDescent="0.35">
      <c r="A44" s="51"/>
      <c r="B44" s="51"/>
      <c r="C44" s="47"/>
      <c r="D44" s="49"/>
      <c r="E44" s="49"/>
      <c r="F44" s="49"/>
      <c r="H44" s="5" t="s">
        <v>13</v>
      </c>
      <c r="M44" s="5" t="s">
        <v>26</v>
      </c>
    </row>
    <row r="45" spans="1:13" ht="11.15" customHeight="1" x14ac:dyDescent="0.35">
      <c r="A45" s="51"/>
      <c r="B45" s="433"/>
      <c r="C45" s="47"/>
      <c r="D45" s="49"/>
      <c r="E45" s="52"/>
      <c r="F45" s="49"/>
      <c r="H45" s="5" t="s">
        <v>27</v>
      </c>
      <c r="M45" s="6" t="s">
        <v>28</v>
      </c>
    </row>
    <row r="46" spans="1:13" ht="11.15" customHeight="1" x14ac:dyDescent="0.35">
      <c r="A46" s="53"/>
      <c r="B46" s="50"/>
      <c r="C46" s="47"/>
      <c r="E46" s="433"/>
      <c r="H46" s="5" t="s">
        <v>29</v>
      </c>
    </row>
    <row r="47" spans="1:13" ht="11.15" customHeight="1" x14ac:dyDescent="0.3">
      <c r="A47" s="53"/>
      <c r="B47" s="50"/>
      <c r="C47" s="54"/>
      <c r="E47" s="55"/>
      <c r="H47" s="5" t="s">
        <v>198</v>
      </c>
    </row>
    <row r="48" spans="1:13" ht="11.15" customHeight="1" x14ac:dyDescent="0.3">
      <c r="A48" s="53"/>
      <c r="B48" s="50"/>
      <c r="C48" s="54"/>
      <c r="E48" s="55"/>
      <c r="H48" s="5" t="s">
        <v>30</v>
      </c>
    </row>
    <row r="49" spans="1:8" ht="11.15" customHeight="1" x14ac:dyDescent="0.3">
      <c r="A49" s="53"/>
      <c r="B49" s="50"/>
      <c r="C49" s="54"/>
      <c r="E49" s="55"/>
      <c r="H49" s="5" t="s">
        <v>31</v>
      </c>
    </row>
    <row r="50" spans="1:8" ht="11.15" customHeight="1" x14ac:dyDescent="0.3">
      <c r="A50" s="53"/>
      <c r="B50" s="56"/>
      <c r="C50" s="54"/>
      <c r="E50" s="430"/>
      <c r="H50" s="5" t="s">
        <v>32</v>
      </c>
    </row>
    <row r="51" spans="1:8" ht="11.15" customHeight="1" x14ac:dyDescent="0.3">
      <c r="A51" s="53"/>
      <c r="B51" s="56"/>
      <c r="C51" s="54"/>
      <c r="E51" s="431"/>
      <c r="F51" s="432" t="e">
        <f>VLOOKUP(C18,'site lot 12 bis'!A107:D109,4,FALSE)</f>
        <v>#N/A</v>
      </c>
      <c r="H51" s="5" t="s">
        <v>33</v>
      </c>
    </row>
    <row r="52" spans="1:8" ht="11.15" customHeight="1" x14ac:dyDescent="0.3">
      <c r="A52" s="53"/>
      <c r="B52" s="56"/>
      <c r="C52" s="54"/>
      <c r="H52" s="5" t="s">
        <v>34</v>
      </c>
    </row>
    <row r="53" spans="1:8" ht="9.5" customHeight="1" x14ac:dyDescent="0.35">
      <c r="A53" s="53"/>
      <c r="C53" s="57"/>
      <c r="D53" s="56"/>
      <c r="H53" s="5" t="s">
        <v>35</v>
      </c>
    </row>
    <row r="54" spans="1:8" ht="11.15" customHeight="1" x14ac:dyDescent="0.35">
      <c r="A54" s="56"/>
      <c r="B54" s="56"/>
      <c r="C54" s="57"/>
      <c r="D54" s="49"/>
      <c r="E54" s="49"/>
      <c r="F54" s="49"/>
      <c r="H54" s="5" t="s">
        <v>36</v>
      </c>
    </row>
    <row r="55" spans="1:8" ht="11.15" customHeight="1" x14ac:dyDescent="0.35">
      <c r="A55" s="51"/>
      <c r="B55" s="58"/>
      <c r="C55" s="57"/>
      <c r="D55" s="49"/>
      <c r="E55" s="49"/>
      <c r="F55" s="49"/>
    </row>
    <row r="56" spans="1:8" ht="11.15" customHeight="1" x14ac:dyDescent="0.35">
      <c r="A56" s="51"/>
      <c r="B56" s="51"/>
      <c r="C56" s="57"/>
      <c r="D56" s="49"/>
      <c r="E56" s="49"/>
      <c r="F56" s="49"/>
    </row>
    <row r="57" spans="1:8" ht="14.5" x14ac:dyDescent="0.35">
      <c r="A57" s="51"/>
      <c r="B57" s="51"/>
      <c r="C57" s="57"/>
      <c r="D57" s="49"/>
      <c r="E57" s="49"/>
      <c r="F57" s="49"/>
    </row>
    <row r="58" spans="1:8" ht="14.5" x14ac:dyDescent="0.35">
      <c r="A58" s="51"/>
      <c r="B58" s="51"/>
      <c r="C58" s="57"/>
      <c r="D58" s="49"/>
      <c r="E58" s="49"/>
      <c r="F58" s="49"/>
    </row>
    <row r="59" spans="1:8" ht="14.5" x14ac:dyDescent="0.35">
      <c r="A59" s="51"/>
      <c r="B59" s="51"/>
      <c r="C59" s="57"/>
      <c r="D59" s="49"/>
      <c r="E59" s="49"/>
      <c r="F59" s="49"/>
    </row>
    <row r="60" spans="1:8" ht="14.5" x14ac:dyDescent="0.35">
      <c r="A60" s="51"/>
      <c r="B60" s="51"/>
      <c r="C60" s="57"/>
      <c r="D60" s="49"/>
      <c r="E60" s="49"/>
      <c r="F60" s="49"/>
    </row>
    <row r="61" spans="1:8" ht="14.5" x14ac:dyDescent="0.35">
      <c r="A61" s="51"/>
      <c r="B61" s="51"/>
      <c r="C61" s="59"/>
      <c r="D61" s="49"/>
      <c r="E61" s="49"/>
      <c r="F61" s="49"/>
    </row>
    <row r="62" spans="1:8" ht="15.5" x14ac:dyDescent="0.35">
      <c r="A62" s="51"/>
      <c r="B62" s="51"/>
      <c r="C62" s="60"/>
      <c r="D62" s="49"/>
      <c r="E62" s="49"/>
      <c r="F62" s="49"/>
    </row>
    <row r="63" spans="1:8" ht="15.5" x14ac:dyDescent="0.35">
      <c r="A63" s="51"/>
      <c r="B63" s="51"/>
      <c r="C63" s="60"/>
      <c r="D63" s="49"/>
      <c r="E63" s="49"/>
      <c r="F63" s="49"/>
    </row>
    <row r="64" spans="1:8" x14ac:dyDescent="0.25">
      <c r="A64" s="51"/>
      <c r="B64" s="51"/>
      <c r="C64" s="51"/>
      <c r="D64" s="61"/>
      <c r="E64" s="62"/>
      <c r="F64" s="63"/>
    </row>
    <row r="65" spans="1:6" x14ac:dyDescent="0.25">
      <c r="A65" s="51"/>
      <c r="B65" s="51"/>
      <c r="C65" s="51"/>
      <c r="D65" s="61"/>
      <c r="E65" s="62"/>
      <c r="F65" s="63"/>
    </row>
    <row r="66" spans="1:6" x14ac:dyDescent="0.25">
      <c r="A66" s="51"/>
      <c r="B66" s="51"/>
      <c r="C66" s="51"/>
      <c r="D66" s="61"/>
      <c r="E66" s="62"/>
      <c r="F66" s="63"/>
    </row>
    <row r="67" spans="1:6" x14ac:dyDescent="0.25">
      <c r="A67" s="51"/>
      <c r="B67" s="51"/>
      <c r="C67" s="51"/>
      <c r="D67" s="61"/>
      <c r="E67" s="62"/>
      <c r="F67" s="63"/>
    </row>
    <row r="68" spans="1:6" x14ac:dyDescent="0.25">
      <c r="A68" s="51"/>
      <c r="B68" s="51"/>
      <c r="C68" s="51"/>
      <c r="D68" s="61"/>
      <c r="E68" s="62" t="e">
        <f>#REF!+#REF!+E22+E16+E54</f>
        <v>#REF!</v>
      </c>
      <c r="F68" s="63"/>
    </row>
    <row r="70" spans="1:6" x14ac:dyDescent="0.25">
      <c r="E70" s="6" t="e">
        <f>E68*20/100</f>
        <v>#REF!</v>
      </c>
    </row>
    <row r="72" spans="1:6" x14ac:dyDescent="0.25">
      <c r="E72" s="6" t="e">
        <f>SUM(E68:E70)</f>
        <v>#REF!</v>
      </c>
    </row>
  </sheetData>
  <mergeCells count="11">
    <mergeCell ref="H21:J23"/>
    <mergeCell ref="K21:M23"/>
    <mergeCell ref="E5:F5"/>
    <mergeCell ref="B33:F33"/>
    <mergeCell ref="B35:F35"/>
    <mergeCell ref="C19:D19"/>
    <mergeCell ref="C20:D20"/>
    <mergeCell ref="C24:F24"/>
    <mergeCell ref="B29:F29"/>
    <mergeCell ref="B30:F30"/>
    <mergeCell ref="B31:F31"/>
  </mergeCells>
  <dataValidations count="7">
    <dataValidation type="list" allowBlank="1" showInputMessage="1" showErrorMessage="1" sqref="E8 JA8 SW8 ACS8 AMO8 AWK8 BGG8 BQC8 BZY8 CJU8 CTQ8 DDM8 DNI8 DXE8 EHA8 EQW8 FAS8 FKO8 FUK8 GEG8 GOC8 GXY8 HHU8 HRQ8 IBM8 ILI8 IVE8 JFA8 JOW8 JYS8 KIO8 KSK8 LCG8 LMC8 LVY8 MFU8 MPQ8 MZM8 NJI8 NTE8 ODA8 OMW8 OWS8 PGO8 PQK8 QAG8 QKC8 QTY8 RDU8 RNQ8 RXM8 SHI8 SRE8 TBA8 TKW8 TUS8 UEO8 UOK8 UYG8 VIC8 VRY8 WBU8 WLQ8 WVM8 E65545 JA65545 SW65545 ACS65545 AMO65545 AWK65545 BGG65545 BQC65545 BZY65545 CJU65545 CTQ65545 DDM65545 DNI65545 DXE65545 EHA65545 EQW65545 FAS65545 FKO65545 FUK65545 GEG65545 GOC65545 GXY65545 HHU65545 HRQ65545 IBM65545 ILI65545 IVE65545 JFA65545 JOW65545 JYS65545 KIO65545 KSK65545 LCG65545 LMC65545 LVY65545 MFU65545 MPQ65545 MZM65545 NJI65545 NTE65545 ODA65545 OMW65545 OWS65545 PGO65545 PQK65545 QAG65545 QKC65545 QTY65545 RDU65545 RNQ65545 RXM65545 SHI65545 SRE65545 TBA65545 TKW65545 TUS65545 UEO65545 UOK65545 UYG65545 VIC65545 VRY65545 WBU65545 WLQ65545 WVM65545 E131081 JA131081 SW131081 ACS131081 AMO131081 AWK131081 BGG131081 BQC131081 BZY131081 CJU131081 CTQ131081 DDM131081 DNI131081 DXE131081 EHA131081 EQW131081 FAS131081 FKO131081 FUK131081 GEG131081 GOC131081 GXY131081 HHU131081 HRQ131081 IBM131081 ILI131081 IVE131081 JFA131081 JOW131081 JYS131081 KIO131081 KSK131081 LCG131081 LMC131081 LVY131081 MFU131081 MPQ131081 MZM131081 NJI131081 NTE131081 ODA131081 OMW131081 OWS131081 PGO131081 PQK131081 QAG131081 QKC131081 QTY131081 RDU131081 RNQ131081 RXM131081 SHI131081 SRE131081 TBA131081 TKW131081 TUS131081 UEO131081 UOK131081 UYG131081 VIC131081 VRY131081 WBU131081 WLQ131081 WVM131081 E196617 JA196617 SW196617 ACS196617 AMO196617 AWK196617 BGG196617 BQC196617 BZY196617 CJU196617 CTQ196617 DDM196617 DNI196617 DXE196617 EHA196617 EQW196617 FAS196617 FKO196617 FUK196617 GEG196617 GOC196617 GXY196617 HHU196617 HRQ196617 IBM196617 ILI196617 IVE196617 JFA196617 JOW196617 JYS196617 KIO196617 KSK196617 LCG196617 LMC196617 LVY196617 MFU196617 MPQ196617 MZM196617 NJI196617 NTE196617 ODA196617 OMW196617 OWS196617 PGO196617 PQK196617 QAG196617 QKC196617 QTY196617 RDU196617 RNQ196617 RXM196617 SHI196617 SRE196617 TBA196617 TKW196617 TUS196617 UEO196617 UOK196617 UYG196617 VIC196617 VRY196617 WBU196617 WLQ196617 WVM196617 E262153 JA262153 SW262153 ACS262153 AMO262153 AWK262153 BGG262153 BQC262153 BZY262153 CJU262153 CTQ262153 DDM262153 DNI262153 DXE262153 EHA262153 EQW262153 FAS262153 FKO262153 FUK262153 GEG262153 GOC262153 GXY262153 HHU262153 HRQ262153 IBM262153 ILI262153 IVE262153 JFA262153 JOW262153 JYS262153 KIO262153 KSK262153 LCG262153 LMC262153 LVY262153 MFU262153 MPQ262153 MZM262153 NJI262153 NTE262153 ODA262153 OMW262153 OWS262153 PGO262153 PQK262153 QAG262153 QKC262153 QTY262153 RDU262153 RNQ262153 RXM262153 SHI262153 SRE262153 TBA262153 TKW262153 TUS262153 UEO262153 UOK262153 UYG262153 VIC262153 VRY262153 WBU262153 WLQ262153 WVM262153 E327689 JA327689 SW327689 ACS327689 AMO327689 AWK327689 BGG327689 BQC327689 BZY327689 CJU327689 CTQ327689 DDM327689 DNI327689 DXE327689 EHA327689 EQW327689 FAS327689 FKO327689 FUK327689 GEG327689 GOC327689 GXY327689 HHU327689 HRQ327689 IBM327689 ILI327689 IVE327689 JFA327689 JOW327689 JYS327689 KIO327689 KSK327689 LCG327689 LMC327689 LVY327689 MFU327689 MPQ327689 MZM327689 NJI327689 NTE327689 ODA327689 OMW327689 OWS327689 PGO327689 PQK327689 QAG327689 QKC327689 QTY327689 RDU327689 RNQ327689 RXM327689 SHI327689 SRE327689 TBA327689 TKW327689 TUS327689 UEO327689 UOK327689 UYG327689 VIC327689 VRY327689 WBU327689 WLQ327689 WVM327689 E393225 JA393225 SW393225 ACS393225 AMO393225 AWK393225 BGG393225 BQC393225 BZY393225 CJU393225 CTQ393225 DDM393225 DNI393225 DXE393225 EHA393225 EQW393225 FAS393225 FKO393225 FUK393225 GEG393225 GOC393225 GXY393225 HHU393225 HRQ393225 IBM393225 ILI393225 IVE393225 JFA393225 JOW393225 JYS393225 KIO393225 KSK393225 LCG393225 LMC393225 LVY393225 MFU393225 MPQ393225 MZM393225 NJI393225 NTE393225 ODA393225 OMW393225 OWS393225 PGO393225 PQK393225 QAG393225 QKC393225 QTY393225 RDU393225 RNQ393225 RXM393225 SHI393225 SRE393225 TBA393225 TKW393225 TUS393225 UEO393225 UOK393225 UYG393225 VIC393225 VRY393225 WBU393225 WLQ393225 WVM393225 E458761 JA458761 SW458761 ACS458761 AMO458761 AWK458761 BGG458761 BQC458761 BZY458761 CJU458761 CTQ458761 DDM458761 DNI458761 DXE458761 EHA458761 EQW458761 FAS458761 FKO458761 FUK458761 GEG458761 GOC458761 GXY458761 HHU458761 HRQ458761 IBM458761 ILI458761 IVE458761 JFA458761 JOW458761 JYS458761 KIO458761 KSK458761 LCG458761 LMC458761 LVY458761 MFU458761 MPQ458761 MZM458761 NJI458761 NTE458761 ODA458761 OMW458761 OWS458761 PGO458761 PQK458761 QAG458761 QKC458761 QTY458761 RDU458761 RNQ458761 RXM458761 SHI458761 SRE458761 TBA458761 TKW458761 TUS458761 UEO458761 UOK458761 UYG458761 VIC458761 VRY458761 WBU458761 WLQ458761 WVM458761 E524297 JA524297 SW524297 ACS524297 AMO524297 AWK524297 BGG524297 BQC524297 BZY524297 CJU524297 CTQ524297 DDM524297 DNI524297 DXE524297 EHA524297 EQW524297 FAS524297 FKO524297 FUK524297 GEG524297 GOC524297 GXY524297 HHU524297 HRQ524297 IBM524297 ILI524297 IVE524297 JFA524297 JOW524297 JYS524297 KIO524297 KSK524297 LCG524297 LMC524297 LVY524297 MFU524297 MPQ524297 MZM524297 NJI524297 NTE524297 ODA524297 OMW524297 OWS524297 PGO524297 PQK524297 QAG524297 QKC524297 QTY524297 RDU524297 RNQ524297 RXM524297 SHI524297 SRE524297 TBA524297 TKW524297 TUS524297 UEO524297 UOK524297 UYG524297 VIC524297 VRY524297 WBU524297 WLQ524297 WVM524297 E589833 JA589833 SW589833 ACS589833 AMO589833 AWK589833 BGG589833 BQC589833 BZY589833 CJU589833 CTQ589833 DDM589833 DNI589833 DXE589833 EHA589833 EQW589833 FAS589833 FKO589833 FUK589833 GEG589833 GOC589833 GXY589833 HHU589833 HRQ589833 IBM589833 ILI589833 IVE589833 JFA589833 JOW589833 JYS589833 KIO589833 KSK589833 LCG589833 LMC589833 LVY589833 MFU589833 MPQ589833 MZM589833 NJI589833 NTE589833 ODA589833 OMW589833 OWS589833 PGO589833 PQK589833 QAG589833 QKC589833 QTY589833 RDU589833 RNQ589833 RXM589833 SHI589833 SRE589833 TBA589833 TKW589833 TUS589833 UEO589833 UOK589833 UYG589833 VIC589833 VRY589833 WBU589833 WLQ589833 WVM589833 E655369 JA655369 SW655369 ACS655369 AMO655369 AWK655369 BGG655369 BQC655369 BZY655369 CJU655369 CTQ655369 DDM655369 DNI655369 DXE655369 EHA655369 EQW655369 FAS655369 FKO655369 FUK655369 GEG655369 GOC655369 GXY655369 HHU655369 HRQ655369 IBM655369 ILI655369 IVE655369 JFA655369 JOW655369 JYS655369 KIO655369 KSK655369 LCG655369 LMC655369 LVY655369 MFU655369 MPQ655369 MZM655369 NJI655369 NTE655369 ODA655369 OMW655369 OWS655369 PGO655369 PQK655369 QAG655369 QKC655369 QTY655369 RDU655369 RNQ655369 RXM655369 SHI655369 SRE655369 TBA655369 TKW655369 TUS655369 UEO655369 UOK655369 UYG655369 VIC655369 VRY655369 WBU655369 WLQ655369 WVM655369 E720905 JA720905 SW720905 ACS720905 AMO720905 AWK720905 BGG720905 BQC720905 BZY720905 CJU720905 CTQ720905 DDM720905 DNI720905 DXE720905 EHA720905 EQW720905 FAS720905 FKO720905 FUK720905 GEG720905 GOC720905 GXY720905 HHU720905 HRQ720905 IBM720905 ILI720905 IVE720905 JFA720905 JOW720905 JYS720905 KIO720905 KSK720905 LCG720905 LMC720905 LVY720905 MFU720905 MPQ720905 MZM720905 NJI720905 NTE720905 ODA720905 OMW720905 OWS720905 PGO720905 PQK720905 QAG720905 QKC720905 QTY720905 RDU720905 RNQ720905 RXM720905 SHI720905 SRE720905 TBA720905 TKW720905 TUS720905 UEO720905 UOK720905 UYG720905 VIC720905 VRY720905 WBU720905 WLQ720905 WVM720905 E786441 JA786441 SW786441 ACS786441 AMO786441 AWK786441 BGG786441 BQC786441 BZY786441 CJU786441 CTQ786441 DDM786441 DNI786441 DXE786441 EHA786441 EQW786441 FAS786441 FKO786441 FUK786441 GEG786441 GOC786441 GXY786441 HHU786441 HRQ786441 IBM786441 ILI786441 IVE786441 JFA786441 JOW786441 JYS786441 KIO786441 KSK786441 LCG786441 LMC786441 LVY786441 MFU786441 MPQ786441 MZM786441 NJI786441 NTE786441 ODA786441 OMW786441 OWS786441 PGO786441 PQK786441 QAG786441 QKC786441 QTY786441 RDU786441 RNQ786441 RXM786441 SHI786441 SRE786441 TBA786441 TKW786441 TUS786441 UEO786441 UOK786441 UYG786441 VIC786441 VRY786441 WBU786441 WLQ786441 WVM786441 E851977 JA851977 SW851977 ACS851977 AMO851977 AWK851977 BGG851977 BQC851977 BZY851977 CJU851977 CTQ851977 DDM851977 DNI851977 DXE851977 EHA851977 EQW851977 FAS851977 FKO851977 FUK851977 GEG851977 GOC851977 GXY851977 HHU851977 HRQ851977 IBM851977 ILI851977 IVE851977 JFA851977 JOW851977 JYS851977 KIO851977 KSK851977 LCG851977 LMC851977 LVY851977 MFU851977 MPQ851977 MZM851977 NJI851977 NTE851977 ODA851977 OMW851977 OWS851977 PGO851977 PQK851977 QAG851977 QKC851977 QTY851977 RDU851977 RNQ851977 RXM851977 SHI851977 SRE851977 TBA851977 TKW851977 TUS851977 UEO851977 UOK851977 UYG851977 VIC851977 VRY851977 WBU851977 WLQ851977 WVM851977 E917513 JA917513 SW917513 ACS917513 AMO917513 AWK917513 BGG917513 BQC917513 BZY917513 CJU917513 CTQ917513 DDM917513 DNI917513 DXE917513 EHA917513 EQW917513 FAS917513 FKO917513 FUK917513 GEG917513 GOC917513 GXY917513 HHU917513 HRQ917513 IBM917513 ILI917513 IVE917513 JFA917513 JOW917513 JYS917513 KIO917513 KSK917513 LCG917513 LMC917513 LVY917513 MFU917513 MPQ917513 MZM917513 NJI917513 NTE917513 ODA917513 OMW917513 OWS917513 PGO917513 PQK917513 QAG917513 QKC917513 QTY917513 RDU917513 RNQ917513 RXM917513 SHI917513 SRE917513 TBA917513 TKW917513 TUS917513 UEO917513 UOK917513 UYG917513 VIC917513 VRY917513 WBU917513 WLQ917513 WVM917513 E983049 JA983049 SW983049 ACS983049 AMO983049 AWK983049 BGG983049 BQC983049 BZY983049 CJU983049 CTQ983049 DDM983049 DNI983049 DXE983049 EHA983049 EQW983049 FAS983049 FKO983049 FUK983049 GEG983049 GOC983049 GXY983049 HHU983049 HRQ983049 IBM983049 ILI983049 IVE983049 JFA983049 JOW983049 JYS983049 KIO983049 KSK983049 LCG983049 LMC983049 LVY983049 MFU983049 MPQ983049 MZM983049 NJI983049 NTE983049 ODA983049 OMW983049 OWS983049 PGO983049 PQK983049 QAG983049 QKC983049 QTY983049 RDU983049 RNQ983049 RXM983049 SHI983049 SRE983049 TBA983049 TKW983049 TUS983049 UEO983049 UOK983049 UYG983049 VIC983049 VRY983049 WBU983049 WLQ983049 WVM983049" xr:uid="{A3F66A3D-5789-4B69-959A-CB67472DB4D4}">
      <formula1>Destinataire_devis</formula1>
    </dataValidation>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49 IY65549 SU65549 ACQ65549 AMM65549 AWI65549 BGE65549 BQA65549 BZW65549 CJS65549 CTO65549 DDK65549 DNG65549 DXC65549 EGY65549 EQU65549 FAQ65549 FKM65549 FUI65549 GEE65549 GOA65549 GXW65549 HHS65549 HRO65549 IBK65549 ILG65549 IVC65549 JEY65549 JOU65549 JYQ65549 KIM65549 KSI65549 LCE65549 LMA65549 LVW65549 MFS65549 MPO65549 MZK65549 NJG65549 NTC65549 OCY65549 OMU65549 OWQ65549 PGM65549 PQI65549 QAE65549 QKA65549 QTW65549 RDS65549 RNO65549 RXK65549 SHG65549 SRC65549 TAY65549 TKU65549 TUQ65549 UEM65549 UOI65549 UYE65549 VIA65549 VRW65549 WBS65549 WLO65549 WVK65549 C131085 IY131085 SU131085 ACQ131085 AMM131085 AWI131085 BGE131085 BQA131085 BZW131085 CJS131085 CTO131085 DDK131085 DNG131085 DXC131085 EGY131085 EQU131085 FAQ131085 FKM131085 FUI131085 GEE131085 GOA131085 GXW131085 HHS131085 HRO131085 IBK131085 ILG131085 IVC131085 JEY131085 JOU131085 JYQ131085 KIM131085 KSI131085 LCE131085 LMA131085 LVW131085 MFS131085 MPO131085 MZK131085 NJG131085 NTC131085 OCY131085 OMU131085 OWQ131085 PGM131085 PQI131085 QAE131085 QKA131085 QTW131085 RDS131085 RNO131085 RXK131085 SHG131085 SRC131085 TAY131085 TKU131085 TUQ131085 UEM131085 UOI131085 UYE131085 VIA131085 VRW131085 WBS131085 WLO131085 WVK131085 C196621 IY196621 SU196621 ACQ196621 AMM196621 AWI196621 BGE196621 BQA196621 BZW196621 CJS196621 CTO196621 DDK196621 DNG196621 DXC196621 EGY196621 EQU196621 FAQ196621 FKM196621 FUI196621 GEE196621 GOA196621 GXW196621 HHS196621 HRO196621 IBK196621 ILG196621 IVC196621 JEY196621 JOU196621 JYQ196621 KIM196621 KSI196621 LCE196621 LMA196621 LVW196621 MFS196621 MPO196621 MZK196621 NJG196621 NTC196621 OCY196621 OMU196621 OWQ196621 PGM196621 PQI196621 QAE196621 QKA196621 QTW196621 RDS196621 RNO196621 RXK196621 SHG196621 SRC196621 TAY196621 TKU196621 TUQ196621 UEM196621 UOI196621 UYE196621 VIA196621 VRW196621 WBS196621 WLO196621 WVK196621 C262157 IY262157 SU262157 ACQ262157 AMM262157 AWI262157 BGE262157 BQA262157 BZW262157 CJS262157 CTO262157 DDK262157 DNG262157 DXC262157 EGY262157 EQU262157 FAQ262157 FKM262157 FUI262157 GEE262157 GOA262157 GXW262157 HHS262157 HRO262157 IBK262157 ILG262157 IVC262157 JEY262157 JOU262157 JYQ262157 KIM262157 KSI262157 LCE262157 LMA262157 LVW262157 MFS262157 MPO262157 MZK262157 NJG262157 NTC262157 OCY262157 OMU262157 OWQ262157 PGM262157 PQI262157 QAE262157 QKA262157 QTW262157 RDS262157 RNO262157 RXK262157 SHG262157 SRC262157 TAY262157 TKU262157 TUQ262157 UEM262157 UOI262157 UYE262157 VIA262157 VRW262157 WBS262157 WLO262157 WVK262157 C327693 IY327693 SU327693 ACQ327693 AMM327693 AWI327693 BGE327693 BQA327693 BZW327693 CJS327693 CTO327693 DDK327693 DNG327693 DXC327693 EGY327693 EQU327693 FAQ327693 FKM327693 FUI327693 GEE327693 GOA327693 GXW327693 HHS327693 HRO327693 IBK327693 ILG327693 IVC327693 JEY327693 JOU327693 JYQ327693 KIM327693 KSI327693 LCE327693 LMA327693 LVW327693 MFS327693 MPO327693 MZK327693 NJG327693 NTC327693 OCY327693 OMU327693 OWQ327693 PGM327693 PQI327693 QAE327693 QKA327693 QTW327693 RDS327693 RNO327693 RXK327693 SHG327693 SRC327693 TAY327693 TKU327693 TUQ327693 UEM327693 UOI327693 UYE327693 VIA327693 VRW327693 WBS327693 WLO327693 WVK327693 C393229 IY393229 SU393229 ACQ393229 AMM393229 AWI393229 BGE393229 BQA393229 BZW393229 CJS393229 CTO393229 DDK393229 DNG393229 DXC393229 EGY393229 EQU393229 FAQ393229 FKM393229 FUI393229 GEE393229 GOA393229 GXW393229 HHS393229 HRO393229 IBK393229 ILG393229 IVC393229 JEY393229 JOU393229 JYQ393229 KIM393229 KSI393229 LCE393229 LMA393229 LVW393229 MFS393229 MPO393229 MZK393229 NJG393229 NTC393229 OCY393229 OMU393229 OWQ393229 PGM393229 PQI393229 QAE393229 QKA393229 QTW393229 RDS393229 RNO393229 RXK393229 SHG393229 SRC393229 TAY393229 TKU393229 TUQ393229 UEM393229 UOI393229 UYE393229 VIA393229 VRW393229 WBS393229 WLO393229 WVK393229 C458765 IY458765 SU458765 ACQ458765 AMM458765 AWI458765 BGE458765 BQA458765 BZW458765 CJS458765 CTO458765 DDK458765 DNG458765 DXC458765 EGY458765 EQU458765 FAQ458765 FKM458765 FUI458765 GEE458765 GOA458765 GXW458765 HHS458765 HRO458765 IBK458765 ILG458765 IVC458765 JEY458765 JOU458765 JYQ458765 KIM458765 KSI458765 LCE458765 LMA458765 LVW458765 MFS458765 MPO458765 MZK458765 NJG458765 NTC458765 OCY458765 OMU458765 OWQ458765 PGM458765 PQI458765 QAE458765 QKA458765 QTW458765 RDS458765 RNO458765 RXK458765 SHG458765 SRC458765 TAY458765 TKU458765 TUQ458765 UEM458765 UOI458765 UYE458765 VIA458765 VRW458765 WBS458765 WLO458765 WVK458765 C524301 IY524301 SU524301 ACQ524301 AMM524301 AWI524301 BGE524301 BQA524301 BZW524301 CJS524301 CTO524301 DDK524301 DNG524301 DXC524301 EGY524301 EQU524301 FAQ524301 FKM524301 FUI524301 GEE524301 GOA524301 GXW524301 HHS524301 HRO524301 IBK524301 ILG524301 IVC524301 JEY524301 JOU524301 JYQ524301 KIM524301 KSI524301 LCE524301 LMA524301 LVW524301 MFS524301 MPO524301 MZK524301 NJG524301 NTC524301 OCY524301 OMU524301 OWQ524301 PGM524301 PQI524301 QAE524301 QKA524301 QTW524301 RDS524301 RNO524301 RXK524301 SHG524301 SRC524301 TAY524301 TKU524301 TUQ524301 UEM524301 UOI524301 UYE524301 VIA524301 VRW524301 WBS524301 WLO524301 WVK524301 C589837 IY589837 SU589837 ACQ589837 AMM589837 AWI589837 BGE589837 BQA589837 BZW589837 CJS589837 CTO589837 DDK589837 DNG589837 DXC589837 EGY589837 EQU589837 FAQ589837 FKM589837 FUI589837 GEE589837 GOA589837 GXW589837 HHS589837 HRO589837 IBK589837 ILG589837 IVC589837 JEY589837 JOU589837 JYQ589837 KIM589837 KSI589837 LCE589837 LMA589837 LVW589837 MFS589837 MPO589837 MZK589837 NJG589837 NTC589837 OCY589837 OMU589837 OWQ589837 PGM589837 PQI589837 QAE589837 QKA589837 QTW589837 RDS589837 RNO589837 RXK589837 SHG589837 SRC589837 TAY589837 TKU589837 TUQ589837 UEM589837 UOI589837 UYE589837 VIA589837 VRW589837 WBS589837 WLO589837 WVK589837 C655373 IY655373 SU655373 ACQ655373 AMM655373 AWI655373 BGE655373 BQA655373 BZW655373 CJS655373 CTO655373 DDK655373 DNG655373 DXC655373 EGY655373 EQU655373 FAQ655373 FKM655373 FUI655373 GEE655373 GOA655373 GXW655373 HHS655373 HRO655373 IBK655373 ILG655373 IVC655373 JEY655373 JOU655373 JYQ655373 KIM655373 KSI655373 LCE655373 LMA655373 LVW655373 MFS655373 MPO655373 MZK655373 NJG655373 NTC655373 OCY655373 OMU655373 OWQ655373 PGM655373 PQI655373 QAE655373 QKA655373 QTW655373 RDS655373 RNO655373 RXK655373 SHG655373 SRC655373 TAY655373 TKU655373 TUQ655373 UEM655373 UOI655373 UYE655373 VIA655373 VRW655373 WBS655373 WLO655373 WVK655373 C720909 IY720909 SU720909 ACQ720909 AMM720909 AWI720909 BGE720909 BQA720909 BZW720909 CJS720909 CTO720909 DDK720909 DNG720909 DXC720909 EGY720909 EQU720909 FAQ720909 FKM720909 FUI720909 GEE720909 GOA720909 GXW720909 HHS720909 HRO720909 IBK720909 ILG720909 IVC720909 JEY720909 JOU720909 JYQ720909 KIM720909 KSI720909 LCE720909 LMA720909 LVW720909 MFS720909 MPO720909 MZK720909 NJG720909 NTC720909 OCY720909 OMU720909 OWQ720909 PGM720909 PQI720909 QAE720909 QKA720909 QTW720909 RDS720909 RNO720909 RXK720909 SHG720909 SRC720909 TAY720909 TKU720909 TUQ720909 UEM720909 UOI720909 UYE720909 VIA720909 VRW720909 WBS720909 WLO720909 WVK720909 C786445 IY786445 SU786445 ACQ786445 AMM786445 AWI786445 BGE786445 BQA786445 BZW786445 CJS786445 CTO786445 DDK786445 DNG786445 DXC786445 EGY786445 EQU786445 FAQ786445 FKM786445 FUI786445 GEE786445 GOA786445 GXW786445 HHS786445 HRO786445 IBK786445 ILG786445 IVC786445 JEY786445 JOU786445 JYQ786445 KIM786445 KSI786445 LCE786445 LMA786445 LVW786445 MFS786445 MPO786445 MZK786445 NJG786445 NTC786445 OCY786445 OMU786445 OWQ786445 PGM786445 PQI786445 QAE786445 QKA786445 QTW786445 RDS786445 RNO786445 RXK786445 SHG786445 SRC786445 TAY786445 TKU786445 TUQ786445 UEM786445 UOI786445 UYE786445 VIA786445 VRW786445 WBS786445 WLO786445 WVK786445 C851981 IY851981 SU851981 ACQ851981 AMM851981 AWI851981 BGE851981 BQA851981 BZW851981 CJS851981 CTO851981 DDK851981 DNG851981 DXC851981 EGY851981 EQU851981 FAQ851981 FKM851981 FUI851981 GEE851981 GOA851981 GXW851981 HHS851981 HRO851981 IBK851981 ILG851981 IVC851981 JEY851981 JOU851981 JYQ851981 KIM851981 KSI851981 LCE851981 LMA851981 LVW851981 MFS851981 MPO851981 MZK851981 NJG851981 NTC851981 OCY851981 OMU851981 OWQ851981 PGM851981 PQI851981 QAE851981 QKA851981 QTW851981 RDS851981 RNO851981 RXK851981 SHG851981 SRC851981 TAY851981 TKU851981 TUQ851981 UEM851981 UOI851981 UYE851981 VIA851981 VRW851981 WBS851981 WLO851981 WVK851981 C917517 IY917517 SU917517 ACQ917517 AMM917517 AWI917517 BGE917517 BQA917517 BZW917517 CJS917517 CTO917517 DDK917517 DNG917517 DXC917517 EGY917517 EQU917517 FAQ917517 FKM917517 FUI917517 GEE917517 GOA917517 GXW917517 HHS917517 HRO917517 IBK917517 ILG917517 IVC917517 JEY917517 JOU917517 JYQ917517 KIM917517 KSI917517 LCE917517 LMA917517 LVW917517 MFS917517 MPO917517 MZK917517 NJG917517 NTC917517 OCY917517 OMU917517 OWQ917517 PGM917517 PQI917517 QAE917517 QKA917517 QTW917517 RDS917517 RNO917517 RXK917517 SHG917517 SRC917517 TAY917517 TKU917517 TUQ917517 UEM917517 UOI917517 UYE917517 VIA917517 VRW917517 WBS917517 WLO917517 WVK917517 C983053 IY983053 SU983053 ACQ983053 AMM983053 AWI983053 BGE983053 BQA983053 BZW983053 CJS983053 CTO983053 DDK983053 DNG983053 DXC983053 EGY983053 EQU983053 FAQ983053 FKM983053 FUI983053 GEE983053 GOA983053 GXW983053 HHS983053 HRO983053 IBK983053 ILG983053 IVC983053 JEY983053 JOU983053 JYQ983053 KIM983053 KSI983053 LCE983053 LMA983053 LVW983053 MFS983053 MPO983053 MZK983053 NJG983053 NTC983053 OCY983053 OMU983053 OWQ983053 PGM983053 PQI983053 QAE983053 QKA983053 QTW983053 RDS983053 RNO983053 RXK983053 SHG983053 SRC983053 TAY983053 TKU983053 TUQ983053 UEM983053 UOI983053 UYE983053 VIA983053 VRW983053 WBS983053 WLO983053 WVK983053" xr:uid="{C4809764-BF99-41A6-A161-A49E6AC1198D}">
      <formula1>INDIRECT(SUBSTITUTE($C$18," ","_"))</formula1>
    </dataValidation>
    <dataValidation type="list" allowBlank="1" showInputMessage="1" showErrorMessage="1" sqref="C18 IY18 SU18 ACQ18 AMM18 AWI18 BGE18 BQA18 BZW18 CJS18 CTO18 DDK18 DNG18 DXC18 EGY18 EQU18 FAQ18 FKM18 FUI18 GEE18 GOA18 GXW18 HHS18 HRO18 IBK18 ILG18 IVC18 JEY18 JOU18 JYQ18 KIM18 KSI18 LCE18 LMA18 LVW18 MFS18 MPO18 MZK18 NJG18 NTC18 OCY18 OMU18 OWQ18 PGM18 PQI18 QAE18 QKA18 QTW18 RDS18 RNO18 RXK18 SHG18 SRC18 TAY18 TKU18 TUQ18 UEM18 UOI18 UYE18 VIA18 VRW18 WBS18 WLO18 WVK18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B74DFEC0-464A-448C-BA1E-E8145DE96194}">
      <formula1>Responsable</formula1>
    </dataValidation>
    <dataValidation type="list" allowBlank="1" showInputMessage="1" showErrorMessage="1" sqref="WVK983060:WVL983060 IY19:IZ19 SU19:SV19 ACQ19:ACR19 AMM19:AMN19 AWI19:AWJ19 BGE19:BGF19 BQA19:BQB19 BZW19:BZX19 CJS19:CJT19 CTO19:CTP19 DDK19:DDL19 DNG19:DNH19 DXC19:DXD19 EGY19:EGZ19 EQU19:EQV19 FAQ19:FAR19 FKM19:FKN19 FUI19:FUJ19 GEE19:GEF19 GOA19:GOB19 GXW19:GXX19 HHS19:HHT19 HRO19:HRP19 IBK19:IBL19 ILG19:ILH19 IVC19:IVD19 JEY19:JEZ19 JOU19:JOV19 JYQ19:JYR19 KIM19:KIN19 KSI19:KSJ19 LCE19:LCF19 LMA19:LMB19 LVW19:LVX19 MFS19:MFT19 MPO19:MPP19 MZK19:MZL19 NJG19:NJH19 NTC19:NTD19 OCY19:OCZ19 OMU19:OMV19 OWQ19:OWR19 PGM19:PGN19 PQI19:PQJ19 QAE19:QAF19 QKA19:QKB19 QTW19:QTX19 RDS19:RDT19 RNO19:RNP19 RXK19:RXL19 SHG19:SHH19 SRC19:SRD19 TAY19:TAZ19 TKU19:TKV19 TUQ19:TUR19 UEM19:UEN19 UOI19:UOJ19 UYE19:UYF19 VIA19:VIB19 VRW19:VRX19 WBS19:WBT19 WLO19:WLP19 WVK19:WVL19 C65556:D65556 IY65556:IZ65556 SU65556:SV65556 ACQ65556:ACR65556 AMM65556:AMN65556 AWI65556:AWJ65556 BGE65556:BGF65556 BQA65556:BQB65556 BZW65556:BZX65556 CJS65556:CJT65556 CTO65556:CTP65556 DDK65556:DDL65556 DNG65556:DNH65556 DXC65556:DXD65556 EGY65556:EGZ65556 EQU65556:EQV65556 FAQ65556:FAR65556 FKM65556:FKN65556 FUI65556:FUJ65556 GEE65556:GEF65556 GOA65556:GOB65556 GXW65556:GXX65556 HHS65556:HHT65556 HRO65556:HRP65556 IBK65556:IBL65556 ILG65556:ILH65556 IVC65556:IVD65556 JEY65556:JEZ65556 JOU65556:JOV65556 JYQ65556:JYR65556 KIM65556:KIN65556 KSI65556:KSJ65556 LCE65556:LCF65556 LMA65556:LMB65556 LVW65556:LVX65556 MFS65556:MFT65556 MPO65556:MPP65556 MZK65556:MZL65556 NJG65556:NJH65556 NTC65556:NTD65556 OCY65556:OCZ65556 OMU65556:OMV65556 OWQ65556:OWR65556 PGM65556:PGN65556 PQI65556:PQJ65556 QAE65556:QAF65556 QKA65556:QKB65556 QTW65556:QTX65556 RDS65556:RDT65556 RNO65556:RNP65556 RXK65556:RXL65556 SHG65556:SHH65556 SRC65556:SRD65556 TAY65556:TAZ65556 TKU65556:TKV65556 TUQ65556:TUR65556 UEM65556:UEN65556 UOI65556:UOJ65556 UYE65556:UYF65556 VIA65556:VIB65556 VRW65556:VRX65556 WBS65556:WBT65556 WLO65556:WLP65556 WVK65556:WVL65556 C131092:D131092 IY131092:IZ131092 SU131092:SV131092 ACQ131092:ACR131092 AMM131092:AMN131092 AWI131092:AWJ131092 BGE131092:BGF131092 BQA131092:BQB131092 BZW131092:BZX131092 CJS131092:CJT131092 CTO131092:CTP131092 DDK131092:DDL131092 DNG131092:DNH131092 DXC131092:DXD131092 EGY131092:EGZ131092 EQU131092:EQV131092 FAQ131092:FAR131092 FKM131092:FKN131092 FUI131092:FUJ131092 GEE131092:GEF131092 GOA131092:GOB131092 GXW131092:GXX131092 HHS131092:HHT131092 HRO131092:HRP131092 IBK131092:IBL131092 ILG131092:ILH131092 IVC131092:IVD131092 JEY131092:JEZ131092 JOU131092:JOV131092 JYQ131092:JYR131092 KIM131092:KIN131092 KSI131092:KSJ131092 LCE131092:LCF131092 LMA131092:LMB131092 LVW131092:LVX131092 MFS131092:MFT131092 MPO131092:MPP131092 MZK131092:MZL131092 NJG131092:NJH131092 NTC131092:NTD131092 OCY131092:OCZ131092 OMU131092:OMV131092 OWQ131092:OWR131092 PGM131092:PGN131092 PQI131092:PQJ131092 QAE131092:QAF131092 QKA131092:QKB131092 QTW131092:QTX131092 RDS131092:RDT131092 RNO131092:RNP131092 RXK131092:RXL131092 SHG131092:SHH131092 SRC131092:SRD131092 TAY131092:TAZ131092 TKU131092:TKV131092 TUQ131092:TUR131092 UEM131092:UEN131092 UOI131092:UOJ131092 UYE131092:UYF131092 VIA131092:VIB131092 VRW131092:VRX131092 WBS131092:WBT131092 WLO131092:WLP131092 WVK131092:WVL131092 C196628:D196628 IY196628:IZ196628 SU196628:SV196628 ACQ196628:ACR196628 AMM196628:AMN196628 AWI196628:AWJ196628 BGE196628:BGF196628 BQA196628:BQB196628 BZW196628:BZX196628 CJS196628:CJT196628 CTO196628:CTP196628 DDK196628:DDL196628 DNG196628:DNH196628 DXC196628:DXD196628 EGY196628:EGZ196628 EQU196628:EQV196628 FAQ196628:FAR196628 FKM196628:FKN196628 FUI196628:FUJ196628 GEE196628:GEF196628 GOA196628:GOB196628 GXW196628:GXX196628 HHS196628:HHT196628 HRO196628:HRP196628 IBK196628:IBL196628 ILG196628:ILH196628 IVC196628:IVD196628 JEY196628:JEZ196628 JOU196628:JOV196628 JYQ196628:JYR196628 KIM196628:KIN196628 KSI196628:KSJ196628 LCE196628:LCF196628 LMA196628:LMB196628 LVW196628:LVX196628 MFS196628:MFT196628 MPO196628:MPP196628 MZK196628:MZL196628 NJG196628:NJH196628 NTC196628:NTD196628 OCY196628:OCZ196628 OMU196628:OMV196628 OWQ196628:OWR196628 PGM196628:PGN196628 PQI196628:PQJ196628 QAE196628:QAF196628 QKA196628:QKB196628 QTW196628:QTX196628 RDS196628:RDT196628 RNO196628:RNP196628 RXK196628:RXL196628 SHG196628:SHH196628 SRC196628:SRD196628 TAY196628:TAZ196628 TKU196628:TKV196628 TUQ196628:TUR196628 UEM196628:UEN196628 UOI196628:UOJ196628 UYE196628:UYF196628 VIA196628:VIB196628 VRW196628:VRX196628 WBS196628:WBT196628 WLO196628:WLP196628 WVK196628:WVL196628 C262164:D262164 IY262164:IZ262164 SU262164:SV262164 ACQ262164:ACR262164 AMM262164:AMN262164 AWI262164:AWJ262164 BGE262164:BGF262164 BQA262164:BQB262164 BZW262164:BZX262164 CJS262164:CJT262164 CTO262164:CTP262164 DDK262164:DDL262164 DNG262164:DNH262164 DXC262164:DXD262164 EGY262164:EGZ262164 EQU262164:EQV262164 FAQ262164:FAR262164 FKM262164:FKN262164 FUI262164:FUJ262164 GEE262164:GEF262164 GOA262164:GOB262164 GXW262164:GXX262164 HHS262164:HHT262164 HRO262164:HRP262164 IBK262164:IBL262164 ILG262164:ILH262164 IVC262164:IVD262164 JEY262164:JEZ262164 JOU262164:JOV262164 JYQ262164:JYR262164 KIM262164:KIN262164 KSI262164:KSJ262164 LCE262164:LCF262164 LMA262164:LMB262164 LVW262164:LVX262164 MFS262164:MFT262164 MPO262164:MPP262164 MZK262164:MZL262164 NJG262164:NJH262164 NTC262164:NTD262164 OCY262164:OCZ262164 OMU262164:OMV262164 OWQ262164:OWR262164 PGM262164:PGN262164 PQI262164:PQJ262164 QAE262164:QAF262164 QKA262164:QKB262164 QTW262164:QTX262164 RDS262164:RDT262164 RNO262164:RNP262164 RXK262164:RXL262164 SHG262164:SHH262164 SRC262164:SRD262164 TAY262164:TAZ262164 TKU262164:TKV262164 TUQ262164:TUR262164 UEM262164:UEN262164 UOI262164:UOJ262164 UYE262164:UYF262164 VIA262164:VIB262164 VRW262164:VRX262164 WBS262164:WBT262164 WLO262164:WLP262164 WVK262164:WVL262164 C327700:D327700 IY327700:IZ327700 SU327700:SV327700 ACQ327700:ACR327700 AMM327700:AMN327700 AWI327700:AWJ327700 BGE327700:BGF327700 BQA327700:BQB327700 BZW327700:BZX327700 CJS327700:CJT327700 CTO327700:CTP327700 DDK327700:DDL327700 DNG327700:DNH327700 DXC327700:DXD327700 EGY327700:EGZ327700 EQU327700:EQV327700 FAQ327700:FAR327700 FKM327700:FKN327700 FUI327700:FUJ327700 GEE327700:GEF327700 GOA327700:GOB327700 GXW327700:GXX327700 HHS327700:HHT327700 HRO327700:HRP327700 IBK327700:IBL327700 ILG327700:ILH327700 IVC327700:IVD327700 JEY327700:JEZ327700 JOU327700:JOV327700 JYQ327700:JYR327700 KIM327700:KIN327700 KSI327700:KSJ327700 LCE327700:LCF327700 LMA327700:LMB327700 LVW327700:LVX327700 MFS327700:MFT327700 MPO327700:MPP327700 MZK327700:MZL327700 NJG327700:NJH327700 NTC327700:NTD327700 OCY327700:OCZ327700 OMU327700:OMV327700 OWQ327700:OWR327700 PGM327700:PGN327700 PQI327700:PQJ327700 QAE327700:QAF327700 QKA327700:QKB327700 QTW327700:QTX327700 RDS327700:RDT327700 RNO327700:RNP327700 RXK327700:RXL327700 SHG327700:SHH327700 SRC327700:SRD327700 TAY327700:TAZ327700 TKU327700:TKV327700 TUQ327700:TUR327700 UEM327700:UEN327700 UOI327700:UOJ327700 UYE327700:UYF327700 VIA327700:VIB327700 VRW327700:VRX327700 WBS327700:WBT327700 WLO327700:WLP327700 WVK327700:WVL327700 C393236:D393236 IY393236:IZ393236 SU393236:SV393236 ACQ393236:ACR393236 AMM393236:AMN393236 AWI393236:AWJ393236 BGE393236:BGF393236 BQA393236:BQB393236 BZW393236:BZX393236 CJS393236:CJT393236 CTO393236:CTP393236 DDK393236:DDL393236 DNG393236:DNH393236 DXC393236:DXD393236 EGY393236:EGZ393236 EQU393236:EQV393236 FAQ393236:FAR393236 FKM393236:FKN393236 FUI393236:FUJ393236 GEE393236:GEF393236 GOA393236:GOB393236 GXW393236:GXX393236 HHS393236:HHT393236 HRO393236:HRP393236 IBK393236:IBL393236 ILG393236:ILH393236 IVC393236:IVD393236 JEY393236:JEZ393236 JOU393236:JOV393236 JYQ393236:JYR393236 KIM393236:KIN393236 KSI393236:KSJ393236 LCE393236:LCF393236 LMA393236:LMB393236 LVW393236:LVX393236 MFS393236:MFT393236 MPO393236:MPP393236 MZK393236:MZL393236 NJG393236:NJH393236 NTC393236:NTD393236 OCY393236:OCZ393236 OMU393236:OMV393236 OWQ393236:OWR393236 PGM393236:PGN393236 PQI393236:PQJ393236 QAE393236:QAF393236 QKA393236:QKB393236 QTW393236:QTX393236 RDS393236:RDT393236 RNO393236:RNP393236 RXK393236:RXL393236 SHG393236:SHH393236 SRC393236:SRD393236 TAY393236:TAZ393236 TKU393236:TKV393236 TUQ393236:TUR393236 UEM393236:UEN393236 UOI393236:UOJ393236 UYE393236:UYF393236 VIA393236:VIB393236 VRW393236:VRX393236 WBS393236:WBT393236 WLO393236:WLP393236 WVK393236:WVL393236 C458772:D458772 IY458772:IZ458772 SU458772:SV458772 ACQ458772:ACR458772 AMM458772:AMN458772 AWI458772:AWJ458772 BGE458772:BGF458772 BQA458772:BQB458772 BZW458772:BZX458772 CJS458772:CJT458772 CTO458772:CTP458772 DDK458772:DDL458772 DNG458772:DNH458772 DXC458772:DXD458772 EGY458772:EGZ458772 EQU458772:EQV458772 FAQ458772:FAR458772 FKM458772:FKN458772 FUI458772:FUJ458772 GEE458772:GEF458772 GOA458772:GOB458772 GXW458772:GXX458772 HHS458772:HHT458772 HRO458772:HRP458772 IBK458772:IBL458772 ILG458772:ILH458772 IVC458772:IVD458772 JEY458772:JEZ458772 JOU458772:JOV458772 JYQ458772:JYR458772 KIM458772:KIN458772 KSI458772:KSJ458772 LCE458772:LCF458772 LMA458772:LMB458772 LVW458772:LVX458772 MFS458772:MFT458772 MPO458772:MPP458772 MZK458772:MZL458772 NJG458772:NJH458772 NTC458772:NTD458772 OCY458772:OCZ458772 OMU458772:OMV458772 OWQ458772:OWR458772 PGM458772:PGN458772 PQI458772:PQJ458772 QAE458772:QAF458772 QKA458772:QKB458772 QTW458772:QTX458772 RDS458772:RDT458772 RNO458772:RNP458772 RXK458772:RXL458772 SHG458772:SHH458772 SRC458772:SRD458772 TAY458772:TAZ458772 TKU458772:TKV458772 TUQ458772:TUR458772 UEM458772:UEN458772 UOI458772:UOJ458772 UYE458772:UYF458772 VIA458772:VIB458772 VRW458772:VRX458772 WBS458772:WBT458772 WLO458772:WLP458772 WVK458772:WVL458772 C524308:D524308 IY524308:IZ524308 SU524308:SV524308 ACQ524308:ACR524308 AMM524308:AMN524308 AWI524308:AWJ524308 BGE524308:BGF524308 BQA524308:BQB524308 BZW524308:BZX524308 CJS524308:CJT524308 CTO524308:CTP524308 DDK524308:DDL524308 DNG524308:DNH524308 DXC524308:DXD524308 EGY524308:EGZ524308 EQU524308:EQV524308 FAQ524308:FAR524308 FKM524308:FKN524308 FUI524308:FUJ524308 GEE524308:GEF524308 GOA524308:GOB524308 GXW524308:GXX524308 HHS524308:HHT524308 HRO524308:HRP524308 IBK524308:IBL524308 ILG524308:ILH524308 IVC524308:IVD524308 JEY524308:JEZ524308 JOU524308:JOV524308 JYQ524308:JYR524308 KIM524308:KIN524308 KSI524308:KSJ524308 LCE524308:LCF524308 LMA524308:LMB524308 LVW524308:LVX524308 MFS524308:MFT524308 MPO524308:MPP524308 MZK524308:MZL524308 NJG524308:NJH524308 NTC524308:NTD524308 OCY524308:OCZ524308 OMU524308:OMV524308 OWQ524308:OWR524308 PGM524308:PGN524308 PQI524308:PQJ524308 QAE524308:QAF524308 QKA524308:QKB524308 QTW524308:QTX524308 RDS524308:RDT524308 RNO524308:RNP524308 RXK524308:RXL524308 SHG524308:SHH524308 SRC524308:SRD524308 TAY524308:TAZ524308 TKU524308:TKV524308 TUQ524308:TUR524308 UEM524308:UEN524308 UOI524308:UOJ524308 UYE524308:UYF524308 VIA524308:VIB524308 VRW524308:VRX524308 WBS524308:WBT524308 WLO524308:WLP524308 WVK524308:WVL524308 C589844:D589844 IY589844:IZ589844 SU589844:SV589844 ACQ589844:ACR589844 AMM589844:AMN589844 AWI589844:AWJ589844 BGE589844:BGF589844 BQA589844:BQB589844 BZW589844:BZX589844 CJS589844:CJT589844 CTO589844:CTP589844 DDK589844:DDL589844 DNG589844:DNH589844 DXC589844:DXD589844 EGY589844:EGZ589844 EQU589844:EQV589844 FAQ589844:FAR589844 FKM589844:FKN589844 FUI589844:FUJ589844 GEE589844:GEF589844 GOA589844:GOB589844 GXW589844:GXX589844 HHS589844:HHT589844 HRO589844:HRP589844 IBK589844:IBL589844 ILG589844:ILH589844 IVC589844:IVD589844 JEY589844:JEZ589844 JOU589844:JOV589844 JYQ589844:JYR589844 KIM589844:KIN589844 KSI589844:KSJ589844 LCE589844:LCF589844 LMA589844:LMB589844 LVW589844:LVX589844 MFS589844:MFT589844 MPO589844:MPP589844 MZK589844:MZL589844 NJG589844:NJH589844 NTC589844:NTD589844 OCY589844:OCZ589844 OMU589844:OMV589844 OWQ589844:OWR589844 PGM589844:PGN589844 PQI589844:PQJ589844 QAE589844:QAF589844 QKA589844:QKB589844 QTW589844:QTX589844 RDS589844:RDT589844 RNO589844:RNP589844 RXK589844:RXL589844 SHG589844:SHH589844 SRC589844:SRD589844 TAY589844:TAZ589844 TKU589844:TKV589844 TUQ589844:TUR589844 UEM589844:UEN589844 UOI589844:UOJ589844 UYE589844:UYF589844 VIA589844:VIB589844 VRW589844:VRX589844 WBS589844:WBT589844 WLO589844:WLP589844 WVK589844:WVL589844 C655380:D655380 IY655380:IZ655380 SU655380:SV655380 ACQ655380:ACR655380 AMM655380:AMN655380 AWI655380:AWJ655380 BGE655380:BGF655380 BQA655380:BQB655380 BZW655380:BZX655380 CJS655380:CJT655380 CTO655380:CTP655380 DDK655380:DDL655380 DNG655380:DNH655380 DXC655380:DXD655380 EGY655380:EGZ655380 EQU655380:EQV655380 FAQ655380:FAR655380 FKM655380:FKN655380 FUI655380:FUJ655380 GEE655380:GEF655380 GOA655380:GOB655380 GXW655380:GXX655380 HHS655380:HHT655380 HRO655380:HRP655380 IBK655380:IBL655380 ILG655380:ILH655380 IVC655380:IVD655380 JEY655380:JEZ655380 JOU655380:JOV655380 JYQ655380:JYR655380 KIM655380:KIN655380 KSI655380:KSJ655380 LCE655380:LCF655380 LMA655380:LMB655380 LVW655380:LVX655380 MFS655380:MFT655380 MPO655380:MPP655380 MZK655380:MZL655380 NJG655380:NJH655380 NTC655380:NTD655380 OCY655380:OCZ655380 OMU655380:OMV655380 OWQ655380:OWR655380 PGM655380:PGN655380 PQI655380:PQJ655380 QAE655380:QAF655380 QKA655380:QKB655380 QTW655380:QTX655380 RDS655380:RDT655380 RNO655380:RNP655380 RXK655380:RXL655380 SHG655380:SHH655380 SRC655380:SRD655380 TAY655380:TAZ655380 TKU655380:TKV655380 TUQ655380:TUR655380 UEM655380:UEN655380 UOI655380:UOJ655380 UYE655380:UYF655380 VIA655380:VIB655380 VRW655380:VRX655380 WBS655380:WBT655380 WLO655380:WLP655380 WVK655380:WVL655380 C720916:D720916 IY720916:IZ720916 SU720916:SV720916 ACQ720916:ACR720916 AMM720916:AMN720916 AWI720916:AWJ720916 BGE720916:BGF720916 BQA720916:BQB720916 BZW720916:BZX720916 CJS720916:CJT720916 CTO720916:CTP720916 DDK720916:DDL720916 DNG720916:DNH720916 DXC720916:DXD720916 EGY720916:EGZ720916 EQU720916:EQV720916 FAQ720916:FAR720916 FKM720916:FKN720916 FUI720916:FUJ720916 GEE720916:GEF720916 GOA720916:GOB720916 GXW720916:GXX720916 HHS720916:HHT720916 HRO720916:HRP720916 IBK720916:IBL720916 ILG720916:ILH720916 IVC720916:IVD720916 JEY720916:JEZ720916 JOU720916:JOV720916 JYQ720916:JYR720916 KIM720916:KIN720916 KSI720916:KSJ720916 LCE720916:LCF720916 LMA720916:LMB720916 LVW720916:LVX720916 MFS720916:MFT720916 MPO720916:MPP720916 MZK720916:MZL720916 NJG720916:NJH720916 NTC720916:NTD720916 OCY720916:OCZ720916 OMU720916:OMV720916 OWQ720916:OWR720916 PGM720916:PGN720916 PQI720916:PQJ720916 QAE720916:QAF720916 QKA720916:QKB720916 QTW720916:QTX720916 RDS720916:RDT720916 RNO720916:RNP720916 RXK720916:RXL720916 SHG720916:SHH720916 SRC720916:SRD720916 TAY720916:TAZ720916 TKU720916:TKV720916 TUQ720916:TUR720916 UEM720916:UEN720916 UOI720916:UOJ720916 UYE720916:UYF720916 VIA720916:VIB720916 VRW720916:VRX720916 WBS720916:WBT720916 WLO720916:WLP720916 WVK720916:WVL720916 C786452:D786452 IY786452:IZ786452 SU786452:SV786452 ACQ786452:ACR786452 AMM786452:AMN786452 AWI786452:AWJ786452 BGE786452:BGF786452 BQA786452:BQB786452 BZW786452:BZX786452 CJS786452:CJT786452 CTO786452:CTP786452 DDK786452:DDL786452 DNG786452:DNH786452 DXC786452:DXD786452 EGY786452:EGZ786452 EQU786452:EQV786452 FAQ786452:FAR786452 FKM786452:FKN786452 FUI786452:FUJ786452 GEE786452:GEF786452 GOA786452:GOB786452 GXW786452:GXX786452 HHS786452:HHT786452 HRO786452:HRP786452 IBK786452:IBL786452 ILG786452:ILH786452 IVC786452:IVD786452 JEY786452:JEZ786452 JOU786452:JOV786452 JYQ786452:JYR786452 KIM786452:KIN786452 KSI786452:KSJ786452 LCE786452:LCF786452 LMA786452:LMB786452 LVW786452:LVX786452 MFS786452:MFT786452 MPO786452:MPP786452 MZK786452:MZL786452 NJG786452:NJH786452 NTC786452:NTD786452 OCY786452:OCZ786452 OMU786452:OMV786452 OWQ786452:OWR786452 PGM786452:PGN786452 PQI786452:PQJ786452 QAE786452:QAF786452 QKA786452:QKB786452 QTW786452:QTX786452 RDS786452:RDT786452 RNO786452:RNP786452 RXK786452:RXL786452 SHG786452:SHH786452 SRC786452:SRD786452 TAY786452:TAZ786452 TKU786452:TKV786452 TUQ786452:TUR786452 UEM786452:UEN786452 UOI786452:UOJ786452 UYE786452:UYF786452 VIA786452:VIB786452 VRW786452:VRX786452 WBS786452:WBT786452 WLO786452:WLP786452 WVK786452:WVL786452 C851988:D851988 IY851988:IZ851988 SU851988:SV851988 ACQ851988:ACR851988 AMM851988:AMN851988 AWI851988:AWJ851988 BGE851988:BGF851988 BQA851988:BQB851988 BZW851988:BZX851988 CJS851988:CJT851988 CTO851988:CTP851988 DDK851988:DDL851988 DNG851988:DNH851988 DXC851988:DXD851988 EGY851988:EGZ851988 EQU851988:EQV851988 FAQ851988:FAR851988 FKM851988:FKN851988 FUI851988:FUJ851988 GEE851988:GEF851988 GOA851988:GOB851988 GXW851988:GXX851988 HHS851988:HHT851988 HRO851988:HRP851988 IBK851988:IBL851988 ILG851988:ILH851988 IVC851988:IVD851988 JEY851988:JEZ851988 JOU851988:JOV851988 JYQ851988:JYR851988 KIM851988:KIN851988 KSI851988:KSJ851988 LCE851988:LCF851988 LMA851988:LMB851988 LVW851988:LVX851988 MFS851988:MFT851988 MPO851988:MPP851988 MZK851988:MZL851988 NJG851988:NJH851988 NTC851988:NTD851988 OCY851988:OCZ851988 OMU851988:OMV851988 OWQ851988:OWR851988 PGM851988:PGN851988 PQI851988:PQJ851988 QAE851988:QAF851988 QKA851988:QKB851988 QTW851988:QTX851988 RDS851988:RDT851988 RNO851988:RNP851988 RXK851988:RXL851988 SHG851988:SHH851988 SRC851988:SRD851988 TAY851988:TAZ851988 TKU851988:TKV851988 TUQ851988:TUR851988 UEM851988:UEN851988 UOI851988:UOJ851988 UYE851988:UYF851988 VIA851988:VIB851988 VRW851988:VRX851988 WBS851988:WBT851988 WLO851988:WLP851988 WVK851988:WVL851988 C917524:D917524 IY917524:IZ917524 SU917524:SV917524 ACQ917524:ACR917524 AMM917524:AMN917524 AWI917524:AWJ917524 BGE917524:BGF917524 BQA917524:BQB917524 BZW917524:BZX917524 CJS917524:CJT917524 CTO917524:CTP917524 DDK917524:DDL917524 DNG917524:DNH917524 DXC917524:DXD917524 EGY917524:EGZ917524 EQU917524:EQV917524 FAQ917524:FAR917524 FKM917524:FKN917524 FUI917524:FUJ917524 GEE917524:GEF917524 GOA917524:GOB917524 GXW917524:GXX917524 HHS917524:HHT917524 HRO917524:HRP917524 IBK917524:IBL917524 ILG917524:ILH917524 IVC917524:IVD917524 JEY917524:JEZ917524 JOU917524:JOV917524 JYQ917524:JYR917524 KIM917524:KIN917524 KSI917524:KSJ917524 LCE917524:LCF917524 LMA917524:LMB917524 LVW917524:LVX917524 MFS917524:MFT917524 MPO917524:MPP917524 MZK917524:MZL917524 NJG917524:NJH917524 NTC917524:NTD917524 OCY917524:OCZ917524 OMU917524:OMV917524 OWQ917524:OWR917524 PGM917524:PGN917524 PQI917524:PQJ917524 QAE917524:QAF917524 QKA917524:QKB917524 QTW917524:QTX917524 RDS917524:RDT917524 RNO917524:RNP917524 RXK917524:RXL917524 SHG917524:SHH917524 SRC917524:SRD917524 TAY917524:TAZ917524 TKU917524:TKV917524 TUQ917524:TUR917524 UEM917524:UEN917524 UOI917524:UOJ917524 UYE917524:UYF917524 VIA917524:VIB917524 VRW917524:VRX917524 WBS917524:WBT917524 WLO917524:WLP917524 WVK917524:WVL917524 C983060:D983060 IY983060:IZ983060 SU983060:SV983060 ACQ983060:ACR983060 AMM983060:AMN983060 AWI983060:AWJ983060 BGE983060:BGF983060 BQA983060:BQB983060 BZW983060:BZX983060 CJS983060:CJT983060 CTO983060:CTP983060 DDK983060:DDL983060 DNG983060:DNH983060 DXC983060:DXD983060 EGY983060:EGZ983060 EQU983060:EQV983060 FAQ983060:FAR983060 FKM983060:FKN983060 FUI983060:FUJ983060 GEE983060:GEF983060 GOA983060:GOB983060 GXW983060:GXX983060 HHS983060:HHT983060 HRO983060:HRP983060 IBK983060:IBL983060 ILG983060:ILH983060 IVC983060:IVD983060 JEY983060:JEZ983060 JOU983060:JOV983060 JYQ983060:JYR983060 KIM983060:KIN983060 KSI983060:KSJ983060 LCE983060:LCF983060 LMA983060:LMB983060 LVW983060:LVX983060 MFS983060:MFT983060 MPO983060:MPP983060 MZK983060:MZL983060 NJG983060:NJH983060 NTC983060:NTD983060 OCY983060:OCZ983060 OMU983060:OMV983060 OWQ983060:OWR983060 PGM983060:PGN983060 PQI983060:PQJ983060 QAE983060:QAF983060 QKA983060:QKB983060 QTW983060:QTX983060 RDS983060:RDT983060 RNO983060:RNP983060 RXK983060:RXL983060 SHG983060:SHH983060 SRC983060:SRD983060 TAY983060:TAZ983060 TKU983060:TKV983060 TUQ983060:TUR983060 UEM983060:UEN983060 UOI983060:UOJ983060 UYE983060:UYF983060 VIA983060:VIB983060 VRW983060:VRX983060 WBS983060:WBT983060 WLO983060:WLP983060" xr:uid="{79EAFBAB-50E2-4030-BDF0-D1E4919A2468}">
      <formula1>$M$41:$M$45</formula1>
    </dataValidation>
    <dataValidation type="list" allowBlank="1" showInputMessage="1" showErrorMessage="1" sqref="C19:D19" xr:uid="{56CEAF9A-8E50-4B0E-8DA4-A6E3D70E5162}">
      <formula1>$M$42:$M$45</formula1>
    </dataValidation>
    <dataValidation type="list" allowBlank="1" showInputMessage="1" showErrorMessage="1" sqref="WVK983061:WVL983061 WLO983061:WLP983061 WBS983061:WBT983061 VRW983061:VRX983061 VIA983061:VIB983061 UYE983061:UYF983061 UOI983061:UOJ983061 UEM983061:UEN983061 TUQ983061:TUR983061 TKU983061:TKV983061 TAY983061:TAZ983061 SRC983061:SRD983061 SHG983061:SHH983061 RXK983061:RXL983061 RNO983061:RNP983061 RDS983061:RDT983061 QTW983061:QTX983061 QKA983061:QKB983061 QAE983061:QAF983061 PQI983061:PQJ983061 PGM983061:PGN983061 OWQ983061:OWR983061 OMU983061:OMV983061 OCY983061:OCZ983061 NTC983061:NTD983061 NJG983061:NJH983061 MZK983061:MZL983061 MPO983061:MPP983061 MFS983061:MFT983061 LVW983061:LVX983061 LMA983061:LMB983061 LCE983061:LCF983061 KSI983061:KSJ983061 KIM983061:KIN983061 JYQ983061:JYR983061 JOU983061:JOV983061 JEY983061:JEZ983061 IVC983061:IVD983061 ILG983061:ILH983061 IBK983061:IBL983061 HRO983061:HRP983061 HHS983061:HHT983061 GXW983061:GXX983061 GOA983061:GOB983061 GEE983061:GEF983061 FUI983061:FUJ983061 FKM983061:FKN983061 FAQ983061:FAR983061 EQU983061:EQV983061 EGY983061:EGZ983061 DXC983061:DXD983061 DNG983061:DNH983061 DDK983061:DDL983061 CTO983061:CTP983061 CJS983061:CJT983061 BZW983061:BZX983061 BQA983061:BQB983061 BGE983061:BGF983061 AWI983061:AWJ983061 AMM983061:AMN983061 ACQ983061:ACR983061 SU983061:SV983061 IY983061:IZ983061 C983061:D983061 WVK917525:WVL917525 WLO917525:WLP917525 WBS917525:WBT917525 VRW917525:VRX917525 VIA917525:VIB917525 UYE917525:UYF917525 UOI917525:UOJ917525 UEM917525:UEN917525 TUQ917525:TUR917525 TKU917525:TKV917525 TAY917525:TAZ917525 SRC917525:SRD917525 SHG917525:SHH917525 RXK917525:RXL917525 RNO917525:RNP917525 RDS917525:RDT917525 QTW917525:QTX917525 QKA917525:QKB917525 QAE917525:QAF917525 PQI917525:PQJ917525 PGM917525:PGN917525 OWQ917525:OWR917525 OMU917525:OMV917525 OCY917525:OCZ917525 NTC917525:NTD917525 NJG917525:NJH917525 MZK917525:MZL917525 MPO917525:MPP917525 MFS917525:MFT917525 LVW917525:LVX917525 LMA917525:LMB917525 LCE917525:LCF917525 KSI917525:KSJ917525 KIM917525:KIN917525 JYQ917525:JYR917525 JOU917525:JOV917525 JEY917525:JEZ917525 IVC917525:IVD917525 ILG917525:ILH917525 IBK917525:IBL917525 HRO917525:HRP917525 HHS917525:HHT917525 GXW917525:GXX917525 GOA917525:GOB917525 GEE917525:GEF917525 FUI917525:FUJ917525 FKM917525:FKN917525 FAQ917525:FAR917525 EQU917525:EQV917525 EGY917525:EGZ917525 DXC917525:DXD917525 DNG917525:DNH917525 DDK917525:DDL917525 CTO917525:CTP917525 CJS917525:CJT917525 BZW917525:BZX917525 BQA917525:BQB917525 BGE917525:BGF917525 AWI917525:AWJ917525 AMM917525:AMN917525 ACQ917525:ACR917525 SU917525:SV917525 IY917525:IZ917525 C917525:D917525 WVK851989:WVL851989 WLO851989:WLP851989 WBS851989:WBT851989 VRW851989:VRX851989 VIA851989:VIB851989 UYE851989:UYF851989 UOI851989:UOJ851989 UEM851989:UEN851989 TUQ851989:TUR851989 TKU851989:TKV851989 TAY851989:TAZ851989 SRC851989:SRD851989 SHG851989:SHH851989 RXK851989:RXL851989 RNO851989:RNP851989 RDS851989:RDT851989 QTW851989:QTX851989 QKA851989:QKB851989 QAE851989:QAF851989 PQI851989:PQJ851989 PGM851989:PGN851989 OWQ851989:OWR851989 OMU851989:OMV851989 OCY851989:OCZ851989 NTC851989:NTD851989 NJG851989:NJH851989 MZK851989:MZL851989 MPO851989:MPP851989 MFS851989:MFT851989 LVW851989:LVX851989 LMA851989:LMB851989 LCE851989:LCF851989 KSI851989:KSJ851989 KIM851989:KIN851989 JYQ851989:JYR851989 JOU851989:JOV851989 JEY851989:JEZ851989 IVC851989:IVD851989 ILG851989:ILH851989 IBK851989:IBL851989 HRO851989:HRP851989 HHS851989:HHT851989 GXW851989:GXX851989 GOA851989:GOB851989 GEE851989:GEF851989 FUI851989:FUJ851989 FKM851989:FKN851989 FAQ851989:FAR851989 EQU851989:EQV851989 EGY851989:EGZ851989 DXC851989:DXD851989 DNG851989:DNH851989 DDK851989:DDL851989 CTO851989:CTP851989 CJS851989:CJT851989 BZW851989:BZX851989 BQA851989:BQB851989 BGE851989:BGF851989 AWI851989:AWJ851989 AMM851989:AMN851989 ACQ851989:ACR851989 SU851989:SV851989 IY851989:IZ851989 C851989:D851989 WVK786453:WVL786453 WLO786453:WLP786453 WBS786453:WBT786453 VRW786453:VRX786453 VIA786453:VIB786453 UYE786453:UYF786453 UOI786453:UOJ786453 UEM786453:UEN786453 TUQ786453:TUR786453 TKU786453:TKV786453 TAY786453:TAZ786453 SRC786453:SRD786453 SHG786453:SHH786453 RXK786453:RXL786453 RNO786453:RNP786453 RDS786453:RDT786453 QTW786453:QTX786453 QKA786453:QKB786453 QAE786453:QAF786453 PQI786453:PQJ786453 PGM786453:PGN786453 OWQ786453:OWR786453 OMU786453:OMV786453 OCY786453:OCZ786453 NTC786453:NTD786453 NJG786453:NJH786453 MZK786453:MZL786453 MPO786453:MPP786453 MFS786453:MFT786453 LVW786453:LVX786453 LMA786453:LMB786453 LCE786453:LCF786453 KSI786453:KSJ786453 KIM786453:KIN786453 JYQ786453:JYR786453 JOU786453:JOV786453 JEY786453:JEZ786453 IVC786453:IVD786453 ILG786453:ILH786453 IBK786453:IBL786453 HRO786453:HRP786453 HHS786453:HHT786453 GXW786453:GXX786453 GOA786453:GOB786453 GEE786453:GEF786453 FUI786453:FUJ786453 FKM786453:FKN786453 FAQ786453:FAR786453 EQU786453:EQV786453 EGY786453:EGZ786453 DXC786453:DXD786453 DNG786453:DNH786453 DDK786453:DDL786453 CTO786453:CTP786453 CJS786453:CJT786453 BZW786453:BZX786453 BQA786453:BQB786453 BGE786453:BGF786453 AWI786453:AWJ786453 AMM786453:AMN786453 ACQ786453:ACR786453 SU786453:SV786453 IY786453:IZ786453 C786453:D786453 WVK720917:WVL720917 WLO720917:WLP720917 WBS720917:WBT720917 VRW720917:VRX720917 VIA720917:VIB720917 UYE720917:UYF720917 UOI720917:UOJ720917 UEM720917:UEN720917 TUQ720917:TUR720917 TKU720917:TKV720917 TAY720917:TAZ720917 SRC720917:SRD720917 SHG720917:SHH720917 RXK720917:RXL720917 RNO720917:RNP720917 RDS720917:RDT720917 QTW720917:QTX720917 QKA720917:QKB720917 QAE720917:QAF720917 PQI720917:PQJ720917 PGM720917:PGN720917 OWQ720917:OWR720917 OMU720917:OMV720917 OCY720917:OCZ720917 NTC720917:NTD720917 NJG720917:NJH720917 MZK720917:MZL720917 MPO720917:MPP720917 MFS720917:MFT720917 LVW720917:LVX720917 LMA720917:LMB720917 LCE720917:LCF720917 KSI720917:KSJ720917 KIM720917:KIN720917 JYQ720917:JYR720917 JOU720917:JOV720917 JEY720917:JEZ720917 IVC720917:IVD720917 ILG720917:ILH720917 IBK720917:IBL720917 HRO720917:HRP720917 HHS720917:HHT720917 GXW720917:GXX720917 GOA720917:GOB720917 GEE720917:GEF720917 FUI720917:FUJ720917 FKM720917:FKN720917 FAQ720917:FAR720917 EQU720917:EQV720917 EGY720917:EGZ720917 DXC720917:DXD720917 DNG720917:DNH720917 DDK720917:DDL720917 CTO720917:CTP720917 CJS720917:CJT720917 BZW720917:BZX720917 BQA720917:BQB720917 BGE720917:BGF720917 AWI720917:AWJ720917 AMM720917:AMN720917 ACQ720917:ACR720917 SU720917:SV720917 IY720917:IZ720917 C720917:D720917 WVK655381:WVL655381 WLO655381:WLP655381 WBS655381:WBT655381 VRW655381:VRX655381 VIA655381:VIB655381 UYE655381:UYF655381 UOI655381:UOJ655381 UEM655381:UEN655381 TUQ655381:TUR655381 TKU655381:TKV655381 TAY655381:TAZ655381 SRC655381:SRD655381 SHG655381:SHH655381 RXK655381:RXL655381 RNO655381:RNP655381 RDS655381:RDT655381 QTW655381:QTX655381 QKA655381:QKB655381 QAE655381:QAF655381 PQI655381:PQJ655381 PGM655381:PGN655381 OWQ655381:OWR655381 OMU655381:OMV655381 OCY655381:OCZ655381 NTC655381:NTD655381 NJG655381:NJH655381 MZK655381:MZL655381 MPO655381:MPP655381 MFS655381:MFT655381 LVW655381:LVX655381 LMA655381:LMB655381 LCE655381:LCF655381 KSI655381:KSJ655381 KIM655381:KIN655381 JYQ655381:JYR655381 JOU655381:JOV655381 JEY655381:JEZ655381 IVC655381:IVD655381 ILG655381:ILH655381 IBK655381:IBL655381 HRO655381:HRP655381 HHS655381:HHT655381 GXW655381:GXX655381 GOA655381:GOB655381 GEE655381:GEF655381 FUI655381:FUJ655381 FKM655381:FKN655381 FAQ655381:FAR655381 EQU655381:EQV655381 EGY655381:EGZ655381 DXC655381:DXD655381 DNG655381:DNH655381 DDK655381:DDL655381 CTO655381:CTP655381 CJS655381:CJT655381 BZW655381:BZX655381 BQA655381:BQB655381 BGE655381:BGF655381 AWI655381:AWJ655381 AMM655381:AMN655381 ACQ655381:ACR655381 SU655381:SV655381 IY655381:IZ655381 C655381:D655381 WVK589845:WVL589845 WLO589845:WLP589845 WBS589845:WBT589845 VRW589845:VRX589845 VIA589845:VIB589845 UYE589845:UYF589845 UOI589845:UOJ589845 UEM589845:UEN589845 TUQ589845:TUR589845 TKU589845:TKV589845 TAY589845:TAZ589845 SRC589845:SRD589845 SHG589845:SHH589845 RXK589845:RXL589845 RNO589845:RNP589845 RDS589845:RDT589845 QTW589845:QTX589845 QKA589845:QKB589845 QAE589845:QAF589845 PQI589845:PQJ589845 PGM589845:PGN589845 OWQ589845:OWR589845 OMU589845:OMV589845 OCY589845:OCZ589845 NTC589845:NTD589845 NJG589845:NJH589845 MZK589845:MZL589845 MPO589845:MPP589845 MFS589845:MFT589845 LVW589845:LVX589845 LMA589845:LMB589845 LCE589845:LCF589845 KSI589845:KSJ589845 KIM589845:KIN589845 JYQ589845:JYR589845 JOU589845:JOV589845 JEY589845:JEZ589845 IVC589845:IVD589845 ILG589845:ILH589845 IBK589845:IBL589845 HRO589845:HRP589845 HHS589845:HHT589845 GXW589845:GXX589845 GOA589845:GOB589845 GEE589845:GEF589845 FUI589845:FUJ589845 FKM589845:FKN589845 FAQ589845:FAR589845 EQU589845:EQV589845 EGY589845:EGZ589845 DXC589845:DXD589845 DNG589845:DNH589845 DDK589845:DDL589845 CTO589845:CTP589845 CJS589845:CJT589845 BZW589845:BZX589845 BQA589845:BQB589845 BGE589845:BGF589845 AWI589845:AWJ589845 AMM589845:AMN589845 ACQ589845:ACR589845 SU589845:SV589845 IY589845:IZ589845 C589845:D589845 WVK524309:WVL524309 WLO524309:WLP524309 WBS524309:WBT524309 VRW524309:VRX524309 VIA524309:VIB524309 UYE524309:UYF524309 UOI524309:UOJ524309 UEM524309:UEN524309 TUQ524309:TUR524309 TKU524309:TKV524309 TAY524309:TAZ524309 SRC524309:SRD524309 SHG524309:SHH524309 RXK524309:RXL524309 RNO524309:RNP524309 RDS524309:RDT524309 QTW524309:QTX524309 QKA524309:QKB524309 QAE524309:QAF524309 PQI524309:PQJ524309 PGM524309:PGN524309 OWQ524309:OWR524309 OMU524309:OMV524309 OCY524309:OCZ524309 NTC524309:NTD524309 NJG524309:NJH524309 MZK524309:MZL524309 MPO524309:MPP524309 MFS524309:MFT524309 LVW524309:LVX524309 LMA524309:LMB524309 LCE524309:LCF524309 KSI524309:KSJ524309 KIM524309:KIN524309 JYQ524309:JYR524309 JOU524309:JOV524309 JEY524309:JEZ524309 IVC524309:IVD524309 ILG524309:ILH524309 IBK524309:IBL524309 HRO524309:HRP524309 HHS524309:HHT524309 GXW524309:GXX524309 GOA524309:GOB524309 GEE524309:GEF524309 FUI524309:FUJ524309 FKM524309:FKN524309 FAQ524309:FAR524309 EQU524309:EQV524309 EGY524309:EGZ524309 DXC524309:DXD524309 DNG524309:DNH524309 DDK524309:DDL524309 CTO524309:CTP524309 CJS524309:CJT524309 BZW524309:BZX524309 BQA524309:BQB524309 BGE524309:BGF524309 AWI524309:AWJ524309 AMM524309:AMN524309 ACQ524309:ACR524309 SU524309:SV524309 IY524309:IZ524309 C524309:D524309 WVK458773:WVL458773 WLO458773:WLP458773 WBS458773:WBT458773 VRW458773:VRX458773 VIA458773:VIB458773 UYE458773:UYF458773 UOI458773:UOJ458773 UEM458773:UEN458773 TUQ458773:TUR458773 TKU458773:TKV458773 TAY458773:TAZ458773 SRC458773:SRD458773 SHG458773:SHH458773 RXK458773:RXL458773 RNO458773:RNP458773 RDS458773:RDT458773 QTW458773:QTX458773 QKA458773:QKB458773 QAE458773:QAF458773 PQI458773:PQJ458773 PGM458773:PGN458773 OWQ458773:OWR458773 OMU458773:OMV458773 OCY458773:OCZ458773 NTC458773:NTD458773 NJG458773:NJH458773 MZK458773:MZL458773 MPO458773:MPP458773 MFS458773:MFT458773 LVW458773:LVX458773 LMA458773:LMB458773 LCE458773:LCF458773 KSI458773:KSJ458773 KIM458773:KIN458773 JYQ458773:JYR458773 JOU458773:JOV458773 JEY458773:JEZ458773 IVC458773:IVD458773 ILG458773:ILH458773 IBK458773:IBL458773 HRO458773:HRP458773 HHS458773:HHT458773 GXW458773:GXX458773 GOA458773:GOB458773 GEE458773:GEF458773 FUI458773:FUJ458773 FKM458773:FKN458773 FAQ458773:FAR458773 EQU458773:EQV458773 EGY458773:EGZ458773 DXC458773:DXD458773 DNG458773:DNH458773 DDK458773:DDL458773 CTO458773:CTP458773 CJS458773:CJT458773 BZW458773:BZX458773 BQA458773:BQB458773 BGE458773:BGF458773 AWI458773:AWJ458773 AMM458773:AMN458773 ACQ458773:ACR458773 SU458773:SV458773 IY458773:IZ458773 C458773:D458773 WVK393237:WVL393237 WLO393237:WLP393237 WBS393237:WBT393237 VRW393237:VRX393237 VIA393237:VIB393237 UYE393237:UYF393237 UOI393237:UOJ393237 UEM393237:UEN393237 TUQ393237:TUR393237 TKU393237:TKV393237 TAY393237:TAZ393237 SRC393237:SRD393237 SHG393237:SHH393237 RXK393237:RXL393237 RNO393237:RNP393237 RDS393237:RDT393237 QTW393237:QTX393237 QKA393237:QKB393237 QAE393237:QAF393237 PQI393237:PQJ393237 PGM393237:PGN393237 OWQ393237:OWR393237 OMU393237:OMV393237 OCY393237:OCZ393237 NTC393237:NTD393237 NJG393237:NJH393237 MZK393237:MZL393237 MPO393237:MPP393237 MFS393237:MFT393237 LVW393237:LVX393237 LMA393237:LMB393237 LCE393237:LCF393237 KSI393237:KSJ393237 KIM393237:KIN393237 JYQ393237:JYR393237 JOU393237:JOV393237 JEY393237:JEZ393237 IVC393237:IVD393237 ILG393237:ILH393237 IBK393237:IBL393237 HRO393237:HRP393237 HHS393237:HHT393237 GXW393237:GXX393237 GOA393237:GOB393237 GEE393237:GEF393237 FUI393237:FUJ393237 FKM393237:FKN393237 FAQ393237:FAR393237 EQU393237:EQV393237 EGY393237:EGZ393237 DXC393237:DXD393237 DNG393237:DNH393237 DDK393237:DDL393237 CTO393237:CTP393237 CJS393237:CJT393237 BZW393237:BZX393237 BQA393237:BQB393237 BGE393237:BGF393237 AWI393237:AWJ393237 AMM393237:AMN393237 ACQ393237:ACR393237 SU393237:SV393237 IY393237:IZ393237 C393237:D393237 WVK327701:WVL327701 WLO327701:WLP327701 WBS327701:WBT327701 VRW327701:VRX327701 VIA327701:VIB327701 UYE327701:UYF327701 UOI327701:UOJ327701 UEM327701:UEN327701 TUQ327701:TUR327701 TKU327701:TKV327701 TAY327701:TAZ327701 SRC327701:SRD327701 SHG327701:SHH327701 RXK327701:RXL327701 RNO327701:RNP327701 RDS327701:RDT327701 QTW327701:QTX327701 QKA327701:QKB327701 QAE327701:QAF327701 PQI327701:PQJ327701 PGM327701:PGN327701 OWQ327701:OWR327701 OMU327701:OMV327701 OCY327701:OCZ327701 NTC327701:NTD327701 NJG327701:NJH327701 MZK327701:MZL327701 MPO327701:MPP327701 MFS327701:MFT327701 LVW327701:LVX327701 LMA327701:LMB327701 LCE327701:LCF327701 KSI327701:KSJ327701 KIM327701:KIN327701 JYQ327701:JYR327701 JOU327701:JOV327701 JEY327701:JEZ327701 IVC327701:IVD327701 ILG327701:ILH327701 IBK327701:IBL327701 HRO327701:HRP327701 HHS327701:HHT327701 GXW327701:GXX327701 GOA327701:GOB327701 GEE327701:GEF327701 FUI327701:FUJ327701 FKM327701:FKN327701 FAQ327701:FAR327701 EQU327701:EQV327701 EGY327701:EGZ327701 DXC327701:DXD327701 DNG327701:DNH327701 DDK327701:DDL327701 CTO327701:CTP327701 CJS327701:CJT327701 BZW327701:BZX327701 BQA327701:BQB327701 BGE327701:BGF327701 AWI327701:AWJ327701 AMM327701:AMN327701 ACQ327701:ACR327701 SU327701:SV327701 IY327701:IZ327701 C327701:D327701 WVK262165:WVL262165 WLO262165:WLP262165 WBS262165:WBT262165 VRW262165:VRX262165 VIA262165:VIB262165 UYE262165:UYF262165 UOI262165:UOJ262165 UEM262165:UEN262165 TUQ262165:TUR262165 TKU262165:TKV262165 TAY262165:TAZ262165 SRC262165:SRD262165 SHG262165:SHH262165 RXK262165:RXL262165 RNO262165:RNP262165 RDS262165:RDT262165 QTW262165:QTX262165 QKA262165:QKB262165 QAE262165:QAF262165 PQI262165:PQJ262165 PGM262165:PGN262165 OWQ262165:OWR262165 OMU262165:OMV262165 OCY262165:OCZ262165 NTC262165:NTD262165 NJG262165:NJH262165 MZK262165:MZL262165 MPO262165:MPP262165 MFS262165:MFT262165 LVW262165:LVX262165 LMA262165:LMB262165 LCE262165:LCF262165 KSI262165:KSJ262165 KIM262165:KIN262165 JYQ262165:JYR262165 JOU262165:JOV262165 JEY262165:JEZ262165 IVC262165:IVD262165 ILG262165:ILH262165 IBK262165:IBL262165 HRO262165:HRP262165 HHS262165:HHT262165 GXW262165:GXX262165 GOA262165:GOB262165 GEE262165:GEF262165 FUI262165:FUJ262165 FKM262165:FKN262165 FAQ262165:FAR262165 EQU262165:EQV262165 EGY262165:EGZ262165 DXC262165:DXD262165 DNG262165:DNH262165 DDK262165:DDL262165 CTO262165:CTP262165 CJS262165:CJT262165 BZW262165:BZX262165 BQA262165:BQB262165 BGE262165:BGF262165 AWI262165:AWJ262165 AMM262165:AMN262165 ACQ262165:ACR262165 SU262165:SV262165 IY262165:IZ262165 C262165:D262165 WVK196629:WVL196629 WLO196629:WLP196629 WBS196629:WBT196629 VRW196629:VRX196629 VIA196629:VIB196629 UYE196629:UYF196629 UOI196629:UOJ196629 UEM196629:UEN196629 TUQ196629:TUR196629 TKU196629:TKV196629 TAY196629:TAZ196629 SRC196629:SRD196629 SHG196629:SHH196629 RXK196629:RXL196629 RNO196629:RNP196629 RDS196629:RDT196629 QTW196629:QTX196629 QKA196629:QKB196629 QAE196629:QAF196629 PQI196629:PQJ196629 PGM196629:PGN196629 OWQ196629:OWR196629 OMU196629:OMV196629 OCY196629:OCZ196629 NTC196629:NTD196629 NJG196629:NJH196629 MZK196629:MZL196629 MPO196629:MPP196629 MFS196629:MFT196629 LVW196629:LVX196629 LMA196629:LMB196629 LCE196629:LCF196629 KSI196629:KSJ196629 KIM196629:KIN196629 JYQ196629:JYR196629 JOU196629:JOV196629 JEY196629:JEZ196629 IVC196629:IVD196629 ILG196629:ILH196629 IBK196629:IBL196629 HRO196629:HRP196629 HHS196629:HHT196629 GXW196629:GXX196629 GOA196629:GOB196629 GEE196629:GEF196629 FUI196629:FUJ196629 FKM196629:FKN196629 FAQ196629:FAR196629 EQU196629:EQV196629 EGY196629:EGZ196629 DXC196629:DXD196629 DNG196629:DNH196629 DDK196629:DDL196629 CTO196629:CTP196629 CJS196629:CJT196629 BZW196629:BZX196629 BQA196629:BQB196629 BGE196629:BGF196629 AWI196629:AWJ196629 AMM196629:AMN196629 ACQ196629:ACR196629 SU196629:SV196629 IY196629:IZ196629 C196629:D196629 WVK131093:WVL131093 WLO131093:WLP131093 WBS131093:WBT131093 VRW131093:VRX131093 VIA131093:VIB131093 UYE131093:UYF131093 UOI131093:UOJ131093 UEM131093:UEN131093 TUQ131093:TUR131093 TKU131093:TKV131093 TAY131093:TAZ131093 SRC131093:SRD131093 SHG131093:SHH131093 RXK131093:RXL131093 RNO131093:RNP131093 RDS131093:RDT131093 QTW131093:QTX131093 QKA131093:QKB131093 QAE131093:QAF131093 PQI131093:PQJ131093 PGM131093:PGN131093 OWQ131093:OWR131093 OMU131093:OMV131093 OCY131093:OCZ131093 NTC131093:NTD131093 NJG131093:NJH131093 MZK131093:MZL131093 MPO131093:MPP131093 MFS131093:MFT131093 LVW131093:LVX131093 LMA131093:LMB131093 LCE131093:LCF131093 KSI131093:KSJ131093 KIM131093:KIN131093 JYQ131093:JYR131093 JOU131093:JOV131093 JEY131093:JEZ131093 IVC131093:IVD131093 ILG131093:ILH131093 IBK131093:IBL131093 HRO131093:HRP131093 HHS131093:HHT131093 GXW131093:GXX131093 GOA131093:GOB131093 GEE131093:GEF131093 FUI131093:FUJ131093 FKM131093:FKN131093 FAQ131093:FAR131093 EQU131093:EQV131093 EGY131093:EGZ131093 DXC131093:DXD131093 DNG131093:DNH131093 DDK131093:DDL131093 CTO131093:CTP131093 CJS131093:CJT131093 BZW131093:BZX131093 BQA131093:BQB131093 BGE131093:BGF131093 AWI131093:AWJ131093 AMM131093:AMN131093 ACQ131093:ACR131093 SU131093:SV131093 IY131093:IZ131093 C131093:D131093 WVK65557:WVL65557 WLO65557:WLP65557 WBS65557:WBT65557 VRW65557:VRX65557 VIA65557:VIB65557 UYE65557:UYF65557 UOI65557:UOJ65557 UEM65557:UEN65557 TUQ65557:TUR65557 TKU65557:TKV65557 TAY65557:TAZ65557 SRC65557:SRD65557 SHG65557:SHH65557 RXK65557:RXL65557 RNO65557:RNP65557 RDS65557:RDT65557 QTW65557:QTX65557 QKA65557:QKB65557 QAE65557:QAF65557 PQI65557:PQJ65557 PGM65557:PGN65557 OWQ65557:OWR65557 OMU65557:OMV65557 OCY65557:OCZ65557 NTC65557:NTD65557 NJG65557:NJH65557 MZK65557:MZL65557 MPO65557:MPP65557 MFS65557:MFT65557 LVW65557:LVX65557 LMA65557:LMB65557 LCE65557:LCF65557 KSI65557:KSJ65557 KIM65557:KIN65557 JYQ65557:JYR65557 JOU65557:JOV65557 JEY65557:JEZ65557 IVC65557:IVD65557 ILG65557:ILH65557 IBK65557:IBL65557 HRO65557:HRP65557 HHS65557:HHT65557 GXW65557:GXX65557 GOA65557:GOB65557 GEE65557:GEF65557 FUI65557:FUJ65557 FKM65557:FKN65557 FAQ65557:FAR65557 EQU65557:EQV65557 EGY65557:EGZ65557 DXC65557:DXD65557 DNG65557:DNH65557 DDK65557:DDL65557 CTO65557:CTP65557 CJS65557:CJT65557 BZW65557:BZX65557 BQA65557:BQB65557 BGE65557:BGF65557 AWI65557:AWJ65557 AMM65557:AMN65557 ACQ65557:ACR65557 SU65557:SV65557 IY65557:IZ65557 C65557:D65557 WVK20:WVL20 WLO20:WLP20 WBS20:WBT20 VRW20:VRX20 VIA20:VIB20 UYE20:UYF20 UOI20:UOJ20 UEM20:UEN20 TUQ20:TUR20 TKU20:TKV20 TAY20:TAZ20 SRC20:SRD20 SHG20:SHH20 RXK20:RXL20 RNO20:RNP20 RDS20:RDT20 QTW20:QTX20 QKA20:QKB20 QAE20:QAF20 PQI20:PQJ20 PGM20:PGN20 OWQ20:OWR20 OMU20:OMV20 OCY20:OCZ20 NTC20:NTD20 NJG20:NJH20 MZK20:MZL20 MPO20:MPP20 MFS20:MFT20 LVW20:LVX20 LMA20:LMB20 LCE20:LCF20 KSI20:KSJ20 KIM20:KIN20 JYQ20:JYR20 JOU20:JOV20 JEY20:JEZ20 IVC20:IVD20 ILG20:ILH20 IBK20:IBL20 HRO20:HRP20 HHS20:HHT20 GXW20:GXX20 GOA20:GOB20 GEE20:GEF20 FUI20:FUJ20 FKM20:FKN20 FAQ20:FAR20 EQU20:EQV20 EGY20:EGZ20 DXC20:DXD20 DNG20:DNH20 DDK20:DDL20 CTO20:CTP20 CJS20:CJT20 BZW20:BZX20 BQA20:BQB20 BGE20:BGF20 AWI20:AWJ20 AMM20:AMN20 ACQ20:ACR20 SU20:SV20 IY20:IZ20" xr:uid="{2AB31591-ED3B-4B64-9E95-F3111C720253}">
      <formula1>$H$41:$H$54</formula1>
    </dataValidation>
    <dataValidation type="list" allowBlank="1" showInputMessage="1" showErrorMessage="1" sqref="C20:D20" xr:uid="{57291950-2A0A-4171-AA60-353BC0F58219}">
      <formula1>$H$42:$H$54</formula1>
    </dataValidation>
  </dataValidations>
  <hyperlinks>
    <hyperlink ref="E9" r:id="rId1" display="vincent.gouverneur@orange.com" xr:uid="{FFA11673-C191-43B7-ACC3-92467C020CEF}"/>
  </hyperlinks>
  <printOptions horizontalCentered="1" verticalCentered="1"/>
  <pageMargins left="0" right="0" top="0.19685039370078741" bottom="0" header="0" footer="0"/>
  <pageSetup paperSize="9" scale="97" fitToHeight="0" orientation="portrait" horizontalDpi="4294967293"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A8170-EC5F-4650-A294-164A0CB32F18}">
  <sheetPr codeName="Feuil2">
    <tabColor theme="5" tint="0.59999389629810485"/>
    <pageSetUpPr fitToPage="1"/>
  </sheetPr>
  <dimension ref="A1:IV4164"/>
  <sheetViews>
    <sheetView topLeftCell="A60" zoomScale="80" zoomScaleNormal="80" zoomScaleSheetLayoutView="100" workbookViewId="0">
      <selection activeCell="M81" sqref="M81"/>
    </sheetView>
  </sheetViews>
  <sheetFormatPr baseColWidth="10" defaultColWidth="8.7265625" defaultRowHeight="14.5" x14ac:dyDescent="0.35"/>
  <cols>
    <col min="1" max="1" width="9.453125" style="66" customWidth="1"/>
    <col min="2" max="2" width="69.26953125" style="66" customWidth="1"/>
    <col min="3" max="3" width="6.1796875" style="156" customWidth="1"/>
    <col min="4" max="4" width="7.7265625" style="123" customWidth="1"/>
    <col min="5" max="5" width="12.7265625" style="130" customWidth="1"/>
    <col min="6" max="6" width="12.7265625" style="160" customWidth="1"/>
    <col min="7" max="7" width="2.54296875" style="66" customWidth="1"/>
    <col min="8" max="256" width="8.7265625" style="66"/>
    <col min="257" max="257" width="9.453125" style="66" customWidth="1"/>
    <col min="258" max="258" width="69.26953125" style="66" customWidth="1"/>
    <col min="259" max="259" width="6.1796875" style="66" customWidth="1"/>
    <col min="260" max="260" width="7.7265625" style="66" customWidth="1"/>
    <col min="261" max="262" width="12.7265625" style="66" customWidth="1"/>
    <col min="263" max="263" width="2.54296875" style="66" customWidth="1"/>
    <col min="264" max="512" width="8.7265625" style="66"/>
    <col min="513" max="513" width="9.453125" style="66" customWidth="1"/>
    <col min="514" max="514" width="69.26953125" style="66" customWidth="1"/>
    <col min="515" max="515" width="6.1796875" style="66" customWidth="1"/>
    <col min="516" max="516" width="7.7265625" style="66" customWidth="1"/>
    <col min="517" max="518" width="12.7265625" style="66" customWidth="1"/>
    <col min="519" max="519" width="2.54296875" style="66" customWidth="1"/>
    <col min="520" max="768" width="8.7265625" style="66"/>
    <col min="769" max="769" width="9.453125" style="66" customWidth="1"/>
    <col min="770" max="770" width="69.26953125" style="66" customWidth="1"/>
    <col min="771" max="771" width="6.1796875" style="66" customWidth="1"/>
    <col min="772" max="772" width="7.7265625" style="66" customWidth="1"/>
    <col min="773" max="774" width="12.7265625" style="66" customWidth="1"/>
    <col min="775" max="775" width="2.54296875" style="66" customWidth="1"/>
    <col min="776" max="1024" width="8.7265625" style="66"/>
    <col min="1025" max="1025" width="9.453125" style="66" customWidth="1"/>
    <col min="1026" max="1026" width="69.26953125" style="66" customWidth="1"/>
    <col min="1027" max="1027" width="6.1796875" style="66" customWidth="1"/>
    <col min="1028" max="1028" width="7.7265625" style="66" customWidth="1"/>
    <col min="1029" max="1030" width="12.7265625" style="66" customWidth="1"/>
    <col min="1031" max="1031" width="2.54296875" style="66" customWidth="1"/>
    <col min="1032" max="1280" width="8.7265625" style="66"/>
    <col min="1281" max="1281" width="9.453125" style="66" customWidth="1"/>
    <col min="1282" max="1282" width="69.26953125" style="66" customWidth="1"/>
    <col min="1283" max="1283" width="6.1796875" style="66" customWidth="1"/>
    <col min="1284" max="1284" width="7.7265625" style="66" customWidth="1"/>
    <col min="1285" max="1286" width="12.7265625" style="66" customWidth="1"/>
    <col min="1287" max="1287" width="2.54296875" style="66" customWidth="1"/>
    <col min="1288" max="1536" width="8.7265625" style="66"/>
    <col min="1537" max="1537" width="9.453125" style="66" customWidth="1"/>
    <col min="1538" max="1538" width="69.26953125" style="66" customWidth="1"/>
    <col min="1539" max="1539" width="6.1796875" style="66" customWidth="1"/>
    <col min="1540" max="1540" width="7.7265625" style="66" customWidth="1"/>
    <col min="1541" max="1542" width="12.7265625" style="66" customWidth="1"/>
    <col min="1543" max="1543" width="2.54296875" style="66" customWidth="1"/>
    <col min="1544" max="1792" width="8.7265625" style="66"/>
    <col min="1793" max="1793" width="9.453125" style="66" customWidth="1"/>
    <col min="1794" max="1794" width="69.26953125" style="66" customWidth="1"/>
    <col min="1795" max="1795" width="6.1796875" style="66" customWidth="1"/>
    <col min="1796" max="1796" width="7.7265625" style="66" customWidth="1"/>
    <col min="1797" max="1798" width="12.7265625" style="66" customWidth="1"/>
    <col min="1799" max="1799" width="2.54296875" style="66" customWidth="1"/>
    <col min="1800" max="2048" width="8.7265625" style="66"/>
    <col min="2049" max="2049" width="9.453125" style="66" customWidth="1"/>
    <col min="2050" max="2050" width="69.26953125" style="66" customWidth="1"/>
    <col min="2051" max="2051" width="6.1796875" style="66" customWidth="1"/>
    <col min="2052" max="2052" width="7.7265625" style="66" customWidth="1"/>
    <col min="2053" max="2054" width="12.7265625" style="66" customWidth="1"/>
    <col min="2055" max="2055" width="2.54296875" style="66" customWidth="1"/>
    <col min="2056" max="2304" width="8.7265625" style="66"/>
    <col min="2305" max="2305" width="9.453125" style="66" customWidth="1"/>
    <col min="2306" max="2306" width="69.26953125" style="66" customWidth="1"/>
    <col min="2307" max="2307" width="6.1796875" style="66" customWidth="1"/>
    <col min="2308" max="2308" width="7.7265625" style="66" customWidth="1"/>
    <col min="2309" max="2310" width="12.7265625" style="66" customWidth="1"/>
    <col min="2311" max="2311" width="2.54296875" style="66" customWidth="1"/>
    <col min="2312" max="2560" width="8.7265625" style="66"/>
    <col min="2561" max="2561" width="9.453125" style="66" customWidth="1"/>
    <col min="2562" max="2562" width="69.26953125" style="66" customWidth="1"/>
    <col min="2563" max="2563" width="6.1796875" style="66" customWidth="1"/>
    <col min="2564" max="2564" width="7.7265625" style="66" customWidth="1"/>
    <col min="2565" max="2566" width="12.7265625" style="66" customWidth="1"/>
    <col min="2567" max="2567" width="2.54296875" style="66" customWidth="1"/>
    <col min="2568" max="2816" width="8.7265625" style="66"/>
    <col min="2817" max="2817" width="9.453125" style="66" customWidth="1"/>
    <col min="2818" max="2818" width="69.26953125" style="66" customWidth="1"/>
    <col min="2819" max="2819" width="6.1796875" style="66" customWidth="1"/>
    <col min="2820" max="2820" width="7.7265625" style="66" customWidth="1"/>
    <col min="2821" max="2822" width="12.7265625" style="66" customWidth="1"/>
    <col min="2823" max="2823" width="2.54296875" style="66" customWidth="1"/>
    <col min="2824" max="3072" width="8.7265625" style="66"/>
    <col min="3073" max="3073" width="9.453125" style="66" customWidth="1"/>
    <col min="3074" max="3074" width="69.26953125" style="66" customWidth="1"/>
    <col min="3075" max="3075" width="6.1796875" style="66" customWidth="1"/>
    <col min="3076" max="3076" width="7.7265625" style="66" customWidth="1"/>
    <col min="3077" max="3078" width="12.7265625" style="66" customWidth="1"/>
    <col min="3079" max="3079" width="2.54296875" style="66" customWidth="1"/>
    <col min="3080" max="3328" width="8.7265625" style="66"/>
    <col min="3329" max="3329" width="9.453125" style="66" customWidth="1"/>
    <col min="3330" max="3330" width="69.26953125" style="66" customWidth="1"/>
    <col min="3331" max="3331" width="6.1796875" style="66" customWidth="1"/>
    <col min="3332" max="3332" width="7.7265625" style="66" customWidth="1"/>
    <col min="3333" max="3334" width="12.7265625" style="66" customWidth="1"/>
    <col min="3335" max="3335" width="2.54296875" style="66" customWidth="1"/>
    <col min="3336" max="3584" width="8.7265625" style="66"/>
    <col min="3585" max="3585" width="9.453125" style="66" customWidth="1"/>
    <col min="3586" max="3586" width="69.26953125" style="66" customWidth="1"/>
    <col min="3587" max="3587" width="6.1796875" style="66" customWidth="1"/>
    <col min="3588" max="3588" width="7.7265625" style="66" customWidth="1"/>
    <col min="3589" max="3590" width="12.7265625" style="66" customWidth="1"/>
    <col min="3591" max="3591" width="2.54296875" style="66" customWidth="1"/>
    <col min="3592" max="3840" width="8.7265625" style="66"/>
    <col min="3841" max="3841" width="9.453125" style="66" customWidth="1"/>
    <col min="3842" max="3842" width="69.26953125" style="66" customWidth="1"/>
    <col min="3843" max="3843" width="6.1796875" style="66" customWidth="1"/>
    <col min="3844" max="3844" width="7.7265625" style="66" customWidth="1"/>
    <col min="3845" max="3846" width="12.7265625" style="66" customWidth="1"/>
    <col min="3847" max="3847" width="2.54296875" style="66" customWidth="1"/>
    <col min="3848" max="4096" width="8.7265625" style="66"/>
    <col min="4097" max="4097" width="9.453125" style="66" customWidth="1"/>
    <col min="4098" max="4098" width="69.26953125" style="66" customWidth="1"/>
    <col min="4099" max="4099" width="6.1796875" style="66" customWidth="1"/>
    <col min="4100" max="4100" width="7.7265625" style="66" customWidth="1"/>
    <col min="4101" max="4102" width="12.7265625" style="66" customWidth="1"/>
    <col min="4103" max="4103" width="2.54296875" style="66" customWidth="1"/>
    <col min="4104" max="4352" width="8.7265625" style="66"/>
    <col min="4353" max="4353" width="9.453125" style="66" customWidth="1"/>
    <col min="4354" max="4354" width="69.26953125" style="66" customWidth="1"/>
    <col min="4355" max="4355" width="6.1796875" style="66" customWidth="1"/>
    <col min="4356" max="4356" width="7.7265625" style="66" customWidth="1"/>
    <col min="4357" max="4358" width="12.7265625" style="66" customWidth="1"/>
    <col min="4359" max="4359" width="2.54296875" style="66" customWidth="1"/>
    <col min="4360" max="4608" width="8.7265625" style="66"/>
    <col min="4609" max="4609" width="9.453125" style="66" customWidth="1"/>
    <col min="4610" max="4610" width="69.26953125" style="66" customWidth="1"/>
    <col min="4611" max="4611" width="6.1796875" style="66" customWidth="1"/>
    <col min="4612" max="4612" width="7.7265625" style="66" customWidth="1"/>
    <col min="4613" max="4614" width="12.7265625" style="66" customWidth="1"/>
    <col min="4615" max="4615" width="2.54296875" style="66" customWidth="1"/>
    <col min="4616" max="4864" width="8.7265625" style="66"/>
    <col min="4865" max="4865" width="9.453125" style="66" customWidth="1"/>
    <col min="4866" max="4866" width="69.26953125" style="66" customWidth="1"/>
    <col min="4867" max="4867" width="6.1796875" style="66" customWidth="1"/>
    <col min="4868" max="4868" width="7.7265625" style="66" customWidth="1"/>
    <col min="4869" max="4870" width="12.7265625" style="66" customWidth="1"/>
    <col min="4871" max="4871" width="2.54296875" style="66" customWidth="1"/>
    <col min="4872" max="5120" width="8.7265625" style="66"/>
    <col min="5121" max="5121" width="9.453125" style="66" customWidth="1"/>
    <col min="5122" max="5122" width="69.26953125" style="66" customWidth="1"/>
    <col min="5123" max="5123" width="6.1796875" style="66" customWidth="1"/>
    <col min="5124" max="5124" width="7.7265625" style="66" customWidth="1"/>
    <col min="5125" max="5126" width="12.7265625" style="66" customWidth="1"/>
    <col min="5127" max="5127" width="2.54296875" style="66" customWidth="1"/>
    <col min="5128" max="5376" width="8.7265625" style="66"/>
    <col min="5377" max="5377" width="9.453125" style="66" customWidth="1"/>
    <col min="5378" max="5378" width="69.26953125" style="66" customWidth="1"/>
    <col min="5379" max="5379" width="6.1796875" style="66" customWidth="1"/>
    <col min="5380" max="5380" width="7.7265625" style="66" customWidth="1"/>
    <col min="5381" max="5382" width="12.7265625" style="66" customWidth="1"/>
    <col min="5383" max="5383" width="2.54296875" style="66" customWidth="1"/>
    <col min="5384" max="5632" width="8.7265625" style="66"/>
    <col min="5633" max="5633" width="9.453125" style="66" customWidth="1"/>
    <col min="5634" max="5634" width="69.26953125" style="66" customWidth="1"/>
    <col min="5635" max="5635" width="6.1796875" style="66" customWidth="1"/>
    <col min="5636" max="5636" width="7.7265625" style="66" customWidth="1"/>
    <col min="5637" max="5638" width="12.7265625" style="66" customWidth="1"/>
    <col min="5639" max="5639" width="2.54296875" style="66" customWidth="1"/>
    <col min="5640" max="5888" width="8.7265625" style="66"/>
    <col min="5889" max="5889" width="9.453125" style="66" customWidth="1"/>
    <col min="5890" max="5890" width="69.26953125" style="66" customWidth="1"/>
    <col min="5891" max="5891" width="6.1796875" style="66" customWidth="1"/>
    <col min="5892" max="5892" width="7.7265625" style="66" customWidth="1"/>
    <col min="5893" max="5894" width="12.7265625" style="66" customWidth="1"/>
    <col min="5895" max="5895" width="2.54296875" style="66" customWidth="1"/>
    <col min="5896" max="6144" width="8.7265625" style="66"/>
    <col min="6145" max="6145" width="9.453125" style="66" customWidth="1"/>
    <col min="6146" max="6146" width="69.26953125" style="66" customWidth="1"/>
    <col min="6147" max="6147" width="6.1796875" style="66" customWidth="1"/>
    <col min="6148" max="6148" width="7.7265625" style="66" customWidth="1"/>
    <col min="6149" max="6150" width="12.7265625" style="66" customWidth="1"/>
    <col min="6151" max="6151" width="2.54296875" style="66" customWidth="1"/>
    <col min="6152" max="6400" width="8.7265625" style="66"/>
    <col min="6401" max="6401" width="9.453125" style="66" customWidth="1"/>
    <col min="6402" max="6402" width="69.26953125" style="66" customWidth="1"/>
    <col min="6403" max="6403" width="6.1796875" style="66" customWidth="1"/>
    <col min="6404" max="6404" width="7.7265625" style="66" customWidth="1"/>
    <col min="6405" max="6406" width="12.7265625" style="66" customWidth="1"/>
    <col min="6407" max="6407" width="2.54296875" style="66" customWidth="1"/>
    <col min="6408" max="6656" width="8.7265625" style="66"/>
    <col min="6657" max="6657" width="9.453125" style="66" customWidth="1"/>
    <col min="6658" max="6658" width="69.26953125" style="66" customWidth="1"/>
    <col min="6659" max="6659" width="6.1796875" style="66" customWidth="1"/>
    <col min="6660" max="6660" width="7.7265625" style="66" customWidth="1"/>
    <col min="6661" max="6662" width="12.7265625" style="66" customWidth="1"/>
    <col min="6663" max="6663" width="2.54296875" style="66" customWidth="1"/>
    <col min="6664" max="6912" width="8.7265625" style="66"/>
    <col min="6913" max="6913" width="9.453125" style="66" customWidth="1"/>
    <col min="6914" max="6914" width="69.26953125" style="66" customWidth="1"/>
    <col min="6915" max="6915" width="6.1796875" style="66" customWidth="1"/>
    <col min="6916" max="6916" width="7.7265625" style="66" customWidth="1"/>
    <col min="6917" max="6918" width="12.7265625" style="66" customWidth="1"/>
    <col min="6919" max="6919" width="2.54296875" style="66" customWidth="1"/>
    <col min="6920" max="7168" width="8.7265625" style="66"/>
    <col min="7169" max="7169" width="9.453125" style="66" customWidth="1"/>
    <col min="7170" max="7170" width="69.26953125" style="66" customWidth="1"/>
    <col min="7171" max="7171" width="6.1796875" style="66" customWidth="1"/>
    <col min="7172" max="7172" width="7.7265625" style="66" customWidth="1"/>
    <col min="7173" max="7174" width="12.7265625" style="66" customWidth="1"/>
    <col min="7175" max="7175" width="2.54296875" style="66" customWidth="1"/>
    <col min="7176" max="7424" width="8.7265625" style="66"/>
    <col min="7425" max="7425" width="9.453125" style="66" customWidth="1"/>
    <col min="7426" max="7426" width="69.26953125" style="66" customWidth="1"/>
    <col min="7427" max="7427" width="6.1796875" style="66" customWidth="1"/>
    <col min="7428" max="7428" width="7.7265625" style="66" customWidth="1"/>
    <col min="7429" max="7430" width="12.7265625" style="66" customWidth="1"/>
    <col min="7431" max="7431" width="2.54296875" style="66" customWidth="1"/>
    <col min="7432" max="7680" width="8.7265625" style="66"/>
    <col min="7681" max="7681" width="9.453125" style="66" customWidth="1"/>
    <col min="7682" max="7682" width="69.26953125" style="66" customWidth="1"/>
    <col min="7683" max="7683" width="6.1796875" style="66" customWidth="1"/>
    <col min="7684" max="7684" width="7.7265625" style="66" customWidth="1"/>
    <col min="7685" max="7686" width="12.7265625" style="66" customWidth="1"/>
    <col min="7687" max="7687" width="2.54296875" style="66" customWidth="1"/>
    <col min="7688" max="7936" width="8.7265625" style="66"/>
    <col min="7937" max="7937" width="9.453125" style="66" customWidth="1"/>
    <col min="7938" max="7938" width="69.26953125" style="66" customWidth="1"/>
    <col min="7939" max="7939" width="6.1796875" style="66" customWidth="1"/>
    <col min="7940" max="7940" width="7.7265625" style="66" customWidth="1"/>
    <col min="7941" max="7942" width="12.7265625" style="66" customWidth="1"/>
    <col min="7943" max="7943" width="2.54296875" style="66" customWidth="1"/>
    <col min="7944" max="8192" width="8.7265625" style="66"/>
    <col min="8193" max="8193" width="9.453125" style="66" customWidth="1"/>
    <col min="8194" max="8194" width="69.26953125" style="66" customWidth="1"/>
    <col min="8195" max="8195" width="6.1796875" style="66" customWidth="1"/>
    <col min="8196" max="8196" width="7.7265625" style="66" customWidth="1"/>
    <col min="8197" max="8198" width="12.7265625" style="66" customWidth="1"/>
    <col min="8199" max="8199" width="2.54296875" style="66" customWidth="1"/>
    <col min="8200" max="8448" width="8.7265625" style="66"/>
    <col min="8449" max="8449" width="9.453125" style="66" customWidth="1"/>
    <col min="8450" max="8450" width="69.26953125" style="66" customWidth="1"/>
    <col min="8451" max="8451" width="6.1796875" style="66" customWidth="1"/>
    <col min="8452" max="8452" width="7.7265625" style="66" customWidth="1"/>
    <col min="8453" max="8454" width="12.7265625" style="66" customWidth="1"/>
    <col min="8455" max="8455" width="2.54296875" style="66" customWidth="1"/>
    <col min="8456" max="8704" width="8.7265625" style="66"/>
    <col min="8705" max="8705" width="9.453125" style="66" customWidth="1"/>
    <col min="8706" max="8706" width="69.26953125" style="66" customWidth="1"/>
    <col min="8707" max="8707" width="6.1796875" style="66" customWidth="1"/>
    <col min="8708" max="8708" width="7.7265625" style="66" customWidth="1"/>
    <col min="8709" max="8710" width="12.7265625" style="66" customWidth="1"/>
    <col min="8711" max="8711" width="2.54296875" style="66" customWidth="1"/>
    <col min="8712" max="8960" width="8.7265625" style="66"/>
    <col min="8961" max="8961" width="9.453125" style="66" customWidth="1"/>
    <col min="8962" max="8962" width="69.26953125" style="66" customWidth="1"/>
    <col min="8963" max="8963" width="6.1796875" style="66" customWidth="1"/>
    <col min="8964" max="8964" width="7.7265625" style="66" customWidth="1"/>
    <col min="8965" max="8966" width="12.7265625" style="66" customWidth="1"/>
    <col min="8967" max="8967" width="2.54296875" style="66" customWidth="1"/>
    <col min="8968" max="9216" width="8.7265625" style="66"/>
    <col min="9217" max="9217" width="9.453125" style="66" customWidth="1"/>
    <col min="9218" max="9218" width="69.26953125" style="66" customWidth="1"/>
    <col min="9219" max="9219" width="6.1796875" style="66" customWidth="1"/>
    <col min="9220" max="9220" width="7.7265625" style="66" customWidth="1"/>
    <col min="9221" max="9222" width="12.7265625" style="66" customWidth="1"/>
    <col min="9223" max="9223" width="2.54296875" style="66" customWidth="1"/>
    <col min="9224" max="9472" width="8.7265625" style="66"/>
    <col min="9473" max="9473" width="9.453125" style="66" customWidth="1"/>
    <col min="9474" max="9474" width="69.26953125" style="66" customWidth="1"/>
    <col min="9475" max="9475" width="6.1796875" style="66" customWidth="1"/>
    <col min="9476" max="9476" width="7.7265625" style="66" customWidth="1"/>
    <col min="9477" max="9478" width="12.7265625" style="66" customWidth="1"/>
    <col min="9479" max="9479" width="2.54296875" style="66" customWidth="1"/>
    <col min="9480" max="9728" width="8.7265625" style="66"/>
    <col min="9729" max="9729" width="9.453125" style="66" customWidth="1"/>
    <col min="9730" max="9730" width="69.26953125" style="66" customWidth="1"/>
    <col min="9731" max="9731" width="6.1796875" style="66" customWidth="1"/>
    <col min="9732" max="9732" width="7.7265625" style="66" customWidth="1"/>
    <col min="9733" max="9734" width="12.7265625" style="66" customWidth="1"/>
    <col min="9735" max="9735" width="2.54296875" style="66" customWidth="1"/>
    <col min="9736" max="9984" width="8.7265625" style="66"/>
    <col min="9985" max="9985" width="9.453125" style="66" customWidth="1"/>
    <col min="9986" max="9986" width="69.26953125" style="66" customWidth="1"/>
    <col min="9987" max="9987" width="6.1796875" style="66" customWidth="1"/>
    <col min="9988" max="9988" width="7.7265625" style="66" customWidth="1"/>
    <col min="9989" max="9990" width="12.7265625" style="66" customWidth="1"/>
    <col min="9991" max="9991" width="2.54296875" style="66" customWidth="1"/>
    <col min="9992" max="10240" width="8.7265625" style="66"/>
    <col min="10241" max="10241" width="9.453125" style="66" customWidth="1"/>
    <col min="10242" max="10242" width="69.26953125" style="66" customWidth="1"/>
    <col min="10243" max="10243" width="6.1796875" style="66" customWidth="1"/>
    <col min="10244" max="10244" width="7.7265625" style="66" customWidth="1"/>
    <col min="10245" max="10246" width="12.7265625" style="66" customWidth="1"/>
    <col min="10247" max="10247" width="2.54296875" style="66" customWidth="1"/>
    <col min="10248" max="10496" width="8.7265625" style="66"/>
    <col min="10497" max="10497" width="9.453125" style="66" customWidth="1"/>
    <col min="10498" max="10498" width="69.26953125" style="66" customWidth="1"/>
    <col min="10499" max="10499" width="6.1796875" style="66" customWidth="1"/>
    <col min="10500" max="10500" width="7.7265625" style="66" customWidth="1"/>
    <col min="10501" max="10502" width="12.7265625" style="66" customWidth="1"/>
    <col min="10503" max="10503" width="2.54296875" style="66" customWidth="1"/>
    <col min="10504" max="10752" width="8.7265625" style="66"/>
    <col min="10753" max="10753" width="9.453125" style="66" customWidth="1"/>
    <col min="10754" max="10754" width="69.26953125" style="66" customWidth="1"/>
    <col min="10755" max="10755" width="6.1796875" style="66" customWidth="1"/>
    <col min="10756" max="10756" width="7.7265625" style="66" customWidth="1"/>
    <col min="10757" max="10758" width="12.7265625" style="66" customWidth="1"/>
    <col min="10759" max="10759" width="2.54296875" style="66" customWidth="1"/>
    <col min="10760" max="11008" width="8.7265625" style="66"/>
    <col min="11009" max="11009" width="9.453125" style="66" customWidth="1"/>
    <col min="11010" max="11010" width="69.26953125" style="66" customWidth="1"/>
    <col min="11011" max="11011" width="6.1796875" style="66" customWidth="1"/>
    <col min="11012" max="11012" width="7.7265625" style="66" customWidth="1"/>
    <col min="11013" max="11014" width="12.7265625" style="66" customWidth="1"/>
    <col min="11015" max="11015" width="2.54296875" style="66" customWidth="1"/>
    <col min="11016" max="11264" width="8.7265625" style="66"/>
    <col min="11265" max="11265" width="9.453125" style="66" customWidth="1"/>
    <col min="11266" max="11266" width="69.26953125" style="66" customWidth="1"/>
    <col min="11267" max="11267" width="6.1796875" style="66" customWidth="1"/>
    <col min="11268" max="11268" width="7.7265625" style="66" customWidth="1"/>
    <col min="11269" max="11270" width="12.7265625" style="66" customWidth="1"/>
    <col min="11271" max="11271" width="2.54296875" style="66" customWidth="1"/>
    <col min="11272" max="11520" width="8.7265625" style="66"/>
    <col min="11521" max="11521" width="9.453125" style="66" customWidth="1"/>
    <col min="11522" max="11522" width="69.26953125" style="66" customWidth="1"/>
    <col min="11523" max="11523" width="6.1796875" style="66" customWidth="1"/>
    <col min="11524" max="11524" width="7.7265625" style="66" customWidth="1"/>
    <col min="11525" max="11526" width="12.7265625" style="66" customWidth="1"/>
    <col min="11527" max="11527" width="2.54296875" style="66" customWidth="1"/>
    <col min="11528" max="11776" width="8.7265625" style="66"/>
    <col min="11777" max="11777" width="9.453125" style="66" customWidth="1"/>
    <col min="11778" max="11778" width="69.26953125" style="66" customWidth="1"/>
    <col min="11779" max="11779" width="6.1796875" style="66" customWidth="1"/>
    <col min="11780" max="11780" width="7.7265625" style="66" customWidth="1"/>
    <col min="11781" max="11782" width="12.7265625" style="66" customWidth="1"/>
    <col min="11783" max="11783" width="2.54296875" style="66" customWidth="1"/>
    <col min="11784" max="12032" width="8.7265625" style="66"/>
    <col min="12033" max="12033" width="9.453125" style="66" customWidth="1"/>
    <col min="12034" max="12034" width="69.26953125" style="66" customWidth="1"/>
    <col min="12035" max="12035" width="6.1796875" style="66" customWidth="1"/>
    <col min="12036" max="12036" width="7.7265625" style="66" customWidth="1"/>
    <col min="12037" max="12038" width="12.7265625" style="66" customWidth="1"/>
    <col min="12039" max="12039" width="2.54296875" style="66" customWidth="1"/>
    <col min="12040" max="12288" width="8.7265625" style="66"/>
    <col min="12289" max="12289" width="9.453125" style="66" customWidth="1"/>
    <col min="12290" max="12290" width="69.26953125" style="66" customWidth="1"/>
    <col min="12291" max="12291" width="6.1796875" style="66" customWidth="1"/>
    <col min="12292" max="12292" width="7.7265625" style="66" customWidth="1"/>
    <col min="12293" max="12294" width="12.7265625" style="66" customWidth="1"/>
    <col min="12295" max="12295" width="2.54296875" style="66" customWidth="1"/>
    <col min="12296" max="12544" width="8.7265625" style="66"/>
    <col min="12545" max="12545" width="9.453125" style="66" customWidth="1"/>
    <col min="12546" max="12546" width="69.26953125" style="66" customWidth="1"/>
    <col min="12547" max="12547" width="6.1796875" style="66" customWidth="1"/>
    <col min="12548" max="12548" width="7.7265625" style="66" customWidth="1"/>
    <col min="12549" max="12550" width="12.7265625" style="66" customWidth="1"/>
    <col min="12551" max="12551" width="2.54296875" style="66" customWidth="1"/>
    <col min="12552" max="12800" width="8.7265625" style="66"/>
    <col min="12801" max="12801" width="9.453125" style="66" customWidth="1"/>
    <col min="12802" max="12802" width="69.26953125" style="66" customWidth="1"/>
    <col min="12803" max="12803" width="6.1796875" style="66" customWidth="1"/>
    <col min="12804" max="12804" width="7.7265625" style="66" customWidth="1"/>
    <col min="12805" max="12806" width="12.7265625" style="66" customWidth="1"/>
    <col min="12807" max="12807" width="2.54296875" style="66" customWidth="1"/>
    <col min="12808" max="13056" width="8.7265625" style="66"/>
    <col min="13057" max="13057" width="9.453125" style="66" customWidth="1"/>
    <col min="13058" max="13058" width="69.26953125" style="66" customWidth="1"/>
    <col min="13059" max="13059" width="6.1796875" style="66" customWidth="1"/>
    <col min="13060" max="13060" width="7.7265625" style="66" customWidth="1"/>
    <col min="13061" max="13062" width="12.7265625" style="66" customWidth="1"/>
    <col min="13063" max="13063" width="2.54296875" style="66" customWidth="1"/>
    <col min="13064" max="13312" width="8.7265625" style="66"/>
    <col min="13313" max="13313" width="9.453125" style="66" customWidth="1"/>
    <col min="13314" max="13314" width="69.26953125" style="66" customWidth="1"/>
    <col min="13315" max="13315" width="6.1796875" style="66" customWidth="1"/>
    <col min="13316" max="13316" width="7.7265625" style="66" customWidth="1"/>
    <col min="13317" max="13318" width="12.7265625" style="66" customWidth="1"/>
    <col min="13319" max="13319" width="2.54296875" style="66" customWidth="1"/>
    <col min="13320" max="13568" width="8.7265625" style="66"/>
    <col min="13569" max="13569" width="9.453125" style="66" customWidth="1"/>
    <col min="13570" max="13570" width="69.26953125" style="66" customWidth="1"/>
    <col min="13571" max="13571" width="6.1796875" style="66" customWidth="1"/>
    <col min="13572" max="13572" width="7.7265625" style="66" customWidth="1"/>
    <col min="13573" max="13574" width="12.7265625" style="66" customWidth="1"/>
    <col min="13575" max="13575" width="2.54296875" style="66" customWidth="1"/>
    <col min="13576" max="13824" width="8.7265625" style="66"/>
    <col min="13825" max="13825" width="9.453125" style="66" customWidth="1"/>
    <col min="13826" max="13826" width="69.26953125" style="66" customWidth="1"/>
    <col min="13827" max="13827" width="6.1796875" style="66" customWidth="1"/>
    <col min="13828" max="13828" width="7.7265625" style="66" customWidth="1"/>
    <col min="13829" max="13830" width="12.7265625" style="66" customWidth="1"/>
    <col min="13831" max="13831" width="2.54296875" style="66" customWidth="1"/>
    <col min="13832" max="14080" width="8.7265625" style="66"/>
    <col min="14081" max="14081" width="9.453125" style="66" customWidth="1"/>
    <col min="14082" max="14082" width="69.26953125" style="66" customWidth="1"/>
    <col min="14083" max="14083" width="6.1796875" style="66" customWidth="1"/>
    <col min="14084" max="14084" width="7.7265625" style="66" customWidth="1"/>
    <col min="14085" max="14086" width="12.7265625" style="66" customWidth="1"/>
    <col min="14087" max="14087" width="2.54296875" style="66" customWidth="1"/>
    <col min="14088" max="14336" width="8.7265625" style="66"/>
    <col min="14337" max="14337" width="9.453125" style="66" customWidth="1"/>
    <col min="14338" max="14338" width="69.26953125" style="66" customWidth="1"/>
    <col min="14339" max="14339" width="6.1796875" style="66" customWidth="1"/>
    <col min="14340" max="14340" width="7.7265625" style="66" customWidth="1"/>
    <col min="14341" max="14342" width="12.7265625" style="66" customWidth="1"/>
    <col min="14343" max="14343" width="2.54296875" style="66" customWidth="1"/>
    <col min="14344" max="14592" width="8.7265625" style="66"/>
    <col min="14593" max="14593" width="9.453125" style="66" customWidth="1"/>
    <col min="14594" max="14594" width="69.26953125" style="66" customWidth="1"/>
    <col min="14595" max="14595" width="6.1796875" style="66" customWidth="1"/>
    <col min="14596" max="14596" width="7.7265625" style="66" customWidth="1"/>
    <col min="14597" max="14598" width="12.7265625" style="66" customWidth="1"/>
    <col min="14599" max="14599" width="2.54296875" style="66" customWidth="1"/>
    <col min="14600" max="14848" width="8.7265625" style="66"/>
    <col min="14849" max="14849" width="9.453125" style="66" customWidth="1"/>
    <col min="14850" max="14850" width="69.26953125" style="66" customWidth="1"/>
    <col min="14851" max="14851" width="6.1796875" style="66" customWidth="1"/>
    <col min="14852" max="14852" width="7.7265625" style="66" customWidth="1"/>
    <col min="14853" max="14854" width="12.7265625" style="66" customWidth="1"/>
    <col min="14855" max="14855" width="2.54296875" style="66" customWidth="1"/>
    <col min="14856" max="15104" width="8.7265625" style="66"/>
    <col min="15105" max="15105" width="9.453125" style="66" customWidth="1"/>
    <col min="15106" max="15106" width="69.26953125" style="66" customWidth="1"/>
    <col min="15107" max="15107" width="6.1796875" style="66" customWidth="1"/>
    <col min="15108" max="15108" width="7.7265625" style="66" customWidth="1"/>
    <col min="15109" max="15110" width="12.7265625" style="66" customWidth="1"/>
    <col min="15111" max="15111" width="2.54296875" style="66" customWidth="1"/>
    <col min="15112" max="15360" width="8.7265625" style="66"/>
    <col min="15361" max="15361" width="9.453125" style="66" customWidth="1"/>
    <col min="15362" max="15362" width="69.26953125" style="66" customWidth="1"/>
    <col min="15363" max="15363" width="6.1796875" style="66" customWidth="1"/>
    <col min="15364" max="15364" width="7.7265625" style="66" customWidth="1"/>
    <col min="15365" max="15366" width="12.7265625" style="66" customWidth="1"/>
    <col min="15367" max="15367" width="2.54296875" style="66" customWidth="1"/>
    <col min="15368" max="15616" width="8.7265625" style="66"/>
    <col min="15617" max="15617" width="9.453125" style="66" customWidth="1"/>
    <col min="15618" max="15618" width="69.26953125" style="66" customWidth="1"/>
    <col min="15619" max="15619" width="6.1796875" style="66" customWidth="1"/>
    <col min="15620" max="15620" width="7.7265625" style="66" customWidth="1"/>
    <col min="15621" max="15622" width="12.7265625" style="66" customWidth="1"/>
    <col min="15623" max="15623" width="2.54296875" style="66" customWidth="1"/>
    <col min="15624" max="15872" width="8.7265625" style="66"/>
    <col min="15873" max="15873" width="9.453125" style="66" customWidth="1"/>
    <col min="15874" max="15874" width="69.26953125" style="66" customWidth="1"/>
    <col min="15875" max="15875" width="6.1796875" style="66" customWidth="1"/>
    <col min="15876" max="15876" width="7.7265625" style="66" customWidth="1"/>
    <col min="15877" max="15878" width="12.7265625" style="66" customWidth="1"/>
    <col min="15879" max="15879" width="2.54296875" style="66" customWidth="1"/>
    <col min="15880" max="16128" width="8.7265625" style="66"/>
    <col min="16129" max="16129" width="9.453125" style="66" customWidth="1"/>
    <col min="16130" max="16130" width="69.26953125" style="66" customWidth="1"/>
    <col min="16131" max="16131" width="6.1796875" style="66" customWidth="1"/>
    <col min="16132" max="16132" width="7.7265625" style="66" customWidth="1"/>
    <col min="16133" max="16134" width="12.7265625" style="66" customWidth="1"/>
    <col min="16135" max="16135" width="2.54296875" style="66" customWidth="1"/>
    <col min="16136" max="16384" width="8.7265625" style="66"/>
  </cols>
  <sheetData>
    <row r="1" spans="1:256" ht="15" thickTop="1" x14ac:dyDescent="0.35">
      <c r="A1" s="462" t="s">
        <v>37</v>
      </c>
      <c r="B1" s="463"/>
      <c r="C1" s="463"/>
      <c r="D1" s="463"/>
      <c r="E1" s="463"/>
      <c r="F1" s="464"/>
      <c r="G1" s="64"/>
      <c r="H1" s="64"/>
      <c r="I1" s="64"/>
      <c r="J1" s="64"/>
      <c r="K1" s="64"/>
      <c r="L1" s="64"/>
      <c r="M1" s="64"/>
      <c r="N1" s="64"/>
      <c r="O1" s="64"/>
      <c r="P1" s="64"/>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5.25" customHeight="1" x14ac:dyDescent="0.35">
      <c r="A2" s="67"/>
      <c r="B2" s="68"/>
      <c r="C2" s="68"/>
      <c r="D2" s="68"/>
      <c r="E2" s="69"/>
      <c r="F2" s="70"/>
      <c r="G2" s="64"/>
      <c r="H2" s="64"/>
      <c r="I2" s="64"/>
      <c r="J2" s="64"/>
      <c r="K2" s="64"/>
      <c r="L2" s="64"/>
      <c r="M2" s="64"/>
      <c r="N2" s="64"/>
      <c r="O2" s="64"/>
      <c r="P2" s="64"/>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c r="EX2" s="65"/>
      <c r="EY2" s="65"/>
      <c r="EZ2" s="65"/>
      <c r="FA2" s="65"/>
      <c r="FB2" s="65"/>
      <c r="FC2" s="65"/>
      <c r="FD2" s="65"/>
      <c r="FE2" s="65"/>
      <c r="FF2" s="65"/>
      <c r="FG2" s="65"/>
      <c r="FH2" s="65"/>
      <c r="FI2" s="65"/>
      <c r="FJ2" s="65"/>
      <c r="FK2" s="65"/>
      <c r="FL2" s="65"/>
      <c r="FM2" s="65"/>
      <c r="FN2" s="65"/>
      <c r="FO2" s="65"/>
      <c r="FP2" s="65"/>
      <c r="FQ2" s="65"/>
      <c r="FR2" s="65"/>
      <c r="FS2" s="65"/>
      <c r="FT2" s="65"/>
      <c r="FU2" s="65"/>
      <c r="FV2" s="65"/>
      <c r="FW2" s="65"/>
      <c r="FX2" s="65"/>
      <c r="FY2" s="65"/>
      <c r="FZ2" s="65"/>
      <c r="GA2" s="65"/>
      <c r="GB2" s="65"/>
      <c r="GC2" s="65"/>
      <c r="GD2" s="65"/>
      <c r="GE2" s="65"/>
      <c r="GF2" s="65"/>
      <c r="GG2" s="65"/>
      <c r="GH2" s="65"/>
      <c r="GI2" s="65"/>
      <c r="GJ2" s="65"/>
      <c r="GK2" s="65"/>
      <c r="GL2" s="65"/>
      <c r="GM2" s="65"/>
      <c r="GN2" s="65"/>
      <c r="GO2" s="65"/>
      <c r="GP2" s="65"/>
      <c r="GQ2" s="65"/>
      <c r="GR2" s="65"/>
      <c r="GS2" s="65"/>
      <c r="GT2" s="65"/>
      <c r="GU2" s="65"/>
      <c r="GV2" s="65"/>
      <c r="GW2" s="65"/>
      <c r="GX2" s="65"/>
      <c r="GY2" s="65"/>
      <c r="GZ2" s="65"/>
      <c r="HA2" s="65"/>
      <c r="HB2" s="65"/>
      <c r="HC2" s="65"/>
      <c r="HD2" s="65"/>
      <c r="HE2" s="65"/>
      <c r="HF2" s="65"/>
      <c r="HG2" s="65"/>
      <c r="HH2" s="65"/>
      <c r="HI2" s="65"/>
      <c r="HJ2" s="65"/>
      <c r="HK2" s="65"/>
      <c r="HL2" s="65"/>
      <c r="HM2" s="65"/>
      <c r="HN2" s="65"/>
      <c r="HO2" s="65"/>
      <c r="HP2" s="65"/>
      <c r="HQ2" s="65"/>
      <c r="HR2" s="65"/>
      <c r="HS2" s="65"/>
      <c r="HT2" s="65"/>
      <c r="HU2" s="65"/>
      <c r="HV2" s="65"/>
      <c r="HW2" s="65"/>
      <c r="HX2" s="65"/>
      <c r="HY2" s="65"/>
      <c r="HZ2" s="65"/>
      <c r="IA2" s="65"/>
      <c r="IB2" s="65"/>
      <c r="IC2" s="65"/>
      <c r="ID2" s="65"/>
      <c r="IE2" s="65"/>
      <c r="IF2" s="65"/>
      <c r="IG2" s="65"/>
      <c r="IH2" s="65"/>
      <c r="II2" s="65"/>
      <c r="IJ2" s="65"/>
      <c r="IK2" s="65"/>
      <c r="IL2" s="65"/>
      <c r="IM2" s="65"/>
      <c r="IN2" s="65"/>
      <c r="IO2" s="65"/>
      <c r="IP2" s="65"/>
      <c r="IQ2" s="65"/>
      <c r="IR2" s="65"/>
      <c r="IS2" s="65"/>
      <c r="IT2" s="65"/>
      <c r="IU2" s="65"/>
      <c r="IV2" s="65"/>
    </row>
    <row r="3" spans="1:256" x14ac:dyDescent="0.35">
      <c r="A3" s="71" t="s">
        <v>38</v>
      </c>
      <c r="B3" s="72" t="str">
        <f ca="1">'Lettre devis'!C17</f>
        <v>DEVIS 2020 - FORUM XLS</v>
      </c>
      <c r="C3" s="73"/>
      <c r="D3" s="73"/>
      <c r="E3" s="69" t="s">
        <v>39</v>
      </c>
      <c r="F3" s="74">
        <f>'Lettre devis'!E5</f>
        <v>0</v>
      </c>
      <c r="G3" s="64"/>
      <c r="H3" s="64"/>
      <c r="I3" s="64"/>
      <c r="J3" s="64"/>
      <c r="K3" s="64"/>
      <c r="L3" s="64"/>
      <c r="M3" s="64"/>
      <c r="N3" s="64"/>
      <c r="O3" s="64"/>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5.25" customHeight="1" x14ac:dyDescent="0.35">
      <c r="A4" s="67"/>
      <c r="B4" s="68"/>
      <c r="C4" s="68"/>
      <c r="D4" s="68"/>
      <c r="E4" s="69"/>
      <c r="F4" s="70"/>
      <c r="G4" s="64"/>
      <c r="H4" s="64"/>
      <c r="I4" s="64"/>
      <c r="J4" s="64"/>
      <c r="K4" s="64"/>
      <c r="L4" s="64"/>
      <c r="M4" s="64"/>
      <c r="N4" s="64"/>
      <c r="O4" s="64"/>
      <c r="P4" s="64"/>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ht="15" customHeight="1" x14ac:dyDescent="0.35">
      <c r="A5" s="67" t="s">
        <v>40</v>
      </c>
      <c r="B5" s="465" t="e">
        <f>'Lettre devis'!C22</f>
        <v>#N/A</v>
      </c>
      <c r="C5" s="465"/>
      <c r="D5" s="465"/>
      <c r="E5" s="69"/>
      <c r="F5" s="70"/>
      <c r="G5" s="64"/>
      <c r="H5" s="64"/>
      <c r="I5" s="64"/>
      <c r="J5" s="64"/>
      <c r="K5" s="64"/>
      <c r="L5" s="64"/>
      <c r="M5" s="64"/>
      <c r="N5" s="64"/>
      <c r="O5" s="64"/>
      <c r="P5" s="64"/>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ht="15" customHeight="1" x14ac:dyDescent="0.35">
      <c r="A6" s="67" t="s">
        <v>41</v>
      </c>
      <c r="B6" s="75" t="e">
        <f>'Lettre devis'!C11</f>
        <v>#N/A</v>
      </c>
      <c r="C6" s="466" t="s">
        <v>42</v>
      </c>
      <c r="D6" s="466"/>
      <c r="E6" s="466">
        <f>'Lettre devis'!E8</f>
        <v>0</v>
      </c>
      <c r="F6" s="467"/>
      <c r="G6" s="64"/>
      <c r="H6" s="64"/>
      <c r="I6" s="64"/>
      <c r="J6" s="64"/>
      <c r="K6" s="64"/>
      <c r="L6" s="64"/>
      <c r="M6" s="64"/>
      <c r="N6" s="64"/>
      <c r="O6" s="64"/>
      <c r="P6" s="64"/>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15" customHeight="1" x14ac:dyDescent="0.35">
      <c r="A7" s="67"/>
      <c r="B7" s="76" t="str">
        <f>'Lettre devis'!C12</f>
        <v>ALFORTVILLE CT</v>
      </c>
      <c r="C7" s="466"/>
      <c r="D7" s="466"/>
      <c r="E7" s="77"/>
      <c r="F7" s="78"/>
      <c r="G7" s="64"/>
      <c r="H7" s="64"/>
      <c r="I7" s="64"/>
      <c r="J7" s="64"/>
      <c r="K7" s="64"/>
      <c r="L7" s="64"/>
      <c r="M7" s="64"/>
      <c r="N7" s="64"/>
      <c r="O7" s="64"/>
      <c r="P7" s="64"/>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15" customHeight="1" x14ac:dyDescent="0.35">
      <c r="A8" s="67"/>
      <c r="B8" s="76" t="e">
        <f>'Lettre devis'!C13</f>
        <v>#N/A</v>
      </c>
      <c r="C8" s="79"/>
      <c r="D8" s="79"/>
      <c r="E8" s="69"/>
      <c r="F8" s="70"/>
      <c r="G8" s="64"/>
      <c r="H8" s="64"/>
      <c r="I8" s="64"/>
      <c r="J8" s="64"/>
      <c r="K8" s="64"/>
      <c r="L8" s="64"/>
      <c r="M8" s="64"/>
      <c r="N8" s="64"/>
      <c r="O8" s="64"/>
      <c r="P8" s="64"/>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15" customHeight="1" x14ac:dyDescent="0.35">
      <c r="A9" s="67"/>
      <c r="B9" s="76" t="e">
        <f>'Lettre devis'!C14</f>
        <v>#N/A</v>
      </c>
      <c r="C9" s="68"/>
      <c r="D9" s="68"/>
      <c r="E9" s="69"/>
      <c r="F9" s="70"/>
      <c r="G9" s="64"/>
      <c r="H9" s="64"/>
      <c r="I9" s="64"/>
      <c r="J9" s="64"/>
      <c r="K9" s="64"/>
      <c r="L9" s="64"/>
      <c r="M9" s="64"/>
      <c r="N9" s="64"/>
      <c r="O9" s="64"/>
      <c r="P9" s="64"/>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42" customHeight="1" thickBot="1" x14ac:dyDescent="0.4">
      <c r="A10" s="80" t="s">
        <v>43</v>
      </c>
      <c r="B10" s="468">
        <f>'Lettre devis'!C24</f>
        <v>0</v>
      </c>
      <c r="C10" s="468"/>
      <c r="D10" s="468"/>
      <c r="E10" s="468"/>
      <c r="F10" s="469"/>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c r="IU10" s="64"/>
      <c r="IV10" s="81"/>
    </row>
    <row r="11" spans="1:256" ht="15" customHeight="1" thickTop="1" x14ac:dyDescent="0.35">
      <c r="A11" s="473" t="s">
        <v>44</v>
      </c>
      <c r="B11" s="474"/>
      <c r="C11" s="396" t="s">
        <v>45</v>
      </c>
      <c r="D11" s="397" t="s">
        <v>46</v>
      </c>
      <c r="E11" s="398" t="s">
        <v>47</v>
      </c>
      <c r="F11" s="399" t="s">
        <v>48</v>
      </c>
      <c r="AC11" s="82"/>
    </row>
    <row r="12" spans="1:256" x14ac:dyDescent="0.35">
      <c r="A12" s="475" t="s">
        <v>49</v>
      </c>
      <c r="B12" s="476"/>
      <c r="C12" s="83"/>
      <c r="D12" s="83"/>
      <c r="E12" s="84"/>
      <c r="F12" s="85"/>
    </row>
    <row r="13" spans="1:256" x14ac:dyDescent="0.35">
      <c r="A13" s="477"/>
      <c r="B13" s="478"/>
      <c r="C13" s="478"/>
      <c r="D13" s="478"/>
      <c r="E13" s="478"/>
      <c r="F13" s="479"/>
      <c r="J13" s="470" t="s">
        <v>50</v>
      </c>
      <c r="K13" s="470"/>
    </row>
    <row r="14" spans="1:256" ht="7" customHeight="1" x14ac:dyDescent="0.35">
      <c r="A14" s="86"/>
      <c r="B14" s="87"/>
      <c r="C14" s="87"/>
      <c r="D14" s="87"/>
      <c r="E14" s="87"/>
      <c r="F14" s="88"/>
      <c r="J14" s="470"/>
      <c r="K14" s="470"/>
    </row>
    <row r="15" spans="1:256" x14ac:dyDescent="0.35">
      <c r="A15" s="475" t="s">
        <v>51</v>
      </c>
      <c r="B15" s="476"/>
      <c r="C15" s="83"/>
      <c r="D15" s="83"/>
      <c r="E15" s="84"/>
      <c r="F15" s="85"/>
      <c r="J15" s="457">
        <f>'Débours Global'!I66</f>
        <v>5.0300535747086039E-2</v>
      </c>
      <c r="K15" s="458">
        <f>'Débours Global'!J66</f>
        <v>47.891564399999993</v>
      </c>
    </row>
    <row r="16" spans="1:256" x14ac:dyDescent="0.35">
      <c r="A16" s="459"/>
      <c r="B16" s="460"/>
      <c r="C16" s="460"/>
      <c r="D16" s="460"/>
      <c r="E16" s="460"/>
      <c r="F16" s="461"/>
      <c r="J16" s="457"/>
      <c r="K16" s="458"/>
    </row>
    <row r="17" spans="1:256" ht="7" customHeight="1" x14ac:dyDescent="0.35">
      <c r="A17" s="86"/>
      <c r="B17" s="87"/>
      <c r="C17" s="87"/>
      <c r="D17" s="87"/>
      <c r="E17" s="87"/>
      <c r="F17" s="88"/>
    </row>
    <row r="18" spans="1:256" x14ac:dyDescent="0.35">
      <c r="A18" s="480" t="s">
        <v>52</v>
      </c>
      <c r="B18" s="481"/>
      <c r="C18" s="91"/>
      <c r="D18" s="91"/>
      <c r="E18" s="92"/>
      <c r="F18" s="93"/>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c r="FL18" s="94"/>
      <c r="FM18" s="94"/>
      <c r="FN18" s="94"/>
      <c r="FO18" s="94"/>
      <c r="FP18" s="94"/>
      <c r="FQ18" s="94"/>
      <c r="FR18" s="94"/>
      <c r="FS18" s="94"/>
      <c r="FT18" s="94"/>
      <c r="FU18" s="94"/>
      <c r="FV18" s="94"/>
      <c r="FW18" s="94"/>
      <c r="FX18" s="94"/>
      <c r="FY18" s="94"/>
      <c r="FZ18" s="94"/>
      <c r="GA18" s="94"/>
      <c r="GB18" s="94"/>
      <c r="GC18" s="94"/>
      <c r="GD18" s="94"/>
      <c r="GE18" s="94"/>
      <c r="GF18" s="94"/>
      <c r="GG18" s="94"/>
      <c r="GH18" s="94"/>
      <c r="GI18" s="94"/>
      <c r="GJ18" s="94"/>
      <c r="GK18" s="94"/>
      <c r="GL18" s="94"/>
      <c r="GM18" s="94"/>
      <c r="GN18" s="94"/>
      <c r="GO18" s="94"/>
      <c r="GP18" s="94"/>
      <c r="GQ18" s="94"/>
      <c r="GR18" s="94"/>
      <c r="GS18" s="94"/>
      <c r="GT18" s="94"/>
      <c r="GU18" s="94"/>
      <c r="GV18" s="94"/>
      <c r="GW18" s="94"/>
      <c r="GX18" s="94"/>
      <c r="GY18" s="94"/>
      <c r="GZ18" s="94"/>
      <c r="HA18" s="94"/>
      <c r="HB18" s="94"/>
      <c r="HC18" s="94"/>
      <c r="HD18" s="94"/>
      <c r="HE18" s="94"/>
      <c r="HF18" s="94"/>
      <c r="HG18" s="94"/>
      <c r="HH18" s="94"/>
      <c r="HI18" s="94"/>
      <c r="HJ18" s="94"/>
      <c r="HK18" s="94"/>
      <c r="HL18" s="94"/>
      <c r="HM18" s="94"/>
      <c r="HN18" s="94"/>
      <c r="HO18" s="94"/>
      <c r="HP18" s="94"/>
      <c r="HQ18" s="94"/>
      <c r="HR18" s="94"/>
      <c r="HS18" s="94"/>
      <c r="HT18" s="94"/>
      <c r="HU18" s="94"/>
      <c r="HV18" s="94"/>
      <c r="HW18" s="94"/>
      <c r="HX18" s="94"/>
      <c r="HY18" s="94"/>
      <c r="HZ18" s="94"/>
      <c r="IA18" s="94"/>
      <c r="IB18" s="94"/>
      <c r="IC18" s="94"/>
      <c r="ID18" s="94"/>
      <c r="IE18" s="94"/>
      <c r="IF18" s="94"/>
      <c r="IG18" s="94"/>
      <c r="IH18" s="94"/>
      <c r="II18" s="94"/>
      <c r="IJ18" s="94"/>
      <c r="IK18" s="94"/>
      <c r="IL18" s="94"/>
      <c r="IM18" s="94"/>
      <c r="IN18" s="94"/>
      <c r="IO18" s="94"/>
      <c r="IP18" s="94"/>
      <c r="IQ18" s="94"/>
      <c r="IR18" s="94"/>
      <c r="IS18" s="94"/>
      <c r="IT18" s="94"/>
      <c r="IU18" s="94"/>
      <c r="IV18" s="94"/>
    </row>
    <row r="19" spans="1:256" x14ac:dyDescent="0.35">
      <c r="A19" s="482"/>
      <c r="B19" s="483"/>
      <c r="C19" s="95"/>
      <c r="D19" s="96"/>
      <c r="E19" s="97"/>
      <c r="F19" s="98">
        <f>D19*E19</f>
        <v>0</v>
      </c>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c r="BB19" s="94"/>
      <c r="BC19" s="94"/>
      <c r="BD19" s="94"/>
      <c r="BE19" s="94"/>
      <c r="BF19" s="94"/>
      <c r="BG19" s="94"/>
      <c r="BH19" s="94"/>
      <c r="BI19" s="94"/>
      <c r="BJ19" s="94"/>
      <c r="BK19" s="94"/>
      <c r="BL19" s="94"/>
      <c r="BM19" s="94"/>
      <c r="BN19" s="94"/>
      <c r="BO19" s="94"/>
      <c r="BP19" s="94"/>
      <c r="BQ19" s="94"/>
      <c r="BR19" s="94"/>
      <c r="BS19" s="94"/>
      <c r="BT19" s="94"/>
      <c r="BU19" s="94"/>
      <c r="BV19" s="94"/>
      <c r="BW19" s="94"/>
      <c r="BX19" s="94"/>
      <c r="BY19" s="94"/>
      <c r="BZ19" s="94"/>
      <c r="CA19" s="94"/>
      <c r="CB19" s="94"/>
      <c r="CC19" s="94"/>
      <c r="CD19" s="94"/>
      <c r="CE19" s="94"/>
      <c r="CF19" s="94"/>
      <c r="CG19" s="94"/>
      <c r="CH19" s="94"/>
      <c r="CI19" s="94"/>
      <c r="CJ19" s="94"/>
      <c r="CK19" s="94"/>
      <c r="CL19" s="94"/>
      <c r="CM19" s="94"/>
      <c r="CN19" s="94"/>
      <c r="CO19" s="94"/>
      <c r="CP19" s="94"/>
      <c r="CQ19" s="94"/>
      <c r="CR19" s="94"/>
      <c r="CS19" s="94"/>
      <c r="CT19" s="94"/>
      <c r="CU19" s="94"/>
      <c r="CV19" s="94"/>
      <c r="CW19" s="94"/>
      <c r="CX19" s="94"/>
      <c r="CY19" s="94"/>
      <c r="CZ19" s="94"/>
      <c r="DA19" s="94"/>
      <c r="DB19" s="94"/>
      <c r="DC19" s="94"/>
      <c r="DD19" s="94"/>
      <c r="DE19" s="94"/>
      <c r="DF19" s="94"/>
      <c r="DG19" s="94"/>
      <c r="DH19" s="94"/>
      <c r="DI19" s="94"/>
      <c r="DJ19" s="94"/>
      <c r="DK19" s="94"/>
      <c r="DL19" s="94"/>
      <c r="DM19" s="94"/>
      <c r="DN19" s="94"/>
      <c r="DO19" s="94"/>
      <c r="DP19" s="94"/>
      <c r="DQ19" s="94"/>
      <c r="DR19" s="94"/>
      <c r="DS19" s="94"/>
      <c r="DT19" s="94"/>
      <c r="DU19" s="94"/>
      <c r="DV19" s="94"/>
      <c r="DW19" s="94"/>
      <c r="DX19" s="94"/>
      <c r="DY19" s="94"/>
      <c r="DZ19" s="94"/>
      <c r="EA19" s="94"/>
      <c r="EB19" s="94"/>
      <c r="EC19" s="94"/>
      <c r="ED19" s="94"/>
      <c r="EE19" s="94"/>
      <c r="EF19" s="94"/>
      <c r="EG19" s="94"/>
      <c r="EH19" s="94"/>
      <c r="EI19" s="94"/>
      <c r="EJ19" s="94"/>
      <c r="EK19" s="94"/>
      <c r="EL19" s="94"/>
      <c r="EM19" s="94"/>
      <c r="EN19" s="94"/>
      <c r="EO19" s="94"/>
      <c r="EP19" s="94"/>
      <c r="EQ19" s="94"/>
      <c r="ER19" s="94"/>
      <c r="ES19" s="94"/>
      <c r="ET19" s="94"/>
      <c r="EU19" s="94"/>
      <c r="EV19" s="94"/>
      <c r="EW19" s="94"/>
      <c r="EX19" s="94"/>
      <c r="EY19" s="94"/>
      <c r="EZ19" s="94"/>
      <c r="FA19" s="94"/>
      <c r="FB19" s="94"/>
      <c r="FC19" s="94"/>
      <c r="FD19" s="94"/>
      <c r="FE19" s="94"/>
      <c r="FF19" s="94"/>
      <c r="FG19" s="94"/>
      <c r="FH19" s="94"/>
      <c r="FI19" s="94"/>
      <c r="FJ19" s="94"/>
      <c r="FK19" s="94"/>
      <c r="FL19" s="94"/>
      <c r="FM19" s="94"/>
      <c r="FN19" s="94"/>
      <c r="FO19" s="94"/>
      <c r="FP19" s="94"/>
      <c r="FQ19" s="94"/>
      <c r="FR19" s="94"/>
      <c r="FS19" s="94"/>
      <c r="FT19" s="94"/>
      <c r="FU19" s="94"/>
      <c r="FV19" s="94"/>
      <c r="FW19" s="94"/>
      <c r="FX19" s="94"/>
      <c r="FY19" s="94"/>
      <c r="FZ19" s="94"/>
      <c r="GA19" s="94"/>
      <c r="GB19" s="94"/>
      <c r="GC19" s="94"/>
      <c r="GD19" s="94"/>
      <c r="GE19" s="94"/>
      <c r="GF19" s="94"/>
      <c r="GG19" s="94"/>
      <c r="GH19" s="94"/>
      <c r="GI19" s="94"/>
      <c r="GJ19" s="94"/>
      <c r="GK19" s="94"/>
      <c r="GL19" s="94"/>
      <c r="GM19" s="94"/>
      <c r="GN19" s="94"/>
      <c r="GO19" s="94"/>
      <c r="GP19" s="94"/>
      <c r="GQ19" s="94"/>
      <c r="GR19" s="94"/>
      <c r="GS19" s="94"/>
      <c r="GT19" s="94"/>
      <c r="GU19" s="94"/>
      <c r="GV19" s="94"/>
      <c r="GW19" s="94"/>
      <c r="GX19" s="94"/>
      <c r="GY19" s="94"/>
      <c r="GZ19" s="94"/>
      <c r="HA19" s="94"/>
      <c r="HB19" s="94"/>
      <c r="HC19" s="94"/>
      <c r="HD19" s="94"/>
      <c r="HE19" s="94"/>
      <c r="HF19" s="94"/>
      <c r="HG19" s="94"/>
      <c r="HH19" s="94"/>
      <c r="HI19" s="94"/>
      <c r="HJ19" s="94"/>
      <c r="HK19" s="94"/>
      <c r="HL19" s="94"/>
      <c r="HM19" s="94"/>
      <c r="HN19" s="94"/>
      <c r="HO19" s="94"/>
      <c r="HP19" s="94"/>
      <c r="HQ19" s="94"/>
      <c r="HR19" s="94"/>
      <c r="HS19" s="94"/>
      <c r="HT19" s="94"/>
      <c r="HU19" s="94"/>
      <c r="HV19" s="94"/>
      <c r="HW19" s="94"/>
      <c r="HX19" s="94"/>
      <c r="HY19" s="94"/>
      <c r="HZ19" s="94"/>
      <c r="IA19" s="94"/>
      <c r="IB19" s="94"/>
      <c r="IC19" s="94"/>
      <c r="ID19" s="94"/>
      <c r="IE19" s="94"/>
      <c r="IF19" s="94"/>
      <c r="IG19" s="94"/>
      <c r="IH19" s="94"/>
      <c r="II19" s="94"/>
      <c r="IJ19" s="94"/>
      <c r="IK19" s="94"/>
      <c r="IL19" s="94"/>
      <c r="IM19" s="94"/>
      <c r="IN19" s="94"/>
      <c r="IO19" s="94"/>
      <c r="IP19" s="94"/>
      <c r="IQ19" s="94"/>
      <c r="IR19" s="94"/>
      <c r="IS19" s="94"/>
      <c r="IT19" s="94"/>
      <c r="IU19" s="94"/>
      <c r="IV19" s="94"/>
    </row>
    <row r="20" spans="1:256" x14ac:dyDescent="0.35">
      <c r="A20" s="482"/>
      <c r="B20" s="483"/>
      <c r="C20" s="95"/>
      <c r="D20" s="96"/>
      <c r="E20" s="97"/>
      <c r="F20" s="98">
        <f>D20*E20</f>
        <v>0</v>
      </c>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c r="BB20" s="94"/>
      <c r="BC20" s="94"/>
      <c r="BD20" s="94"/>
      <c r="BE20" s="94"/>
      <c r="BF20" s="94"/>
      <c r="BG20" s="94"/>
      <c r="BH20" s="94"/>
      <c r="BI20" s="94"/>
      <c r="BJ20" s="94"/>
      <c r="BK20" s="94"/>
      <c r="BL20" s="94"/>
      <c r="BM20" s="94"/>
      <c r="BN20" s="94"/>
      <c r="BO20" s="94"/>
      <c r="BP20" s="94"/>
      <c r="BQ20" s="94"/>
      <c r="BR20" s="94"/>
      <c r="BS20" s="94"/>
      <c r="BT20" s="94"/>
      <c r="BU20" s="94"/>
      <c r="BV20" s="94"/>
      <c r="BW20" s="94"/>
      <c r="BX20" s="94"/>
      <c r="BY20" s="94"/>
      <c r="BZ20" s="94"/>
      <c r="CA20" s="94"/>
      <c r="CB20" s="94"/>
      <c r="CC20" s="94"/>
      <c r="CD20" s="94"/>
      <c r="CE20" s="94"/>
      <c r="CF20" s="94"/>
      <c r="CG20" s="94"/>
      <c r="CH20" s="94"/>
      <c r="CI20" s="94"/>
      <c r="CJ20" s="94"/>
      <c r="CK20" s="94"/>
      <c r="CL20" s="94"/>
      <c r="CM20" s="94"/>
      <c r="CN20" s="94"/>
      <c r="CO20" s="94"/>
      <c r="CP20" s="94"/>
      <c r="CQ20" s="94"/>
      <c r="CR20" s="94"/>
      <c r="CS20" s="94"/>
      <c r="CT20" s="94"/>
      <c r="CU20" s="94"/>
      <c r="CV20" s="94"/>
      <c r="CW20" s="94"/>
      <c r="CX20" s="94"/>
      <c r="CY20" s="94"/>
      <c r="CZ20" s="94"/>
      <c r="DA20" s="94"/>
      <c r="DB20" s="94"/>
      <c r="DC20" s="94"/>
      <c r="DD20" s="94"/>
      <c r="DE20" s="94"/>
      <c r="DF20" s="94"/>
      <c r="DG20" s="94"/>
      <c r="DH20" s="94"/>
      <c r="DI20" s="94"/>
      <c r="DJ20" s="94"/>
      <c r="DK20" s="94"/>
      <c r="DL20" s="94"/>
      <c r="DM20" s="94"/>
      <c r="DN20" s="94"/>
      <c r="DO20" s="94"/>
      <c r="DP20" s="94"/>
      <c r="DQ20" s="94"/>
      <c r="DR20" s="94"/>
      <c r="DS20" s="94"/>
      <c r="DT20" s="94"/>
      <c r="DU20" s="94"/>
      <c r="DV20" s="94"/>
      <c r="DW20" s="94"/>
      <c r="DX20" s="94"/>
      <c r="DY20" s="94"/>
      <c r="DZ20" s="94"/>
      <c r="EA20" s="94"/>
      <c r="EB20" s="94"/>
      <c r="EC20" s="94"/>
      <c r="ED20" s="94"/>
      <c r="EE20" s="94"/>
      <c r="EF20" s="94"/>
      <c r="EG20" s="94"/>
      <c r="EH20" s="94"/>
      <c r="EI20" s="94"/>
      <c r="EJ20" s="94"/>
      <c r="EK20" s="94"/>
      <c r="EL20" s="94"/>
      <c r="EM20" s="94"/>
      <c r="EN20" s="94"/>
      <c r="EO20" s="94"/>
      <c r="EP20" s="94"/>
      <c r="EQ20" s="94"/>
      <c r="ER20" s="94"/>
      <c r="ES20" s="94"/>
      <c r="ET20" s="94"/>
      <c r="EU20" s="94"/>
      <c r="EV20" s="94"/>
      <c r="EW20" s="94"/>
      <c r="EX20" s="94"/>
      <c r="EY20" s="94"/>
      <c r="EZ20" s="94"/>
      <c r="FA20" s="94"/>
      <c r="FB20" s="94"/>
      <c r="FC20" s="94"/>
      <c r="FD20" s="94"/>
      <c r="FE20" s="94"/>
      <c r="FF20" s="94"/>
      <c r="FG20" s="94"/>
      <c r="FH20" s="94"/>
      <c r="FI20" s="94"/>
      <c r="FJ20" s="94"/>
      <c r="FK20" s="94"/>
      <c r="FL20" s="94"/>
      <c r="FM20" s="94"/>
      <c r="FN20" s="94"/>
      <c r="FO20" s="94"/>
      <c r="FP20" s="94"/>
      <c r="FQ20" s="94"/>
      <c r="FR20" s="94"/>
      <c r="FS20" s="94"/>
      <c r="FT20" s="94"/>
      <c r="FU20" s="94"/>
      <c r="FV20" s="94"/>
      <c r="FW20" s="94"/>
      <c r="FX20" s="94"/>
      <c r="FY20" s="94"/>
      <c r="FZ20" s="94"/>
      <c r="GA20" s="94"/>
      <c r="GB20" s="94"/>
      <c r="GC20" s="94"/>
      <c r="GD20" s="94"/>
      <c r="GE20" s="94"/>
      <c r="GF20" s="94"/>
      <c r="GG20" s="94"/>
      <c r="GH20" s="94"/>
      <c r="GI20" s="94"/>
      <c r="GJ20" s="94"/>
      <c r="GK20" s="94"/>
      <c r="GL20" s="94"/>
      <c r="GM20" s="94"/>
      <c r="GN20" s="94"/>
      <c r="GO20" s="94"/>
      <c r="GP20" s="94"/>
      <c r="GQ20" s="94"/>
      <c r="GR20" s="94"/>
      <c r="GS20" s="94"/>
      <c r="GT20" s="94"/>
      <c r="GU20" s="94"/>
      <c r="GV20" s="94"/>
      <c r="GW20" s="94"/>
      <c r="GX20" s="94"/>
      <c r="GY20" s="94"/>
      <c r="GZ20" s="94"/>
      <c r="HA20" s="94"/>
      <c r="HB20" s="94"/>
      <c r="HC20" s="94"/>
      <c r="HD20" s="94"/>
      <c r="HE20" s="94"/>
      <c r="HF20" s="94"/>
      <c r="HG20" s="94"/>
      <c r="HH20" s="94"/>
      <c r="HI20" s="94"/>
      <c r="HJ20" s="94"/>
      <c r="HK20" s="94"/>
      <c r="HL20" s="94"/>
      <c r="HM20" s="94"/>
      <c r="HN20" s="94"/>
      <c r="HO20" s="94"/>
      <c r="HP20" s="94"/>
      <c r="HQ20" s="94"/>
      <c r="HR20" s="94"/>
      <c r="HS20" s="94"/>
      <c r="HT20" s="94"/>
      <c r="HU20" s="94"/>
      <c r="HV20" s="94"/>
      <c r="HW20" s="94"/>
      <c r="HX20" s="94"/>
      <c r="HY20" s="94"/>
      <c r="HZ20" s="94"/>
      <c r="IA20" s="94"/>
      <c r="IB20" s="94"/>
      <c r="IC20" s="94"/>
      <c r="ID20" s="94"/>
      <c r="IE20" s="94"/>
      <c r="IF20" s="94"/>
      <c r="IG20" s="94"/>
      <c r="IH20" s="94"/>
      <c r="II20" s="94"/>
      <c r="IJ20" s="94"/>
      <c r="IK20" s="94"/>
      <c r="IL20" s="94"/>
      <c r="IM20" s="94"/>
      <c r="IN20" s="94"/>
      <c r="IO20" s="94"/>
      <c r="IP20" s="94"/>
      <c r="IQ20" s="94"/>
      <c r="IR20" s="94"/>
      <c r="IS20" s="94"/>
      <c r="IT20" s="94"/>
      <c r="IU20" s="94"/>
      <c r="IV20" s="94"/>
    </row>
    <row r="21" spans="1:256" x14ac:dyDescent="0.35">
      <c r="A21" s="482"/>
      <c r="B21" s="483"/>
      <c r="C21" s="95"/>
      <c r="D21" s="96"/>
      <c r="E21" s="97"/>
      <c r="F21" s="98">
        <f>D21*E21</f>
        <v>0</v>
      </c>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c r="BB21" s="94"/>
      <c r="BC21" s="94"/>
      <c r="BD21" s="94"/>
      <c r="BE21" s="94"/>
      <c r="BF21" s="94"/>
      <c r="BG21" s="94"/>
      <c r="BH21" s="94"/>
      <c r="BI21" s="94"/>
      <c r="BJ21" s="94"/>
      <c r="BK21" s="94"/>
      <c r="BL21" s="94"/>
      <c r="BM21" s="94"/>
      <c r="BN21" s="94"/>
      <c r="BO21" s="94"/>
      <c r="BP21" s="94"/>
      <c r="BQ21" s="94"/>
      <c r="BR21" s="94"/>
      <c r="BS21" s="94"/>
      <c r="BT21" s="94"/>
      <c r="BU21" s="94"/>
      <c r="BV21" s="94"/>
      <c r="BW21" s="94"/>
      <c r="BX21" s="94"/>
      <c r="BY21" s="94"/>
      <c r="BZ21" s="94"/>
      <c r="CA21" s="94"/>
      <c r="CB21" s="94"/>
      <c r="CC21" s="94"/>
      <c r="CD21" s="94"/>
      <c r="CE21" s="94"/>
      <c r="CF21" s="94"/>
      <c r="CG21" s="94"/>
      <c r="CH21" s="94"/>
      <c r="CI21" s="94"/>
      <c r="CJ21" s="94"/>
      <c r="CK21" s="94"/>
      <c r="CL21" s="94"/>
      <c r="CM21" s="94"/>
      <c r="CN21" s="94"/>
      <c r="CO21" s="94"/>
      <c r="CP21" s="94"/>
      <c r="CQ21" s="94"/>
      <c r="CR21" s="94"/>
      <c r="CS21" s="94"/>
      <c r="CT21" s="94"/>
      <c r="CU21" s="94"/>
      <c r="CV21" s="94"/>
      <c r="CW21" s="94"/>
      <c r="CX21" s="94"/>
      <c r="CY21" s="94"/>
      <c r="CZ21" s="94"/>
      <c r="DA21" s="94"/>
      <c r="DB21" s="94"/>
      <c r="DC21" s="94"/>
      <c r="DD21" s="94"/>
      <c r="DE21" s="94"/>
      <c r="DF21" s="94"/>
      <c r="DG21" s="94"/>
      <c r="DH21" s="94"/>
      <c r="DI21" s="94"/>
      <c r="DJ21" s="94"/>
      <c r="DK21" s="94"/>
      <c r="DL21" s="94"/>
      <c r="DM21" s="94"/>
      <c r="DN21" s="94"/>
      <c r="DO21" s="94"/>
      <c r="DP21" s="94"/>
      <c r="DQ21" s="94"/>
      <c r="DR21" s="94"/>
      <c r="DS21" s="94"/>
      <c r="DT21" s="94"/>
      <c r="DU21" s="94"/>
      <c r="DV21" s="94"/>
      <c r="DW21" s="94"/>
      <c r="DX21" s="94"/>
      <c r="DY21" s="94"/>
      <c r="DZ21" s="94"/>
      <c r="EA21" s="94"/>
      <c r="EB21" s="94"/>
      <c r="EC21" s="94"/>
      <c r="ED21" s="94"/>
      <c r="EE21" s="94"/>
      <c r="EF21" s="94"/>
      <c r="EG21" s="94"/>
      <c r="EH21" s="94"/>
      <c r="EI21" s="94"/>
      <c r="EJ21" s="94"/>
      <c r="EK21" s="94"/>
      <c r="EL21" s="94"/>
      <c r="EM21" s="94"/>
      <c r="EN21" s="94"/>
      <c r="EO21" s="94"/>
      <c r="EP21" s="94"/>
      <c r="EQ21" s="94"/>
      <c r="ER21" s="94"/>
      <c r="ES21" s="94"/>
      <c r="ET21" s="94"/>
      <c r="EU21" s="94"/>
      <c r="EV21" s="94"/>
      <c r="EW21" s="94"/>
      <c r="EX21" s="94"/>
      <c r="EY21" s="94"/>
      <c r="EZ21" s="94"/>
      <c r="FA21" s="94"/>
      <c r="FB21" s="94"/>
      <c r="FC21" s="94"/>
      <c r="FD21" s="94"/>
      <c r="FE21" s="94"/>
      <c r="FF21" s="94"/>
      <c r="FG21" s="94"/>
      <c r="FH21" s="94"/>
      <c r="FI21" s="94"/>
      <c r="FJ21" s="94"/>
      <c r="FK21" s="94"/>
      <c r="FL21" s="94"/>
      <c r="FM21" s="94"/>
      <c r="FN21" s="94"/>
      <c r="FO21" s="94"/>
      <c r="FP21" s="94"/>
      <c r="FQ21" s="94"/>
      <c r="FR21" s="94"/>
      <c r="FS21" s="94"/>
      <c r="FT21" s="94"/>
      <c r="FU21" s="94"/>
      <c r="FV21" s="94"/>
      <c r="FW21" s="94"/>
      <c r="FX21" s="94"/>
      <c r="FY21" s="94"/>
      <c r="FZ21" s="94"/>
      <c r="GA21" s="94"/>
      <c r="GB21" s="94"/>
      <c r="GC21" s="94"/>
      <c r="GD21" s="94"/>
      <c r="GE21" s="94"/>
      <c r="GF21" s="94"/>
      <c r="GG21" s="94"/>
      <c r="GH21" s="94"/>
      <c r="GI21" s="94"/>
      <c r="GJ21" s="94"/>
      <c r="GK21" s="94"/>
      <c r="GL21" s="94"/>
      <c r="GM21" s="94"/>
      <c r="GN21" s="94"/>
      <c r="GO21" s="94"/>
      <c r="GP21" s="94"/>
      <c r="GQ21" s="94"/>
      <c r="GR21" s="94"/>
      <c r="GS21" s="94"/>
      <c r="GT21" s="94"/>
      <c r="GU21" s="94"/>
      <c r="GV21" s="94"/>
      <c r="GW21" s="94"/>
      <c r="GX21" s="94"/>
      <c r="GY21" s="94"/>
      <c r="GZ21" s="94"/>
      <c r="HA21" s="94"/>
      <c r="HB21" s="94"/>
      <c r="HC21" s="94"/>
      <c r="HD21" s="94"/>
      <c r="HE21" s="94"/>
      <c r="HF21" s="94"/>
      <c r="HG21" s="94"/>
      <c r="HH21" s="94"/>
      <c r="HI21" s="94"/>
      <c r="HJ21" s="94"/>
      <c r="HK21" s="94"/>
      <c r="HL21" s="94"/>
      <c r="HM21" s="94"/>
      <c r="HN21" s="94"/>
      <c r="HO21" s="94"/>
      <c r="HP21" s="94"/>
      <c r="HQ21" s="94"/>
      <c r="HR21" s="94"/>
      <c r="HS21" s="94"/>
      <c r="HT21" s="94"/>
      <c r="HU21" s="94"/>
      <c r="HV21" s="94"/>
      <c r="HW21" s="94"/>
      <c r="HX21" s="94"/>
      <c r="HY21" s="94"/>
      <c r="HZ21" s="94"/>
      <c r="IA21" s="94"/>
      <c r="IB21" s="94"/>
      <c r="IC21" s="94"/>
      <c r="ID21" s="94"/>
      <c r="IE21" s="94"/>
      <c r="IF21" s="94"/>
      <c r="IG21" s="94"/>
      <c r="IH21" s="94"/>
      <c r="II21" s="94"/>
      <c r="IJ21" s="94"/>
      <c r="IK21" s="94"/>
      <c r="IL21" s="94"/>
      <c r="IM21" s="94"/>
      <c r="IN21" s="94"/>
      <c r="IO21" s="94"/>
      <c r="IP21" s="94"/>
      <c r="IQ21" s="94"/>
      <c r="IR21" s="94"/>
      <c r="IS21" s="94"/>
      <c r="IT21" s="94"/>
      <c r="IU21" s="94"/>
      <c r="IV21" s="94"/>
    </row>
    <row r="22" spans="1:256" ht="7" customHeight="1" x14ac:dyDescent="0.35">
      <c r="A22" s="482"/>
      <c r="B22" s="483"/>
      <c r="C22" s="95"/>
      <c r="D22" s="96"/>
      <c r="E22" s="97"/>
      <c r="F22" s="98"/>
    </row>
    <row r="23" spans="1:256" x14ac:dyDescent="0.35">
      <c r="A23" s="471" t="s">
        <v>53</v>
      </c>
      <c r="B23" s="472"/>
      <c r="C23" s="99"/>
      <c r="D23" s="99"/>
      <c r="E23" s="100"/>
      <c r="F23" s="101">
        <f>SUM(F18:F22)</f>
        <v>0</v>
      </c>
    </row>
    <row r="24" spans="1:256" x14ac:dyDescent="0.35">
      <c r="A24" s="480" t="s">
        <v>54</v>
      </c>
      <c r="B24" s="481"/>
      <c r="C24" s="91"/>
      <c r="D24" s="91"/>
      <c r="E24" s="92"/>
      <c r="F24" s="93"/>
    </row>
    <row r="25" spans="1:256" x14ac:dyDescent="0.35">
      <c r="A25" s="482"/>
      <c r="B25" s="483"/>
      <c r="C25" s="95"/>
      <c r="D25" s="96"/>
      <c r="E25" s="97"/>
      <c r="F25" s="98">
        <f>D25*E25</f>
        <v>0</v>
      </c>
    </row>
    <row r="26" spans="1:256" x14ac:dyDescent="0.35">
      <c r="A26" s="482"/>
      <c r="B26" s="483"/>
      <c r="C26" s="95" t="s">
        <v>45</v>
      </c>
      <c r="D26" s="96">
        <v>1</v>
      </c>
      <c r="E26" s="97"/>
      <c r="F26" s="98">
        <f>D26*E26</f>
        <v>0</v>
      </c>
    </row>
    <row r="27" spans="1:256" x14ac:dyDescent="0.35">
      <c r="A27" s="482"/>
      <c r="B27" s="483"/>
      <c r="C27" s="95"/>
      <c r="D27" s="96"/>
      <c r="E27" s="97"/>
      <c r="F27" s="102">
        <f>E27*D27</f>
        <v>0</v>
      </c>
    </row>
    <row r="28" spans="1:256" ht="7" customHeight="1" x14ac:dyDescent="0.35">
      <c r="A28" s="482"/>
      <c r="B28" s="483"/>
      <c r="C28" s="95"/>
      <c r="D28" s="96"/>
      <c r="E28" s="97"/>
      <c r="F28" s="102"/>
    </row>
    <row r="29" spans="1:256" x14ac:dyDescent="0.35">
      <c r="A29" s="471" t="s">
        <v>55</v>
      </c>
      <c r="B29" s="472"/>
      <c r="C29" s="99"/>
      <c r="D29" s="99"/>
      <c r="E29" s="100"/>
      <c r="F29" s="101">
        <f>SUM(F24:F28)</f>
        <v>0</v>
      </c>
    </row>
    <row r="30" spans="1:256" x14ac:dyDescent="0.35">
      <c r="A30" s="486" t="s">
        <v>56</v>
      </c>
      <c r="B30" s="487"/>
      <c r="C30" s="96"/>
      <c r="D30" s="96"/>
      <c r="E30" s="97"/>
      <c r="F30" s="102"/>
    </row>
    <row r="31" spans="1:256" x14ac:dyDescent="0.35">
      <c r="A31" s="484" t="s">
        <v>57</v>
      </c>
      <c r="B31" s="485"/>
      <c r="C31" s="96"/>
      <c r="D31" s="96"/>
      <c r="E31" s="97"/>
      <c r="F31" s="102"/>
    </row>
    <row r="32" spans="1:256" x14ac:dyDescent="0.35">
      <c r="A32" s="104"/>
      <c r="B32" s="103" t="s">
        <v>58</v>
      </c>
      <c r="C32" s="96" t="s">
        <v>59</v>
      </c>
      <c r="D32" s="96"/>
      <c r="E32" s="97">
        <v>42</v>
      </c>
      <c r="F32" s="102" t="str">
        <f>IF(D32="","",+E32*D32)</f>
        <v/>
      </c>
    </row>
    <row r="33" spans="1:6" x14ac:dyDescent="0.35">
      <c r="A33" s="104"/>
      <c r="B33" s="103" t="s">
        <v>60</v>
      </c>
      <c r="C33" s="96" t="s">
        <v>59</v>
      </c>
      <c r="D33" s="96"/>
      <c r="E33" s="97">
        <v>48</v>
      </c>
      <c r="F33" s="102" t="str">
        <f>IF(D33="","",+E33*D33)</f>
        <v/>
      </c>
    </row>
    <row r="34" spans="1:6" x14ac:dyDescent="0.35">
      <c r="A34" s="104"/>
      <c r="B34" s="103" t="s">
        <v>61</v>
      </c>
      <c r="C34" s="96" t="s">
        <v>59</v>
      </c>
      <c r="D34" s="96"/>
      <c r="E34" s="97">
        <v>63</v>
      </c>
      <c r="F34" s="102" t="str">
        <f>IF(D34="","",+E34*D34)</f>
        <v/>
      </c>
    </row>
    <row r="35" spans="1:6" x14ac:dyDescent="0.35">
      <c r="A35" s="484" t="s">
        <v>62</v>
      </c>
      <c r="B35" s="485"/>
      <c r="C35" s="96"/>
      <c r="D35" s="96"/>
      <c r="E35" s="97"/>
      <c r="F35" s="102"/>
    </row>
    <row r="36" spans="1:6" x14ac:dyDescent="0.35">
      <c r="A36" s="104"/>
      <c r="B36" s="103" t="s">
        <v>58</v>
      </c>
      <c r="C36" s="96" t="s">
        <v>59</v>
      </c>
      <c r="D36" s="96"/>
      <c r="E36" s="97">
        <v>84</v>
      </c>
      <c r="F36" s="102" t="str">
        <f>IF(D36="","",+E36*D36)</f>
        <v/>
      </c>
    </row>
    <row r="37" spans="1:6" x14ac:dyDescent="0.35">
      <c r="A37" s="104"/>
      <c r="B37" s="103" t="s">
        <v>60</v>
      </c>
      <c r="C37" s="96" t="s">
        <v>59</v>
      </c>
      <c r="D37" s="96"/>
      <c r="E37" s="97">
        <v>96</v>
      </c>
      <c r="F37" s="102" t="str">
        <f>IF(D37="","",+E37*D37)</f>
        <v/>
      </c>
    </row>
    <row r="38" spans="1:6" x14ac:dyDescent="0.35">
      <c r="A38" s="104"/>
      <c r="B38" s="103" t="s">
        <v>61</v>
      </c>
      <c r="C38" s="96" t="s">
        <v>59</v>
      </c>
      <c r="D38" s="96"/>
      <c r="E38" s="97">
        <v>126</v>
      </c>
      <c r="F38" s="102" t="str">
        <f>IF(D38="","",+E38*D38)</f>
        <v/>
      </c>
    </row>
    <row r="39" spans="1:6" x14ac:dyDescent="0.35">
      <c r="A39" s="484" t="s">
        <v>63</v>
      </c>
      <c r="B39" s="485"/>
      <c r="C39" s="96"/>
      <c r="D39" s="96"/>
      <c r="E39" s="97"/>
      <c r="F39" s="102"/>
    </row>
    <row r="40" spans="1:6" x14ac:dyDescent="0.35">
      <c r="A40" s="104"/>
      <c r="B40" s="103" t="s">
        <v>58</v>
      </c>
      <c r="C40" s="96" t="s">
        <v>59</v>
      </c>
      <c r="D40" s="96"/>
      <c r="E40" s="97">
        <v>52.5</v>
      </c>
      <c r="F40" s="102" t="str">
        <f>IF(D40="","",+E40*D40)</f>
        <v/>
      </c>
    </row>
    <row r="41" spans="1:6" x14ac:dyDescent="0.35">
      <c r="A41" s="104"/>
      <c r="B41" s="103" t="s">
        <v>60</v>
      </c>
      <c r="C41" s="96" t="s">
        <v>59</v>
      </c>
      <c r="D41" s="96"/>
      <c r="E41" s="97">
        <v>60</v>
      </c>
      <c r="F41" s="102" t="str">
        <f>IF(D41="","",+E41*D41)</f>
        <v/>
      </c>
    </row>
    <row r="42" spans="1:6" x14ac:dyDescent="0.35">
      <c r="A42" s="104"/>
      <c r="B42" s="103" t="s">
        <v>61</v>
      </c>
      <c r="C42" s="96" t="s">
        <v>59</v>
      </c>
      <c r="D42" s="96"/>
      <c r="E42" s="97">
        <v>78.75</v>
      </c>
      <c r="F42" s="102" t="str">
        <f>IF(D42="","",+E42*D42)</f>
        <v/>
      </c>
    </row>
    <row r="43" spans="1:6" x14ac:dyDescent="0.35">
      <c r="A43" s="484" t="s">
        <v>64</v>
      </c>
      <c r="B43" s="485"/>
      <c r="C43" s="96"/>
      <c r="D43" s="96"/>
      <c r="E43" s="97"/>
      <c r="F43" s="102"/>
    </row>
    <row r="44" spans="1:6" x14ac:dyDescent="0.35">
      <c r="A44" s="104"/>
      <c r="B44" s="103" t="s">
        <v>58</v>
      </c>
      <c r="C44" s="96" t="s">
        <v>59</v>
      </c>
      <c r="D44" s="96"/>
      <c r="E44" s="97">
        <v>84</v>
      </c>
      <c r="F44" s="102" t="str">
        <f>IF(D44="","",+E44*D44)</f>
        <v/>
      </c>
    </row>
    <row r="45" spans="1:6" x14ac:dyDescent="0.35">
      <c r="A45" s="104"/>
      <c r="B45" s="103" t="s">
        <v>60</v>
      </c>
      <c r="C45" s="96" t="s">
        <v>59</v>
      </c>
      <c r="D45" s="96"/>
      <c r="E45" s="97">
        <v>96</v>
      </c>
      <c r="F45" s="102" t="str">
        <f>IF(D45="","",+E45*D45)</f>
        <v/>
      </c>
    </row>
    <row r="46" spans="1:6" x14ac:dyDescent="0.35">
      <c r="A46" s="104"/>
      <c r="B46" s="103" t="s">
        <v>61</v>
      </c>
      <c r="C46" s="96" t="s">
        <v>59</v>
      </c>
      <c r="D46" s="96"/>
      <c r="E46" s="97">
        <v>126</v>
      </c>
      <c r="F46" s="102" t="str">
        <f>IF(D46="","",+E46*D46)</f>
        <v/>
      </c>
    </row>
    <row r="47" spans="1:6" x14ac:dyDescent="0.35">
      <c r="A47" s="484" t="s">
        <v>65</v>
      </c>
      <c r="B47" s="485"/>
      <c r="C47" s="96"/>
      <c r="D47" s="96"/>
      <c r="E47" s="97"/>
      <c r="F47" s="102"/>
    </row>
    <row r="48" spans="1:6" x14ac:dyDescent="0.35">
      <c r="A48" s="104"/>
      <c r="B48" s="103" t="s">
        <v>58</v>
      </c>
      <c r="C48" s="96" t="s">
        <v>59</v>
      </c>
      <c r="D48" s="96"/>
      <c r="E48" s="97">
        <v>84</v>
      </c>
      <c r="F48" s="102" t="str">
        <f>IF(D48="","",+E48*D48)</f>
        <v/>
      </c>
    </row>
    <row r="49" spans="1:11" x14ac:dyDescent="0.35">
      <c r="A49" s="104"/>
      <c r="B49" s="103" t="s">
        <v>60</v>
      </c>
      <c r="C49" s="96" t="s">
        <v>59</v>
      </c>
      <c r="D49" s="96"/>
      <c r="E49" s="97">
        <v>96</v>
      </c>
      <c r="F49" s="102" t="str">
        <f>IF(D49="","",+E49*D49)</f>
        <v/>
      </c>
    </row>
    <row r="50" spans="1:11" x14ac:dyDescent="0.35">
      <c r="A50" s="104"/>
      <c r="B50" s="103" t="s">
        <v>61</v>
      </c>
      <c r="C50" s="96" t="s">
        <v>59</v>
      </c>
      <c r="D50" s="96"/>
      <c r="E50" s="97">
        <v>126</v>
      </c>
      <c r="F50" s="102" t="str">
        <f>IF(D50="","",+E50*D50)</f>
        <v/>
      </c>
    </row>
    <row r="51" spans="1:11" ht="7" customHeight="1" x14ac:dyDescent="0.35">
      <c r="A51" s="104"/>
      <c r="B51" s="105"/>
      <c r="C51" s="96"/>
      <c r="D51" s="96"/>
      <c r="E51" s="97"/>
      <c r="F51" s="102"/>
    </row>
    <row r="52" spans="1:11" x14ac:dyDescent="0.35">
      <c r="A52" s="471" t="s">
        <v>66</v>
      </c>
      <c r="B52" s="472"/>
      <c r="C52" s="99"/>
      <c r="D52" s="99"/>
      <c r="E52" s="100"/>
      <c r="F52" s="101">
        <f>SUM(F30:F50)</f>
        <v>0</v>
      </c>
    </row>
    <row r="53" spans="1:11" x14ac:dyDescent="0.35">
      <c r="A53" s="486" t="s">
        <v>67</v>
      </c>
      <c r="B53" s="487"/>
      <c r="C53" s="96"/>
      <c r="D53" s="96"/>
      <c r="E53" s="97"/>
      <c r="F53" s="102" t="str">
        <f>IF(D53="","",+E53*D53)</f>
        <v/>
      </c>
    </row>
    <row r="54" spans="1:11" x14ac:dyDescent="0.35">
      <c r="A54" s="490"/>
      <c r="B54" s="491"/>
      <c r="C54" s="96" t="s">
        <v>45</v>
      </c>
      <c r="D54" s="96"/>
      <c r="E54" s="97">
        <v>40</v>
      </c>
      <c r="F54" s="102" t="str">
        <f>IF(D54="","",+E54*D54)</f>
        <v/>
      </c>
    </row>
    <row r="55" spans="1:11" ht="7" customHeight="1" x14ac:dyDescent="0.35">
      <c r="A55" s="104"/>
      <c r="B55" s="105"/>
      <c r="C55" s="96"/>
      <c r="D55" s="96"/>
      <c r="E55" s="97"/>
      <c r="F55" s="102"/>
    </row>
    <row r="56" spans="1:11" x14ac:dyDescent="0.35">
      <c r="A56" s="471" t="s">
        <v>68</v>
      </c>
      <c r="B56" s="472"/>
      <c r="C56" s="99"/>
      <c r="D56" s="99"/>
      <c r="E56" s="100"/>
      <c r="F56" s="101">
        <f>SUM(F53:F54)</f>
        <v>0</v>
      </c>
    </row>
    <row r="57" spans="1:11" x14ac:dyDescent="0.35">
      <c r="A57" s="492" t="s">
        <v>69</v>
      </c>
      <c r="B57" s="493"/>
      <c r="C57" s="106"/>
      <c r="D57" s="106"/>
      <c r="E57" s="107"/>
      <c r="F57" s="108" t="str">
        <f>IF(D57="","",+E57*D57)</f>
        <v/>
      </c>
    </row>
    <row r="58" spans="1:11" ht="7" customHeight="1" x14ac:dyDescent="0.35">
      <c r="A58" s="109"/>
      <c r="B58" s="110"/>
      <c r="C58" s="106"/>
      <c r="D58" s="106"/>
      <c r="E58" s="107"/>
      <c r="F58" s="108"/>
    </row>
    <row r="59" spans="1:11" x14ac:dyDescent="0.35">
      <c r="A59" s="494" t="s">
        <v>70</v>
      </c>
      <c r="B59" s="495"/>
      <c r="C59" s="106" t="s">
        <v>71</v>
      </c>
      <c r="D59" s="106">
        <v>0.14000000000000001</v>
      </c>
      <c r="E59" s="107">
        <f>IF(F23&lt;=1000,F23,0)</f>
        <v>0</v>
      </c>
      <c r="F59" s="108">
        <f>IF(D59="","",+E59*D59)</f>
        <v>0</v>
      </c>
    </row>
    <row r="60" spans="1:11" x14ac:dyDescent="0.35">
      <c r="A60" s="494" t="s">
        <v>72</v>
      </c>
      <c r="B60" s="495"/>
      <c r="C60" s="106" t="s">
        <v>71</v>
      </c>
      <c r="D60" s="106">
        <v>0.13</v>
      </c>
      <c r="E60" s="107">
        <f>IF(AND(F23&gt;1000,F23&lt;=8000),F23,0)</f>
        <v>0</v>
      </c>
      <c r="F60" s="108">
        <f>IF(D60="","",+E60*D60)</f>
        <v>0</v>
      </c>
    </row>
    <row r="61" spans="1:11" x14ac:dyDescent="0.35">
      <c r="A61" s="494" t="s">
        <v>73</v>
      </c>
      <c r="B61" s="495"/>
      <c r="C61" s="106" t="s">
        <v>71</v>
      </c>
      <c r="D61" s="106">
        <v>0.12</v>
      </c>
      <c r="E61" s="107">
        <f>IF(F23&gt;8000,F23,0)</f>
        <v>0</v>
      </c>
      <c r="F61" s="108">
        <f>IF(D61="","",+E61*D61)</f>
        <v>0</v>
      </c>
    </row>
    <row r="62" spans="1:11" x14ac:dyDescent="0.35">
      <c r="A62" s="494" t="s">
        <v>74</v>
      </c>
      <c r="B62" s="495"/>
      <c r="C62" s="106" t="s">
        <v>71</v>
      </c>
      <c r="D62" s="106">
        <v>0.13</v>
      </c>
      <c r="E62" s="107">
        <f>F29</f>
        <v>0</v>
      </c>
      <c r="F62" s="108">
        <f>IF(D62="","",+E62*D62)</f>
        <v>0</v>
      </c>
    </row>
    <row r="63" spans="1:11" ht="7" customHeight="1" x14ac:dyDescent="0.35">
      <c r="A63" s="109"/>
      <c r="B63" s="111"/>
      <c r="C63" s="106"/>
      <c r="D63" s="106"/>
      <c r="E63" s="107"/>
      <c r="F63" s="108"/>
    </row>
    <row r="64" spans="1:11" x14ac:dyDescent="0.35">
      <c r="A64" s="112"/>
      <c r="B64" s="113" t="s">
        <v>75</v>
      </c>
      <c r="C64" s="114" t="s">
        <v>196</v>
      </c>
      <c r="D64" s="115"/>
      <c r="E64" s="116"/>
      <c r="F64" s="117">
        <f>IF(C64="OUI",-500,0)</f>
        <v>0</v>
      </c>
      <c r="K64" s="66" t="s">
        <v>195</v>
      </c>
    </row>
    <row r="65" spans="1:11" ht="7" customHeight="1" x14ac:dyDescent="0.35">
      <c r="A65" s="118"/>
      <c r="B65" s="119"/>
      <c r="C65" s="106"/>
      <c r="D65" s="106"/>
      <c r="E65" s="107"/>
      <c r="F65" s="108"/>
      <c r="K65" s="66" t="s">
        <v>196</v>
      </c>
    </row>
    <row r="66" spans="1:11" x14ac:dyDescent="0.35">
      <c r="A66" s="496" t="s">
        <v>76</v>
      </c>
      <c r="B66" s="497"/>
      <c r="C66" s="120"/>
      <c r="D66" s="120"/>
      <c r="E66" s="121"/>
      <c r="F66" s="122">
        <f>SUM(F57:F64)</f>
        <v>0</v>
      </c>
    </row>
    <row r="67" spans="1:11" x14ac:dyDescent="0.35">
      <c r="A67" s="498" t="s">
        <v>77</v>
      </c>
      <c r="B67" s="489"/>
      <c r="C67" s="96"/>
      <c r="D67" s="96"/>
      <c r="E67" s="97"/>
      <c r="F67" s="102" t="str">
        <f>IF(D67="","",+E67*D67)</f>
        <v/>
      </c>
    </row>
    <row r="68" spans="1:11" x14ac:dyDescent="0.35">
      <c r="A68" s="488" t="s">
        <v>78</v>
      </c>
      <c r="B68" s="489"/>
      <c r="C68" s="96"/>
      <c r="E68" s="97"/>
      <c r="F68" s="102"/>
    </row>
    <row r="69" spans="1:11" ht="7" customHeight="1" x14ac:dyDescent="0.35">
      <c r="A69" s="124"/>
      <c r="B69" s="125"/>
      <c r="C69" s="96"/>
      <c r="E69" s="97"/>
      <c r="F69" s="102"/>
    </row>
    <row r="70" spans="1:11" x14ac:dyDescent="0.35">
      <c r="A70" s="498" t="s">
        <v>79</v>
      </c>
      <c r="B70" s="489"/>
      <c r="C70" s="96"/>
      <c r="E70" s="97"/>
      <c r="F70" s="102"/>
    </row>
    <row r="71" spans="1:11" ht="7" customHeight="1" x14ac:dyDescent="0.35">
      <c r="A71" s="126"/>
      <c r="B71" s="127"/>
      <c r="C71" s="96"/>
      <c r="D71" s="82"/>
      <c r="E71" s="97"/>
      <c r="F71" s="102"/>
    </row>
    <row r="72" spans="1:11" x14ac:dyDescent="0.35">
      <c r="A72" s="499" t="s">
        <v>80</v>
      </c>
      <c r="B72" s="500"/>
      <c r="C72" s="96">
        <v>3</v>
      </c>
      <c r="D72" s="97" t="s">
        <v>81</v>
      </c>
      <c r="E72" s="97"/>
      <c r="F72" s="102"/>
    </row>
    <row r="73" spans="1:11" x14ac:dyDescent="0.35">
      <c r="A73" s="499" t="s">
        <v>82</v>
      </c>
      <c r="B73" s="500"/>
      <c r="C73" s="96">
        <v>2</v>
      </c>
      <c r="D73" s="97" t="s">
        <v>81</v>
      </c>
      <c r="E73" s="97"/>
      <c r="F73" s="102"/>
    </row>
    <row r="74" spans="1:11" x14ac:dyDescent="0.35">
      <c r="A74" s="126"/>
      <c r="B74" s="128" t="s">
        <v>83</v>
      </c>
      <c r="C74" s="96">
        <v>2</v>
      </c>
      <c r="D74" s="97" t="s">
        <v>81</v>
      </c>
      <c r="E74" s="97"/>
      <c r="F74" s="102"/>
    </row>
    <row r="75" spans="1:11" ht="7" customHeight="1" x14ac:dyDescent="0.35">
      <c r="A75" s="126"/>
      <c r="B75" s="128"/>
      <c r="C75" s="96"/>
      <c r="D75" s="66"/>
      <c r="E75" s="97"/>
      <c r="F75" s="102"/>
    </row>
    <row r="76" spans="1:11" x14ac:dyDescent="0.35">
      <c r="A76" s="126"/>
      <c r="B76" s="128" t="s">
        <v>84</v>
      </c>
      <c r="C76" s="96"/>
      <c r="D76" s="96"/>
      <c r="E76" s="97"/>
      <c r="F76" s="102"/>
    </row>
    <row r="77" spans="1:11" ht="7" customHeight="1" x14ac:dyDescent="0.35">
      <c r="A77" s="126"/>
      <c r="B77" s="129"/>
      <c r="C77" s="96"/>
      <c r="F77" s="102"/>
    </row>
    <row r="78" spans="1:11" hidden="1" x14ac:dyDescent="0.35">
      <c r="A78" s="131"/>
      <c r="B78" s="132"/>
      <c r="C78" s="133"/>
      <c r="D78" s="134"/>
      <c r="F78" s="135"/>
    </row>
    <row r="79" spans="1:11" hidden="1" x14ac:dyDescent="0.35">
      <c r="A79" s="126"/>
      <c r="B79" s="127"/>
      <c r="C79" s="96"/>
      <c r="D79" s="96"/>
      <c r="E79" s="97"/>
      <c r="F79" s="102"/>
    </row>
    <row r="80" spans="1:11" x14ac:dyDescent="0.35">
      <c r="A80" s="131"/>
      <c r="B80" s="132" t="s">
        <v>85</v>
      </c>
      <c r="C80" s="133"/>
      <c r="D80" s="134"/>
      <c r="F80" s="135">
        <v>1000</v>
      </c>
    </row>
    <row r="81" spans="1:6" ht="7" customHeight="1" x14ac:dyDescent="0.35">
      <c r="A81" s="131"/>
      <c r="B81" s="132"/>
      <c r="C81" s="133"/>
      <c r="D81" s="134"/>
      <c r="F81" s="135"/>
    </row>
    <row r="82" spans="1:6" x14ac:dyDescent="0.35">
      <c r="A82" s="131"/>
      <c r="B82" s="132" t="s">
        <v>86</v>
      </c>
      <c r="C82" s="133"/>
      <c r="D82" s="134"/>
      <c r="F82" s="135">
        <f>F80*20/100</f>
        <v>200</v>
      </c>
    </row>
    <row r="83" spans="1:6" ht="7" customHeight="1" x14ac:dyDescent="0.35">
      <c r="A83" s="131"/>
      <c r="B83" s="132"/>
      <c r="C83" s="133"/>
      <c r="D83" s="134"/>
      <c r="F83" s="135"/>
    </row>
    <row r="84" spans="1:6" x14ac:dyDescent="0.35">
      <c r="A84" s="131"/>
      <c r="B84" s="132" t="s">
        <v>87</v>
      </c>
      <c r="C84" s="133"/>
      <c r="D84" s="134"/>
      <c r="F84" s="135">
        <f>SUM(F80:F82)</f>
        <v>1200</v>
      </c>
    </row>
    <row r="85" spans="1:6" ht="7" customHeight="1" thickBot="1" x14ac:dyDescent="0.4">
      <c r="A85" s="136"/>
      <c r="B85" s="137"/>
      <c r="C85" s="138"/>
      <c r="D85" s="139"/>
      <c r="E85" s="140"/>
      <c r="F85" s="141"/>
    </row>
    <row r="86" spans="1:6" ht="15" customHeight="1" thickTop="1" x14ac:dyDescent="0.35">
      <c r="A86" s="142"/>
      <c r="C86" s="143"/>
      <c r="D86" s="144"/>
      <c r="E86" s="145"/>
      <c r="F86" s="146"/>
    </row>
    <row r="87" spans="1:6" ht="15" customHeight="1" x14ac:dyDescent="0.35">
      <c r="A87" s="147"/>
      <c r="B87" s="66" t="s">
        <v>88</v>
      </c>
      <c r="C87" s="488" t="s">
        <v>89</v>
      </c>
      <c r="D87" s="501"/>
      <c r="E87" s="502">
        <f>'Lettre devis'!C18</f>
        <v>0</v>
      </c>
      <c r="F87" s="503"/>
    </row>
    <row r="88" spans="1:6" ht="15" customHeight="1" x14ac:dyDescent="0.35">
      <c r="A88" s="147"/>
      <c r="B88" s="66" t="s">
        <v>90</v>
      </c>
      <c r="C88" s="148"/>
      <c r="D88" s="149"/>
      <c r="E88" s="69"/>
      <c r="F88" s="70"/>
    </row>
    <row r="89" spans="1:6" ht="15" customHeight="1" x14ac:dyDescent="0.35">
      <c r="A89" s="147"/>
      <c r="C89" s="148"/>
      <c r="D89" s="149"/>
      <c r="E89" s="69"/>
      <c r="F89" s="70"/>
    </row>
    <row r="90" spans="1:6" ht="15" customHeight="1" x14ac:dyDescent="0.35">
      <c r="A90" s="147"/>
      <c r="C90" s="148"/>
      <c r="D90" s="149"/>
      <c r="E90" s="69"/>
      <c r="F90" s="70"/>
    </row>
    <row r="91" spans="1:6" ht="15" customHeight="1" thickBot="1" x14ac:dyDescent="0.4">
      <c r="A91" s="150"/>
      <c r="B91" s="151"/>
      <c r="C91" s="152"/>
      <c r="D91" s="153"/>
      <c r="E91" s="154"/>
      <c r="F91" s="155"/>
    </row>
    <row r="92" spans="1:6" ht="15" thickTop="1" x14ac:dyDescent="0.35">
      <c r="D92" s="156"/>
      <c r="E92" s="157"/>
      <c r="F92" s="158"/>
    </row>
    <row r="93" spans="1:6" x14ac:dyDescent="0.35">
      <c r="D93" s="156"/>
      <c r="E93" s="157"/>
      <c r="F93" s="158"/>
    </row>
    <row r="94" spans="1:6" x14ac:dyDescent="0.35">
      <c r="D94" s="156"/>
      <c r="E94" s="157"/>
      <c r="F94" s="158"/>
    </row>
    <row r="95" spans="1:6" x14ac:dyDescent="0.35">
      <c r="D95" s="156"/>
      <c r="E95" s="157"/>
      <c r="F95" s="158"/>
    </row>
    <row r="96" spans="1:6" x14ac:dyDescent="0.35">
      <c r="D96" s="156"/>
      <c r="E96" s="157"/>
      <c r="F96" s="158"/>
    </row>
    <row r="97" spans="4:6" x14ac:dyDescent="0.35">
      <c r="D97" s="156"/>
      <c r="E97" s="157"/>
      <c r="F97" s="158"/>
    </row>
    <row r="98" spans="4:6" x14ac:dyDescent="0.35">
      <c r="D98" s="156"/>
      <c r="E98" s="157"/>
      <c r="F98" s="158"/>
    </row>
    <row r="99" spans="4:6" x14ac:dyDescent="0.35">
      <c r="D99" s="156"/>
      <c r="E99" s="157"/>
      <c r="F99" s="158"/>
    </row>
    <row r="100" spans="4:6" x14ac:dyDescent="0.35">
      <c r="D100" s="156"/>
      <c r="E100" s="157"/>
      <c r="F100" s="158"/>
    </row>
    <row r="101" spans="4:6" x14ac:dyDescent="0.35">
      <c r="D101" s="156"/>
      <c r="E101" s="157"/>
      <c r="F101" s="158"/>
    </row>
    <row r="102" spans="4:6" x14ac:dyDescent="0.35">
      <c r="D102" s="156"/>
      <c r="E102" s="157"/>
      <c r="F102" s="158"/>
    </row>
    <row r="103" spans="4:6" x14ac:dyDescent="0.35">
      <c r="D103" s="156"/>
      <c r="E103" s="157"/>
      <c r="F103" s="158"/>
    </row>
    <row r="104" spans="4:6" x14ac:dyDescent="0.35">
      <c r="D104" s="156"/>
      <c r="E104" s="157"/>
      <c r="F104" s="158"/>
    </row>
    <row r="105" spans="4:6" x14ac:dyDescent="0.35">
      <c r="D105" s="156"/>
      <c r="E105" s="157"/>
      <c r="F105" s="158"/>
    </row>
    <row r="106" spans="4:6" x14ac:dyDescent="0.35">
      <c r="D106" s="156"/>
      <c r="E106" s="157"/>
      <c r="F106" s="158"/>
    </row>
    <row r="107" spans="4:6" x14ac:dyDescent="0.35">
      <c r="D107" s="156"/>
      <c r="E107" s="157"/>
      <c r="F107" s="158"/>
    </row>
    <row r="108" spans="4:6" x14ac:dyDescent="0.35">
      <c r="D108" s="156"/>
      <c r="E108" s="157"/>
      <c r="F108" s="158"/>
    </row>
    <row r="109" spans="4:6" x14ac:dyDescent="0.35">
      <c r="D109" s="156"/>
      <c r="E109" s="157"/>
      <c r="F109" s="158"/>
    </row>
    <row r="110" spans="4:6" x14ac:dyDescent="0.35">
      <c r="D110" s="156"/>
      <c r="E110" s="157"/>
      <c r="F110" s="158"/>
    </row>
    <row r="111" spans="4:6" x14ac:dyDescent="0.35">
      <c r="D111" s="156"/>
      <c r="E111" s="157"/>
      <c r="F111" s="158"/>
    </row>
    <row r="112" spans="4:6" x14ac:dyDescent="0.35">
      <c r="D112" s="156"/>
      <c r="E112" s="157"/>
      <c r="F112" s="158"/>
    </row>
    <row r="113" spans="4:6" x14ac:dyDescent="0.35">
      <c r="D113" s="156"/>
      <c r="E113" s="157"/>
      <c r="F113" s="158"/>
    </row>
    <row r="114" spans="4:6" x14ac:dyDescent="0.35">
      <c r="D114" s="156"/>
      <c r="E114" s="157"/>
      <c r="F114" s="158"/>
    </row>
    <row r="115" spans="4:6" x14ac:dyDescent="0.35">
      <c r="D115" s="156"/>
      <c r="E115" s="157"/>
      <c r="F115" s="158"/>
    </row>
    <row r="116" spans="4:6" x14ac:dyDescent="0.35">
      <c r="D116" s="156"/>
      <c r="E116" s="157"/>
      <c r="F116" s="158"/>
    </row>
    <row r="117" spans="4:6" x14ac:dyDescent="0.35">
      <c r="D117" s="156"/>
      <c r="E117" s="157"/>
      <c r="F117" s="158"/>
    </row>
    <row r="118" spans="4:6" x14ac:dyDescent="0.35">
      <c r="D118" s="156"/>
      <c r="E118" s="157"/>
      <c r="F118" s="158"/>
    </row>
    <row r="119" spans="4:6" x14ac:dyDescent="0.35">
      <c r="D119" s="156"/>
      <c r="E119" s="157"/>
      <c r="F119" s="158"/>
    </row>
    <row r="120" spans="4:6" x14ac:dyDescent="0.35">
      <c r="D120" s="156"/>
      <c r="E120" s="157"/>
      <c r="F120" s="158"/>
    </row>
    <row r="121" spans="4:6" x14ac:dyDescent="0.35">
      <c r="D121" s="156"/>
      <c r="E121" s="157"/>
      <c r="F121" s="158"/>
    </row>
    <row r="122" spans="4:6" x14ac:dyDescent="0.35">
      <c r="D122" s="156"/>
      <c r="E122" s="157"/>
      <c r="F122" s="158"/>
    </row>
    <row r="123" spans="4:6" x14ac:dyDescent="0.35">
      <c r="D123" s="156"/>
      <c r="E123" s="157"/>
      <c r="F123" s="158"/>
    </row>
    <row r="124" spans="4:6" x14ac:dyDescent="0.35">
      <c r="D124" s="156"/>
      <c r="E124" s="157"/>
      <c r="F124" s="158"/>
    </row>
    <row r="125" spans="4:6" x14ac:dyDescent="0.35">
      <c r="D125" s="156"/>
      <c r="E125" s="157"/>
      <c r="F125" s="158"/>
    </row>
    <row r="126" spans="4:6" x14ac:dyDescent="0.35">
      <c r="D126" s="156"/>
      <c r="E126" s="157"/>
      <c r="F126" s="158"/>
    </row>
    <row r="127" spans="4:6" x14ac:dyDescent="0.35">
      <c r="D127" s="156"/>
      <c r="E127" s="157"/>
      <c r="F127" s="158"/>
    </row>
    <row r="128" spans="4:6" x14ac:dyDescent="0.35">
      <c r="D128" s="156"/>
      <c r="E128" s="157"/>
      <c r="F128" s="158"/>
    </row>
    <row r="129" spans="4:6" x14ac:dyDescent="0.35">
      <c r="D129" s="156"/>
      <c r="E129" s="157"/>
      <c r="F129" s="158"/>
    </row>
    <row r="130" spans="4:6" x14ac:dyDescent="0.35">
      <c r="D130" s="156"/>
      <c r="E130" s="157"/>
      <c r="F130" s="158"/>
    </row>
    <row r="131" spans="4:6" x14ac:dyDescent="0.35">
      <c r="D131" s="156"/>
      <c r="E131" s="157"/>
      <c r="F131" s="158"/>
    </row>
    <row r="132" spans="4:6" x14ac:dyDescent="0.35">
      <c r="D132" s="156"/>
      <c r="E132" s="157"/>
      <c r="F132" s="158"/>
    </row>
    <row r="133" spans="4:6" x14ac:dyDescent="0.35">
      <c r="D133" s="156"/>
      <c r="E133" s="157"/>
      <c r="F133" s="158"/>
    </row>
    <row r="134" spans="4:6" x14ac:dyDescent="0.35">
      <c r="D134" s="156"/>
      <c r="E134" s="157"/>
      <c r="F134" s="158"/>
    </row>
    <row r="135" spans="4:6" x14ac:dyDescent="0.35">
      <c r="D135" s="156"/>
      <c r="E135" s="157"/>
      <c r="F135" s="158"/>
    </row>
    <row r="136" spans="4:6" x14ac:dyDescent="0.35">
      <c r="D136" s="156"/>
      <c r="E136" s="157"/>
      <c r="F136" s="158"/>
    </row>
    <row r="137" spans="4:6" x14ac:dyDescent="0.35">
      <c r="D137" s="156"/>
      <c r="E137" s="157"/>
      <c r="F137" s="158"/>
    </row>
    <row r="138" spans="4:6" x14ac:dyDescent="0.35">
      <c r="D138" s="156"/>
      <c r="E138" s="157"/>
      <c r="F138" s="158"/>
    </row>
    <row r="139" spans="4:6" x14ac:dyDescent="0.35">
      <c r="D139" s="156"/>
      <c r="E139" s="157"/>
      <c r="F139" s="158"/>
    </row>
    <row r="140" spans="4:6" x14ac:dyDescent="0.35">
      <c r="D140" s="156"/>
      <c r="E140" s="157"/>
      <c r="F140" s="158"/>
    </row>
    <row r="141" spans="4:6" x14ac:dyDescent="0.35">
      <c r="D141" s="156"/>
      <c r="E141" s="157"/>
      <c r="F141" s="158"/>
    </row>
    <row r="142" spans="4:6" x14ac:dyDescent="0.35">
      <c r="D142" s="156"/>
      <c r="E142" s="157"/>
      <c r="F142" s="158"/>
    </row>
    <row r="143" spans="4:6" x14ac:dyDescent="0.35">
      <c r="D143" s="156"/>
      <c r="E143" s="157"/>
      <c r="F143" s="158"/>
    </row>
    <row r="144" spans="4:6" x14ac:dyDescent="0.35">
      <c r="D144" s="156"/>
      <c r="E144" s="157"/>
      <c r="F144" s="158"/>
    </row>
    <row r="145" spans="4:6" x14ac:dyDescent="0.35">
      <c r="D145" s="156"/>
      <c r="E145" s="157"/>
      <c r="F145" s="158"/>
    </row>
    <row r="146" spans="4:6" x14ac:dyDescent="0.35">
      <c r="D146" s="156"/>
      <c r="E146" s="157"/>
      <c r="F146" s="158"/>
    </row>
    <row r="147" spans="4:6" x14ac:dyDescent="0.35">
      <c r="D147" s="156"/>
      <c r="E147" s="157"/>
      <c r="F147" s="158"/>
    </row>
    <row r="148" spans="4:6" x14ac:dyDescent="0.35">
      <c r="D148" s="156"/>
      <c r="E148" s="157"/>
      <c r="F148" s="158"/>
    </row>
    <row r="149" spans="4:6" x14ac:dyDescent="0.35">
      <c r="D149" s="156"/>
      <c r="E149" s="157"/>
      <c r="F149" s="158"/>
    </row>
    <row r="150" spans="4:6" x14ac:dyDescent="0.35">
      <c r="D150" s="156"/>
      <c r="E150" s="157"/>
      <c r="F150" s="158"/>
    </row>
    <row r="151" spans="4:6" x14ac:dyDescent="0.35">
      <c r="D151" s="156"/>
      <c r="E151" s="157"/>
      <c r="F151" s="158"/>
    </row>
    <row r="152" spans="4:6" x14ac:dyDescent="0.35">
      <c r="D152" s="156"/>
      <c r="E152" s="157"/>
      <c r="F152" s="158"/>
    </row>
    <row r="153" spans="4:6" x14ac:dyDescent="0.35">
      <c r="D153" s="156"/>
      <c r="E153" s="157"/>
      <c r="F153" s="158"/>
    </row>
    <row r="154" spans="4:6" x14ac:dyDescent="0.35">
      <c r="D154" s="156"/>
      <c r="E154" s="157"/>
      <c r="F154" s="158"/>
    </row>
    <row r="155" spans="4:6" x14ac:dyDescent="0.35">
      <c r="D155" s="156"/>
      <c r="E155" s="157"/>
      <c r="F155" s="158"/>
    </row>
    <row r="156" spans="4:6" x14ac:dyDescent="0.35">
      <c r="D156" s="156"/>
      <c r="E156" s="157"/>
      <c r="F156" s="158"/>
    </row>
    <row r="157" spans="4:6" x14ac:dyDescent="0.35">
      <c r="D157" s="156"/>
      <c r="E157" s="157"/>
      <c r="F157" s="158"/>
    </row>
    <row r="158" spans="4:6" x14ac:dyDescent="0.35">
      <c r="D158" s="156"/>
      <c r="E158" s="157"/>
      <c r="F158" s="158"/>
    </row>
    <row r="159" spans="4:6" x14ac:dyDescent="0.35">
      <c r="D159" s="156"/>
      <c r="E159" s="157"/>
      <c r="F159" s="158"/>
    </row>
    <row r="160" spans="4:6" x14ac:dyDescent="0.35">
      <c r="D160" s="156"/>
      <c r="E160" s="157"/>
      <c r="F160" s="158"/>
    </row>
    <row r="161" spans="4:6" x14ac:dyDescent="0.35">
      <c r="D161" s="156"/>
      <c r="E161" s="157"/>
      <c r="F161" s="158"/>
    </row>
    <row r="162" spans="4:6" x14ac:dyDescent="0.35">
      <c r="D162" s="156"/>
      <c r="E162" s="157"/>
      <c r="F162" s="158"/>
    </row>
    <row r="163" spans="4:6" x14ac:dyDescent="0.35">
      <c r="D163" s="156"/>
      <c r="E163" s="157"/>
      <c r="F163" s="158"/>
    </row>
    <row r="164" spans="4:6" x14ac:dyDescent="0.35">
      <c r="D164" s="156"/>
      <c r="E164" s="157"/>
      <c r="F164" s="158"/>
    </row>
    <row r="165" spans="4:6" x14ac:dyDescent="0.35">
      <c r="D165" s="156"/>
      <c r="E165" s="157"/>
      <c r="F165" s="158"/>
    </row>
    <row r="166" spans="4:6" x14ac:dyDescent="0.35">
      <c r="D166" s="156"/>
      <c r="E166" s="157"/>
      <c r="F166" s="158"/>
    </row>
    <row r="167" spans="4:6" x14ac:dyDescent="0.35">
      <c r="D167" s="156"/>
      <c r="E167" s="157"/>
      <c r="F167" s="158"/>
    </row>
    <row r="168" spans="4:6" x14ac:dyDescent="0.35">
      <c r="D168" s="156"/>
      <c r="E168" s="157"/>
      <c r="F168" s="158"/>
    </row>
    <row r="169" spans="4:6" x14ac:dyDescent="0.35">
      <c r="D169" s="156"/>
      <c r="E169" s="157"/>
      <c r="F169" s="158"/>
    </row>
    <row r="170" spans="4:6" x14ac:dyDescent="0.35">
      <c r="D170" s="156"/>
      <c r="E170" s="157"/>
      <c r="F170" s="158"/>
    </row>
    <row r="171" spans="4:6" x14ac:dyDescent="0.35">
      <c r="D171" s="156"/>
      <c r="E171" s="157"/>
      <c r="F171" s="158"/>
    </row>
    <row r="172" spans="4:6" x14ac:dyDescent="0.35">
      <c r="D172" s="156"/>
      <c r="E172" s="157"/>
      <c r="F172" s="158"/>
    </row>
    <row r="173" spans="4:6" x14ac:dyDescent="0.35">
      <c r="D173" s="156"/>
      <c r="E173" s="157"/>
      <c r="F173" s="158"/>
    </row>
    <row r="174" spans="4:6" x14ac:dyDescent="0.35">
      <c r="D174" s="156"/>
      <c r="E174" s="157"/>
      <c r="F174" s="158"/>
    </row>
    <row r="175" spans="4:6" x14ac:dyDescent="0.35">
      <c r="D175" s="156"/>
      <c r="E175" s="157"/>
      <c r="F175" s="158"/>
    </row>
    <row r="176" spans="4:6" x14ac:dyDescent="0.35">
      <c r="D176" s="156"/>
      <c r="E176" s="157"/>
      <c r="F176" s="158"/>
    </row>
    <row r="177" spans="4:6" x14ac:dyDescent="0.35">
      <c r="D177" s="156"/>
      <c r="E177" s="157"/>
      <c r="F177" s="158"/>
    </row>
    <row r="178" spans="4:6" x14ac:dyDescent="0.35">
      <c r="D178" s="156"/>
      <c r="E178" s="157"/>
      <c r="F178" s="158"/>
    </row>
    <row r="179" spans="4:6" x14ac:dyDescent="0.35">
      <c r="D179" s="156"/>
      <c r="E179" s="157"/>
      <c r="F179" s="158"/>
    </row>
    <row r="180" spans="4:6" x14ac:dyDescent="0.35">
      <c r="D180" s="156"/>
      <c r="E180" s="157"/>
      <c r="F180" s="158"/>
    </row>
    <row r="181" spans="4:6" x14ac:dyDescent="0.35">
      <c r="D181" s="156"/>
      <c r="E181" s="157"/>
      <c r="F181" s="158"/>
    </row>
    <row r="182" spans="4:6" x14ac:dyDescent="0.35">
      <c r="D182" s="156"/>
      <c r="E182" s="157"/>
      <c r="F182" s="158"/>
    </row>
    <row r="183" spans="4:6" x14ac:dyDescent="0.35">
      <c r="D183" s="156"/>
      <c r="E183" s="157"/>
      <c r="F183" s="158"/>
    </row>
    <row r="184" spans="4:6" x14ac:dyDescent="0.35">
      <c r="D184" s="156"/>
      <c r="E184" s="157"/>
      <c r="F184" s="158"/>
    </row>
    <row r="185" spans="4:6" x14ac:dyDescent="0.35">
      <c r="D185" s="156"/>
      <c r="E185" s="157"/>
      <c r="F185" s="158"/>
    </row>
    <row r="186" spans="4:6" x14ac:dyDescent="0.35">
      <c r="D186" s="156"/>
      <c r="E186" s="157"/>
      <c r="F186" s="158"/>
    </row>
    <row r="187" spans="4:6" x14ac:dyDescent="0.35">
      <c r="D187" s="156"/>
      <c r="E187" s="157"/>
      <c r="F187" s="158"/>
    </row>
    <row r="188" spans="4:6" x14ac:dyDescent="0.35">
      <c r="D188" s="156"/>
      <c r="E188" s="157"/>
      <c r="F188" s="158"/>
    </row>
    <row r="189" spans="4:6" x14ac:dyDescent="0.35">
      <c r="D189" s="156"/>
      <c r="E189" s="157"/>
      <c r="F189" s="158"/>
    </row>
    <row r="190" spans="4:6" x14ac:dyDescent="0.35">
      <c r="D190" s="156"/>
      <c r="E190" s="157"/>
      <c r="F190" s="158"/>
    </row>
    <row r="191" spans="4:6" x14ac:dyDescent="0.35">
      <c r="D191" s="156"/>
      <c r="E191" s="157"/>
      <c r="F191" s="158"/>
    </row>
    <row r="192" spans="4:6" x14ac:dyDescent="0.35">
      <c r="D192" s="156"/>
      <c r="E192" s="157"/>
      <c r="F192" s="158"/>
    </row>
    <row r="193" spans="4:6" x14ac:dyDescent="0.35">
      <c r="D193" s="156"/>
      <c r="E193" s="157"/>
      <c r="F193" s="158"/>
    </row>
    <row r="194" spans="4:6" x14ac:dyDescent="0.35">
      <c r="D194" s="156"/>
      <c r="E194" s="157"/>
      <c r="F194" s="158"/>
    </row>
    <row r="195" spans="4:6" x14ac:dyDescent="0.35">
      <c r="D195" s="156"/>
      <c r="E195" s="157"/>
      <c r="F195" s="158"/>
    </row>
    <row r="196" spans="4:6" x14ac:dyDescent="0.35">
      <c r="D196" s="156"/>
      <c r="E196" s="157"/>
      <c r="F196" s="158"/>
    </row>
    <row r="197" spans="4:6" x14ac:dyDescent="0.35">
      <c r="D197" s="156"/>
      <c r="E197" s="157"/>
      <c r="F197" s="158"/>
    </row>
    <row r="198" spans="4:6" x14ac:dyDescent="0.35">
      <c r="D198" s="156"/>
      <c r="E198" s="157"/>
      <c r="F198" s="158"/>
    </row>
    <row r="199" spans="4:6" x14ac:dyDescent="0.35">
      <c r="D199" s="156"/>
      <c r="E199" s="157"/>
      <c r="F199" s="158"/>
    </row>
    <row r="200" spans="4:6" x14ac:dyDescent="0.35">
      <c r="D200" s="156"/>
      <c r="E200" s="157"/>
      <c r="F200" s="158"/>
    </row>
    <row r="201" spans="4:6" x14ac:dyDescent="0.35">
      <c r="D201" s="156"/>
      <c r="E201" s="157"/>
      <c r="F201" s="158"/>
    </row>
    <row r="202" spans="4:6" x14ac:dyDescent="0.35">
      <c r="D202" s="156"/>
      <c r="E202" s="157"/>
      <c r="F202" s="158"/>
    </row>
    <row r="203" spans="4:6" x14ac:dyDescent="0.35">
      <c r="D203" s="156"/>
      <c r="E203" s="157"/>
      <c r="F203" s="158"/>
    </row>
    <row r="204" spans="4:6" x14ac:dyDescent="0.35">
      <c r="D204" s="156"/>
      <c r="E204" s="157"/>
      <c r="F204" s="158"/>
    </row>
    <row r="205" spans="4:6" x14ac:dyDescent="0.35">
      <c r="D205" s="156"/>
      <c r="E205" s="157"/>
      <c r="F205" s="158"/>
    </row>
    <row r="206" spans="4:6" x14ac:dyDescent="0.35">
      <c r="D206" s="156"/>
      <c r="E206" s="157"/>
      <c r="F206" s="158"/>
    </row>
    <row r="207" spans="4:6" x14ac:dyDescent="0.35">
      <c r="D207" s="156"/>
      <c r="E207" s="157"/>
      <c r="F207" s="158"/>
    </row>
    <row r="208" spans="4:6" x14ac:dyDescent="0.35">
      <c r="D208" s="156"/>
      <c r="E208" s="157"/>
      <c r="F208" s="158"/>
    </row>
    <row r="209" spans="4:6" x14ac:dyDescent="0.35">
      <c r="D209" s="156"/>
      <c r="E209" s="157"/>
      <c r="F209" s="158"/>
    </row>
    <row r="210" spans="4:6" x14ac:dyDescent="0.35">
      <c r="D210" s="156"/>
      <c r="E210" s="157"/>
      <c r="F210" s="158"/>
    </row>
    <row r="211" spans="4:6" x14ac:dyDescent="0.35">
      <c r="D211" s="156"/>
      <c r="E211" s="157"/>
      <c r="F211" s="158"/>
    </row>
    <row r="212" spans="4:6" x14ac:dyDescent="0.35">
      <c r="D212" s="156"/>
      <c r="E212" s="157"/>
      <c r="F212" s="158"/>
    </row>
    <row r="213" spans="4:6" x14ac:dyDescent="0.35">
      <c r="D213" s="156"/>
      <c r="E213" s="157"/>
      <c r="F213" s="158"/>
    </row>
    <row r="214" spans="4:6" x14ac:dyDescent="0.35">
      <c r="D214" s="156"/>
      <c r="E214" s="157"/>
      <c r="F214" s="158"/>
    </row>
    <row r="215" spans="4:6" x14ac:dyDescent="0.35">
      <c r="D215" s="156"/>
      <c r="E215" s="157"/>
      <c r="F215" s="158"/>
    </row>
    <row r="216" spans="4:6" x14ac:dyDescent="0.35">
      <c r="D216" s="156"/>
      <c r="E216" s="157"/>
      <c r="F216" s="158"/>
    </row>
    <row r="217" spans="4:6" x14ac:dyDescent="0.35">
      <c r="D217" s="156"/>
      <c r="E217" s="157"/>
      <c r="F217" s="158"/>
    </row>
    <row r="218" spans="4:6" x14ac:dyDescent="0.35">
      <c r="D218" s="156"/>
      <c r="E218" s="157"/>
      <c r="F218" s="158"/>
    </row>
    <row r="219" spans="4:6" x14ac:dyDescent="0.35">
      <c r="D219" s="156"/>
      <c r="E219" s="157"/>
      <c r="F219" s="158"/>
    </row>
    <row r="220" spans="4:6" x14ac:dyDescent="0.35">
      <c r="D220" s="156"/>
      <c r="E220" s="157"/>
      <c r="F220" s="158"/>
    </row>
    <row r="221" spans="4:6" x14ac:dyDescent="0.35">
      <c r="D221" s="156"/>
      <c r="E221" s="157"/>
      <c r="F221" s="158"/>
    </row>
    <row r="222" spans="4:6" x14ac:dyDescent="0.35">
      <c r="D222" s="156"/>
      <c r="E222" s="157"/>
      <c r="F222" s="158"/>
    </row>
    <row r="223" spans="4:6" x14ac:dyDescent="0.35">
      <c r="D223" s="156"/>
      <c r="E223" s="157"/>
      <c r="F223" s="158"/>
    </row>
    <row r="224" spans="4:6" x14ac:dyDescent="0.35">
      <c r="D224" s="156"/>
      <c r="E224" s="157"/>
      <c r="F224" s="158"/>
    </row>
    <row r="225" spans="4:6" x14ac:dyDescent="0.35">
      <c r="D225" s="156"/>
      <c r="E225" s="157"/>
      <c r="F225" s="158"/>
    </row>
    <row r="226" spans="4:6" x14ac:dyDescent="0.35">
      <c r="D226" s="156"/>
      <c r="E226" s="157"/>
      <c r="F226" s="158"/>
    </row>
    <row r="227" spans="4:6" x14ac:dyDescent="0.35">
      <c r="D227" s="156"/>
      <c r="E227" s="157"/>
      <c r="F227" s="158"/>
    </row>
    <row r="228" spans="4:6" x14ac:dyDescent="0.35">
      <c r="D228" s="156"/>
      <c r="E228" s="157"/>
      <c r="F228" s="158"/>
    </row>
    <row r="229" spans="4:6" x14ac:dyDescent="0.35">
      <c r="D229" s="156"/>
      <c r="E229" s="157"/>
      <c r="F229" s="158"/>
    </row>
    <row r="230" spans="4:6" x14ac:dyDescent="0.35">
      <c r="D230" s="156"/>
      <c r="E230" s="157"/>
      <c r="F230" s="158"/>
    </row>
    <row r="231" spans="4:6" x14ac:dyDescent="0.35">
      <c r="D231" s="156"/>
      <c r="E231" s="157"/>
      <c r="F231" s="158"/>
    </row>
    <row r="232" spans="4:6" x14ac:dyDescent="0.35">
      <c r="D232" s="156"/>
      <c r="E232" s="157"/>
      <c r="F232" s="158"/>
    </row>
    <row r="233" spans="4:6" x14ac:dyDescent="0.35">
      <c r="D233" s="156"/>
      <c r="E233" s="157"/>
      <c r="F233" s="158"/>
    </row>
    <row r="234" spans="4:6" x14ac:dyDescent="0.35">
      <c r="D234" s="156"/>
      <c r="E234" s="157"/>
      <c r="F234" s="158"/>
    </row>
    <row r="235" spans="4:6" x14ac:dyDescent="0.35">
      <c r="D235" s="156"/>
      <c r="E235" s="157"/>
      <c r="F235" s="158"/>
    </row>
    <row r="236" spans="4:6" x14ac:dyDescent="0.35">
      <c r="D236" s="156"/>
      <c r="E236" s="157"/>
      <c r="F236" s="158"/>
    </row>
    <row r="237" spans="4:6" x14ac:dyDescent="0.35">
      <c r="D237" s="156"/>
      <c r="E237" s="157"/>
      <c r="F237" s="158"/>
    </row>
    <row r="238" spans="4:6" x14ac:dyDescent="0.35">
      <c r="D238" s="156"/>
      <c r="E238" s="157"/>
      <c r="F238" s="158"/>
    </row>
    <row r="239" spans="4:6" x14ac:dyDescent="0.35">
      <c r="D239" s="156"/>
      <c r="E239" s="157"/>
      <c r="F239" s="158"/>
    </row>
    <row r="240" spans="4:6" x14ac:dyDescent="0.35">
      <c r="D240" s="156"/>
      <c r="E240" s="157"/>
      <c r="F240" s="158"/>
    </row>
    <row r="241" spans="4:6" x14ac:dyDescent="0.35">
      <c r="D241" s="156"/>
      <c r="E241" s="157"/>
      <c r="F241" s="158"/>
    </row>
    <row r="242" spans="4:6" x14ac:dyDescent="0.35">
      <c r="D242" s="156"/>
      <c r="E242" s="157"/>
      <c r="F242" s="158"/>
    </row>
    <row r="243" spans="4:6" x14ac:dyDescent="0.35">
      <c r="D243" s="156"/>
      <c r="E243" s="157"/>
      <c r="F243" s="158"/>
    </row>
    <row r="244" spans="4:6" x14ac:dyDescent="0.35">
      <c r="D244" s="156"/>
      <c r="E244" s="157"/>
      <c r="F244" s="158"/>
    </row>
    <row r="245" spans="4:6" x14ac:dyDescent="0.35">
      <c r="D245" s="156"/>
      <c r="E245" s="157"/>
      <c r="F245" s="158"/>
    </row>
    <row r="246" spans="4:6" x14ac:dyDescent="0.35">
      <c r="D246" s="156"/>
      <c r="E246" s="157"/>
      <c r="F246" s="158"/>
    </row>
    <row r="247" spans="4:6" x14ac:dyDescent="0.35">
      <c r="D247" s="156"/>
      <c r="E247" s="157"/>
      <c r="F247" s="158"/>
    </row>
    <row r="248" spans="4:6" x14ac:dyDescent="0.35">
      <c r="D248" s="156"/>
      <c r="E248" s="157"/>
      <c r="F248" s="158"/>
    </row>
    <row r="249" spans="4:6" x14ac:dyDescent="0.35">
      <c r="D249" s="156"/>
      <c r="E249" s="157"/>
      <c r="F249" s="158"/>
    </row>
    <row r="250" spans="4:6" x14ac:dyDescent="0.35">
      <c r="D250" s="156"/>
      <c r="E250" s="157"/>
      <c r="F250" s="158"/>
    </row>
    <row r="251" spans="4:6" x14ac:dyDescent="0.35">
      <c r="D251" s="156"/>
      <c r="E251" s="157"/>
      <c r="F251" s="158"/>
    </row>
    <row r="252" spans="4:6" x14ac:dyDescent="0.35">
      <c r="D252" s="156"/>
      <c r="E252" s="157"/>
      <c r="F252" s="158"/>
    </row>
    <row r="253" spans="4:6" x14ac:dyDescent="0.35">
      <c r="D253" s="156"/>
      <c r="E253" s="157"/>
      <c r="F253" s="158"/>
    </row>
    <row r="254" spans="4:6" x14ac:dyDescent="0.35">
      <c r="D254" s="156"/>
      <c r="E254" s="157"/>
      <c r="F254" s="158"/>
    </row>
    <row r="255" spans="4:6" x14ac:dyDescent="0.35">
      <c r="D255" s="156"/>
      <c r="E255" s="157"/>
      <c r="F255" s="158"/>
    </row>
    <row r="256" spans="4:6" x14ac:dyDescent="0.35">
      <c r="D256" s="156"/>
      <c r="E256" s="157"/>
      <c r="F256" s="158"/>
    </row>
    <row r="257" spans="4:6" x14ac:dyDescent="0.35">
      <c r="D257" s="156"/>
      <c r="E257" s="157"/>
      <c r="F257" s="158"/>
    </row>
    <row r="258" spans="4:6" x14ac:dyDescent="0.35">
      <c r="D258" s="156"/>
      <c r="E258" s="157"/>
      <c r="F258" s="158"/>
    </row>
    <row r="259" spans="4:6" x14ac:dyDescent="0.35">
      <c r="D259" s="156"/>
      <c r="E259" s="157"/>
      <c r="F259" s="158"/>
    </row>
    <row r="260" spans="4:6" x14ac:dyDescent="0.35">
      <c r="D260" s="156"/>
      <c r="E260" s="157"/>
      <c r="F260" s="158"/>
    </row>
    <row r="261" spans="4:6" x14ac:dyDescent="0.35">
      <c r="D261" s="156"/>
      <c r="E261" s="157"/>
      <c r="F261" s="158"/>
    </row>
    <row r="262" spans="4:6" x14ac:dyDescent="0.35">
      <c r="D262" s="156"/>
      <c r="E262" s="157"/>
      <c r="F262" s="158"/>
    </row>
    <row r="263" spans="4:6" x14ac:dyDescent="0.35">
      <c r="D263" s="156"/>
      <c r="E263" s="157"/>
      <c r="F263" s="158"/>
    </row>
    <row r="264" spans="4:6" x14ac:dyDescent="0.35">
      <c r="D264" s="156"/>
      <c r="E264" s="157"/>
      <c r="F264" s="158"/>
    </row>
    <row r="265" spans="4:6" x14ac:dyDescent="0.35">
      <c r="D265" s="156"/>
      <c r="E265" s="157"/>
      <c r="F265" s="158"/>
    </row>
    <row r="266" spans="4:6" x14ac:dyDescent="0.35">
      <c r="D266" s="156"/>
      <c r="E266" s="157"/>
      <c r="F266" s="158"/>
    </row>
    <row r="267" spans="4:6" x14ac:dyDescent="0.35">
      <c r="D267" s="156"/>
      <c r="E267" s="157"/>
      <c r="F267" s="158"/>
    </row>
    <row r="268" spans="4:6" x14ac:dyDescent="0.35">
      <c r="D268" s="156"/>
      <c r="E268" s="157"/>
      <c r="F268" s="158"/>
    </row>
    <row r="269" spans="4:6" x14ac:dyDescent="0.35">
      <c r="D269" s="156"/>
      <c r="E269" s="157"/>
      <c r="F269" s="158"/>
    </row>
    <row r="270" spans="4:6" x14ac:dyDescent="0.35">
      <c r="D270" s="156"/>
      <c r="E270" s="157"/>
      <c r="F270" s="158"/>
    </row>
    <row r="271" spans="4:6" x14ac:dyDescent="0.35">
      <c r="D271" s="156"/>
      <c r="E271" s="157"/>
      <c r="F271" s="158"/>
    </row>
    <row r="272" spans="4:6" x14ac:dyDescent="0.35">
      <c r="D272" s="156"/>
      <c r="E272" s="157"/>
      <c r="F272" s="158"/>
    </row>
    <row r="273" spans="4:6" x14ac:dyDescent="0.35">
      <c r="D273" s="156"/>
      <c r="E273" s="157"/>
      <c r="F273" s="158"/>
    </row>
    <row r="274" spans="4:6" x14ac:dyDescent="0.35">
      <c r="D274" s="156"/>
      <c r="E274" s="157"/>
      <c r="F274" s="158"/>
    </row>
    <row r="275" spans="4:6" x14ac:dyDescent="0.35">
      <c r="D275" s="156"/>
      <c r="E275" s="157"/>
      <c r="F275" s="158"/>
    </row>
    <row r="276" spans="4:6" x14ac:dyDescent="0.35">
      <c r="D276" s="156"/>
      <c r="E276" s="157"/>
      <c r="F276" s="158"/>
    </row>
    <row r="277" spans="4:6" x14ac:dyDescent="0.35">
      <c r="D277" s="156"/>
      <c r="E277" s="157"/>
      <c r="F277" s="158"/>
    </row>
    <row r="278" spans="4:6" x14ac:dyDescent="0.35">
      <c r="D278" s="156"/>
      <c r="E278" s="157"/>
      <c r="F278" s="158"/>
    </row>
    <row r="279" spans="4:6" x14ac:dyDescent="0.35">
      <c r="D279" s="156"/>
      <c r="E279" s="157"/>
      <c r="F279" s="158"/>
    </row>
    <row r="280" spans="4:6" x14ac:dyDescent="0.35">
      <c r="D280" s="156"/>
      <c r="E280" s="157"/>
      <c r="F280" s="158"/>
    </row>
    <row r="281" spans="4:6" x14ac:dyDescent="0.35">
      <c r="D281" s="156"/>
      <c r="E281" s="157"/>
      <c r="F281" s="158"/>
    </row>
    <row r="282" spans="4:6" x14ac:dyDescent="0.35">
      <c r="D282" s="156"/>
      <c r="E282" s="157"/>
      <c r="F282" s="158"/>
    </row>
    <row r="283" spans="4:6" x14ac:dyDescent="0.35">
      <c r="D283" s="156"/>
      <c r="E283" s="157"/>
      <c r="F283" s="158"/>
    </row>
    <row r="284" spans="4:6" x14ac:dyDescent="0.35">
      <c r="D284" s="156"/>
      <c r="E284" s="157"/>
      <c r="F284" s="158"/>
    </row>
    <row r="285" spans="4:6" x14ac:dyDescent="0.35">
      <c r="D285" s="156"/>
      <c r="E285" s="157"/>
      <c r="F285" s="158"/>
    </row>
    <row r="286" spans="4:6" x14ac:dyDescent="0.35">
      <c r="D286" s="156"/>
      <c r="E286" s="157"/>
      <c r="F286" s="158"/>
    </row>
    <row r="287" spans="4:6" x14ac:dyDescent="0.35">
      <c r="D287" s="156"/>
      <c r="E287" s="157"/>
      <c r="F287" s="158"/>
    </row>
    <row r="288" spans="4:6" x14ac:dyDescent="0.35">
      <c r="D288" s="156"/>
      <c r="E288" s="157"/>
      <c r="F288" s="158"/>
    </row>
    <row r="289" spans="4:6" x14ac:dyDescent="0.35">
      <c r="D289" s="156"/>
      <c r="E289" s="157"/>
      <c r="F289" s="158"/>
    </row>
    <row r="290" spans="4:6" x14ac:dyDescent="0.35">
      <c r="D290" s="156"/>
      <c r="E290" s="157"/>
      <c r="F290" s="158"/>
    </row>
    <row r="291" spans="4:6" x14ac:dyDescent="0.35">
      <c r="D291" s="156"/>
      <c r="E291" s="157"/>
      <c r="F291" s="158"/>
    </row>
    <row r="292" spans="4:6" x14ac:dyDescent="0.35">
      <c r="D292" s="156"/>
      <c r="E292" s="157"/>
      <c r="F292" s="158"/>
    </row>
    <row r="293" spans="4:6" x14ac:dyDescent="0.35">
      <c r="D293" s="156"/>
      <c r="E293" s="157"/>
      <c r="F293" s="158"/>
    </row>
    <row r="294" spans="4:6" x14ac:dyDescent="0.35">
      <c r="D294" s="156"/>
      <c r="E294" s="157"/>
      <c r="F294" s="158"/>
    </row>
    <row r="295" spans="4:6" x14ac:dyDescent="0.35">
      <c r="D295" s="156"/>
      <c r="E295" s="157"/>
      <c r="F295" s="158"/>
    </row>
    <row r="296" spans="4:6" x14ac:dyDescent="0.35">
      <c r="D296" s="156"/>
      <c r="E296" s="157"/>
      <c r="F296" s="158"/>
    </row>
    <row r="297" spans="4:6" x14ac:dyDescent="0.35">
      <c r="D297" s="156"/>
      <c r="E297" s="157"/>
      <c r="F297" s="158"/>
    </row>
    <row r="298" spans="4:6" x14ac:dyDescent="0.35">
      <c r="D298" s="156"/>
      <c r="E298" s="157"/>
      <c r="F298" s="158"/>
    </row>
    <row r="299" spans="4:6" x14ac:dyDescent="0.35">
      <c r="D299" s="156"/>
      <c r="E299" s="157"/>
      <c r="F299" s="158"/>
    </row>
    <row r="300" spans="4:6" x14ac:dyDescent="0.35">
      <c r="D300" s="156"/>
      <c r="E300" s="157"/>
      <c r="F300" s="158"/>
    </row>
    <row r="301" spans="4:6" x14ac:dyDescent="0.35">
      <c r="D301" s="156"/>
      <c r="E301" s="157"/>
      <c r="F301" s="158"/>
    </row>
    <row r="302" spans="4:6" x14ac:dyDescent="0.35">
      <c r="D302" s="156"/>
      <c r="E302" s="157"/>
      <c r="F302" s="158"/>
    </row>
    <row r="303" spans="4:6" x14ac:dyDescent="0.35">
      <c r="D303" s="156"/>
      <c r="E303" s="157"/>
      <c r="F303" s="158"/>
    </row>
    <row r="304" spans="4:6" x14ac:dyDescent="0.35">
      <c r="D304" s="156"/>
      <c r="E304" s="157"/>
      <c r="F304" s="158"/>
    </row>
    <row r="305" spans="4:6" x14ac:dyDescent="0.35">
      <c r="D305" s="156"/>
      <c r="E305" s="157"/>
      <c r="F305" s="158"/>
    </row>
    <row r="306" spans="4:6" x14ac:dyDescent="0.35">
      <c r="D306" s="156"/>
      <c r="E306" s="157"/>
      <c r="F306" s="158"/>
    </row>
    <row r="307" spans="4:6" x14ac:dyDescent="0.35">
      <c r="D307" s="156"/>
      <c r="E307" s="157"/>
      <c r="F307" s="158"/>
    </row>
    <row r="308" spans="4:6" x14ac:dyDescent="0.35">
      <c r="D308" s="156"/>
      <c r="E308" s="157"/>
      <c r="F308" s="158"/>
    </row>
    <row r="309" spans="4:6" x14ac:dyDescent="0.35">
      <c r="D309" s="156"/>
      <c r="E309" s="157"/>
      <c r="F309" s="158"/>
    </row>
    <row r="310" spans="4:6" x14ac:dyDescent="0.35">
      <c r="D310" s="156"/>
      <c r="E310" s="157"/>
      <c r="F310" s="158"/>
    </row>
    <row r="311" spans="4:6" x14ac:dyDescent="0.35">
      <c r="D311" s="156"/>
      <c r="E311" s="157"/>
      <c r="F311" s="158"/>
    </row>
    <row r="312" spans="4:6" x14ac:dyDescent="0.35">
      <c r="D312" s="156"/>
      <c r="E312" s="157"/>
      <c r="F312" s="158"/>
    </row>
    <row r="313" spans="4:6" x14ac:dyDescent="0.35">
      <c r="D313" s="156"/>
      <c r="E313" s="157"/>
      <c r="F313" s="158"/>
    </row>
    <row r="314" spans="4:6" x14ac:dyDescent="0.35">
      <c r="D314" s="156"/>
      <c r="E314" s="157"/>
      <c r="F314" s="158"/>
    </row>
    <row r="315" spans="4:6" x14ac:dyDescent="0.35">
      <c r="D315" s="156"/>
      <c r="E315" s="157"/>
      <c r="F315" s="158"/>
    </row>
    <row r="316" spans="4:6" x14ac:dyDescent="0.35">
      <c r="D316" s="156"/>
      <c r="E316" s="157"/>
      <c r="F316" s="158"/>
    </row>
    <row r="317" spans="4:6" x14ac:dyDescent="0.35">
      <c r="D317" s="156"/>
      <c r="E317" s="157"/>
      <c r="F317" s="158"/>
    </row>
    <row r="318" spans="4:6" x14ac:dyDescent="0.35">
      <c r="D318" s="156"/>
      <c r="E318" s="157"/>
      <c r="F318" s="158"/>
    </row>
    <row r="319" spans="4:6" x14ac:dyDescent="0.35">
      <c r="D319" s="156"/>
      <c r="E319" s="157"/>
      <c r="F319" s="158"/>
    </row>
    <row r="320" spans="4:6" x14ac:dyDescent="0.35">
      <c r="D320" s="156"/>
      <c r="E320" s="157"/>
      <c r="F320" s="158"/>
    </row>
    <row r="321" spans="4:6" x14ac:dyDescent="0.35">
      <c r="D321" s="156"/>
      <c r="E321" s="157"/>
      <c r="F321" s="158"/>
    </row>
    <row r="322" spans="4:6" x14ac:dyDescent="0.35">
      <c r="D322" s="156"/>
      <c r="E322" s="157"/>
      <c r="F322" s="158"/>
    </row>
    <row r="323" spans="4:6" x14ac:dyDescent="0.35">
      <c r="D323" s="156"/>
      <c r="E323" s="157"/>
      <c r="F323" s="158"/>
    </row>
    <row r="324" spans="4:6" x14ac:dyDescent="0.35">
      <c r="D324" s="156"/>
      <c r="E324" s="157"/>
      <c r="F324" s="158"/>
    </row>
    <row r="325" spans="4:6" x14ac:dyDescent="0.35">
      <c r="D325" s="156"/>
      <c r="E325" s="157"/>
      <c r="F325" s="158"/>
    </row>
    <row r="326" spans="4:6" x14ac:dyDescent="0.35">
      <c r="D326" s="156"/>
      <c r="E326" s="157"/>
      <c r="F326" s="158"/>
    </row>
    <row r="327" spans="4:6" x14ac:dyDescent="0.35">
      <c r="D327" s="156"/>
      <c r="E327" s="157"/>
      <c r="F327" s="158"/>
    </row>
    <row r="328" spans="4:6" x14ac:dyDescent="0.35">
      <c r="D328" s="156"/>
      <c r="E328" s="157"/>
      <c r="F328" s="158"/>
    </row>
    <row r="329" spans="4:6" x14ac:dyDescent="0.35">
      <c r="D329" s="156"/>
      <c r="E329" s="157"/>
      <c r="F329" s="158"/>
    </row>
    <row r="330" spans="4:6" x14ac:dyDescent="0.35">
      <c r="D330" s="156"/>
      <c r="E330" s="157"/>
      <c r="F330" s="158"/>
    </row>
    <row r="331" spans="4:6" x14ac:dyDescent="0.35">
      <c r="D331" s="156"/>
      <c r="E331" s="157"/>
      <c r="F331" s="158"/>
    </row>
    <row r="332" spans="4:6" x14ac:dyDescent="0.35">
      <c r="D332" s="156"/>
      <c r="E332" s="157"/>
      <c r="F332" s="158"/>
    </row>
    <row r="333" spans="4:6" x14ac:dyDescent="0.35">
      <c r="D333" s="156"/>
      <c r="E333" s="157"/>
      <c r="F333" s="158"/>
    </row>
    <row r="334" spans="4:6" x14ac:dyDescent="0.35">
      <c r="D334" s="156"/>
      <c r="E334" s="157"/>
      <c r="F334" s="158"/>
    </row>
    <row r="335" spans="4:6" x14ac:dyDescent="0.35">
      <c r="D335" s="156"/>
      <c r="E335" s="157"/>
      <c r="F335" s="158"/>
    </row>
    <row r="336" spans="4:6" x14ac:dyDescent="0.35">
      <c r="D336" s="156"/>
      <c r="E336" s="157"/>
      <c r="F336" s="158"/>
    </row>
    <row r="337" spans="4:6" x14ac:dyDescent="0.35">
      <c r="D337" s="156"/>
      <c r="E337" s="157"/>
      <c r="F337" s="158"/>
    </row>
    <row r="338" spans="4:6" x14ac:dyDescent="0.35">
      <c r="D338" s="156"/>
      <c r="E338" s="157"/>
      <c r="F338" s="158"/>
    </row>
    <row r="339" spans="4:6" x14ac:dyDescent="0.35">
      <c r="D339" s="156"/>
      <c r="E339" s="157"/>
      <c r="F339" s="158"/>
    </row>
    <row r="340" spans="4:6" x14ac:dyDescent="0.35">
      <c r="D340" s="156"/>
      <c r="E340" s="157"/>
      <c r="F340" s="158"/>
    </row>
    <row r="341" spans="4:6" x14ac:dyDescent="0.35">
      <c r="D341" s="156"/>
      <c r="E341" s="157"/>
      <c r="F341" s="158"/>
    </row>
    <row r="342" spans="4:6" x14ac:dyDescent="0.35">
      <c r="D342" s="156"/>
      <c r="E342" s="157"/>
      <c r="F342" s="158"/>
    </row>
    <row r="343" spans="4:6" x14ac:dyDescent="0.35">
      <c r="D343" s="156"/>
      <c r="E343" s="157"/>
      <c r="F343" s="158"/>
    </row>
    <row r="344" spans="4:6" x14ac:dyDescent="0.35">
      <c r="D344" s="156"/>
      <c r="E344" s="157"/>
      <c r="F344" s="158"/>
    </row>
    <row r="345" spans="4:6" x14ac:dyDescent="0.35">
      <c r="D345" s="156"/>
      <c r="E345" s="157"/>
      <c r="F345" s="158"/>
    </row>
    <row r="346" spans="4:6" x14ac:dyDescent="0.35">
      <c r="D346" s="156"/>
      <c r="E346" s="157"/>
      <c r="F346" s="158"/>
    </row>
    <row r="347" spans="4:6" x14ac:dyDescent="0.35">
      <c r="D347" s="156"/>
      <c r="E347" s="157"/>
      <c r="F347" s="158"/>
    </row>
    <row r="348" spans="4:6" x14ac:dyDescent="0.35">
      <c r="D348" s="156"/>
      <c r="E348" s="157"/>
      <c r="F348" s="158"/>
    </row>
    <row r="349" spans="4:6" x14ac:dyDescent="0.35">
      <c r="D349" s="156"/>
      <c r="E349" s="157"/>
      <c r="F349" s="158"/>
    </row>
    <row r="350" spans="4:6" x14ac:dyDescent="0.35">
      <c r="D350" s="156"/>
      <c r="E350" s="157"/>
      <c r="F350" s="158"/>
    </row>
    <row r="351" spans="4:6" x14ac:dyDescent="0.35">
      <c r="D351" s="156"/>
      <c r="E351" s="157"/>
      <c r="F351" s="158"/>
    </row>
    <row r="352" spans="4:6" x14ac:dyDescent="0.35">
      <c r="D352" s="156"/>
      <c r="E352" s="157"/>
      <c r="F352" s="158"/>
    </row>
    <row r="353" spans="4:6" x14ac:dyDescent="0.35">
      <c r="D353" s="156"/>
      <c r="E353" s="157"/>
      <c r="F353" s="158"/>
    </row>
    <row r="354" spans="4:6" x14ac:dyDescent="0.35">
      <c r="D354" s="156"/>
      <c r="E354" s="157"/>
      <c r="F354" s="158"/>
    </row>
    <row r="355" spans="4:6" x14ac:dyDescent="0.35">
      <c r="D355" s="156"/>
      <c r="E355" s="157"/>
      <c r="F355" s="158"/>
    </row>
    <row r="356" spans="4:6" x14ac:dyDescent="0.35">
      <c r="D356" s="156"/>
      <c r="E356" s="157"/>
      <c r="F356" s="158"/>
    </row>
    <row r="357" spans="4:6" x14ac:dyDescent="0.35">
      <c r="D357" s="156"/>
      <c r="E357" s="157"/>
      <c r="F357" s="158"/>
    </row>
    <row r="358" spans="4:6" x14ac:dyDescent="0.35">
      <c r="D358" s="156"/>
      <c r="E358" s="157"/>
      <c r="F358" s="158"/>
    </row>
    <row r="359" spans="4:6" x14ac:dyDescent="0.35">
      <c r="D359" s="156"/>
      <c r="E359" s="157"/>
      <c r="F359" s="158"/>
    </row>
    <row r="360" spans="4:6" x14ac:dyDescent="0.35">
      <c r="D360" s="156"/>
      <c r="E360" s="157"/>
      <c r="F360" s="158"/>
    </row>
    <row r="361" spans="4:6" x14ac:dyDescent="0.35">
      <c r="D361" s="156"/>
      <c r="E361" s="157"/>
      <c r="F361" s="158"/>
    </row>
    <row r="362" spans="4:6" x14ac:dyDescent="0.35">
      <c r="D362" s="156"/>
      <c r="E362" s="157"/>
      <c r="F362" s="158"/>
    </row>
    <row r="363" spans="4:6" x14ac:dyDescent="0.35">
      <c r="D363" s="156"/>
      <c r="E363" s="157"/>
      <c r="F363" s="158"/>
    </row>
    <row r="364" spans="4:6" x14ac:dyDescent="0.35">
      <c r="D364" s="156"/>
      <c r="E364" s="157"/>
      <c r="F364" s="158"/>
    </row>
    <row r="365" spans="4:6" x14ac:dyDescent="0.35">
      <c r="D365" s="156"/>
      <c r="E365" s="157"/>
      <c r="F365" s="158"/>
    </row>
    <row r="366" spans="4:6" x14ac:dyDescent="0.35">
      <c r="D366" s="156"/>
      <c r="E366" s="157"/>
      <c r="F366" s="158"/>
    </row>
    <row r="367" spans="4:6" x14ac:dyDescent="0.35">
      <c r="D367" s="156"/>
      <c r="E367" s="157"/>
      <c r="F367" s="158"/>
    </row>
    <row r="368" spans="4:6" x14ac:dyDescent="0.35">
      <c r="D368" s="156"/>
      <c r="E368" s="157"/>
      <c r="F368" s="158"/>
    </row>
    <row r="369" spans="4:6" x14ac:dyDescent="0.35">
      <c r="D369" s="156"/>
      <c r="E369" s="157"/>
      <c r="F369" s="158"/>
    </row>
    <row r="370" spans="4:6" x14ac:dyDescent="0.35">
      <c r="D370" s="156"/>
      <c r="E370" s="157"/>
      <c r="F370" s="158"/>
    </row>
    <row r="371" spans="4:6" x14ac:dyDescent="0.35">
      <c r="D371" s="156"/>
      <c r="E371" s="157"/>
      <c r="F371" s="158"/>
    </row>
    <row r="372" spans="4:6" x14ac:dyDescent="0.35">
      <c r="D372" s="156"/>
      <c r="E372" s="157"/>
      <c r="F372" s="158"/>
    </row>
    <row r="373" spans="4:6" x14ac:dyDescent="0.35">
      <c r="D373" s="156"/>
      <c r="E373" s="157"/>
      <c r="F373" s="158"/>
    </row>
    <row r="374" spans="4:6" x14ac:dyDescent="0.35">
      <c r="D374" s="156"/>
      <c r="E374" s="157"/>
      <c r="F374" s="158"/>
    </row>
    <row r="375" spans="4:6" x14ac:dyDescent="0.35">
      <c r="D375" s="156"/>
      <c r="E375" s="157"/>
      <c r="F375" s="158"/>
    </row>
    <row r="376" spans="4:6" x14ac:dyDescent="0.35">
      <c r="D376" s="156"/>
      <c r="E376" s="157"/>
      <c r="F376" s="158"/>
    </row>
    <row r="377" spans="4:6" x14ac:dyDescent="0.35">
      <c r="D377" s="156"/>
      <c r="E377" s="157"/>
      <c r="F377" s="158"/>
    </row>
    <row r="378" spans="4:6" x14ac:dyDescent="0.35">
      <c r="D378" s="156"/>
      <c r="E378" s="157"/>
      <c r="F378" s="158"/>
    </row>
    <row r="379" spans="4:6" x14ac:dyDescent="0.35">
      <c r="D379" s="156"/>
      <c r="E379" s="157"/>
      <c r="F379" s="158"/>
    </row>
    <row r="380" spans="4:6" x14ac:dyDescent="0.35">
      <c r="D380" s="156"/>
      <c r="E380" s="157"/>
      <c r="F380" s="158"/>
    </row>
    <row r="381" spans="4:6" x14ac:dyDescent="0.35">
      <c r="D381" s="156"/>
      <c r="E381" s="157"/>
      <c r="F381" s="158"/>
    </row>
    <row r="382" spans="4:6" x14ac:dyDescent="0.35">
      <c r="D382" s="156"/>
      <c r="E382" s="157"/>
      <c r="F382" s="158"/>
    </row>
    <row r="383" spans="4:6" x14ac:dyDescent="0.35">
      <c r="D383" s="156"/>
      <c r="E383" s="157"/>
      <c r="F383" s="158"/>
    </row>
    <row r="384" spans="4:6" x14ac:dyDescent="0.35">
      <c r="D384" s="156"/>
      <c r="E384" s="157"/>
      <c r="F384" s="158"/>
    </row>
    <row r="385" spans="4:6" x14ac:dyDescent="0.35">
      <c r="D385" s="156"/>
      <c r="E385" s="157"/>
      <c r="F385" s="158"/>
    </row>
    <row r="386" spans="4:6" x14ac:dyDescent="0.35">
      <c r="D386" s="156"/>
      <c r="E386" s="157"/>
      <c r="F386" s="158"/>
    </row>
    <row r="387" spans="4:6" x14ac:dyDescent="0.35">
      <c r="D387" s="156"/>
      <c r="E387" s="157"/>
      <c r="F387" s="158"/>
    </row>
    <row r="388" spans="4:6" x14ac:dyDescent="0.35">
      <c r="D388" s="156"/>
      <c r="E388" s="157"/>
      <c r="F388" s="158"/>
    </row>
    <row r="389" spans="4:6" x14ac:dyDescent="0.35">
      <c r="D389" s="156"/>
      <c r="E389" s="157"/>
      <c r="F389" s="158"/>
    </row>
    <row r="390" spans="4:6" x14ac:dyDescent="0.35">
      <c r="D390" s="156"/>
      <c r="E390" s="157"/>
      <c r="F390" s="158"/>
    </row>
    <row r="391" spans="4:6" x14ac:dyDescent="0.35">
      <c r="D391" s="156"/>
      <c r="E391" s="157"/>
      <c r="F391" s="158"/>
    </row>
    <row r="392" spans="4:6" x14ac:dyDescent="0.35">
      <c r="D392" s="156"/>
      <c r="E392" s="157"/>
      <c r="F392" s="158"/>
    </row>
    <row r="393" spans="4:6" x14ac:dyDescent="0.35">
      <c r="D393" s="156"/>
      <c r="E393" s="157"/>
      <c r="F393" s="158"/>
    </row>
    <row r="394" spans="4:6" x14ac:dyDescent="0.35">
      <c r="D394" s="156"/>
      <c r="E394" s="157"/>
      <c r="F394" s="158"/>
    </row>
    <row r="395" spans="4:6" x14ac:dyDescent="0.35">
      <c r="D395" s="156"/>
      <c r="E395" s="157"/>
      <c r="F395" s="158"/>
    </row>
    <row r="396" spans="4:6" x14ac:dyDescent="0.35">
      <c r="D396" s="156"/>
      <c r="E396" s="157"/>
      <c r="F396" s="158"/>
    </row>
    <row r="397" spans="4:6" x14ac:dyDescent="0.35">
      <c r="D397" s="156"/>
      <c r="E397" s="157"/>
      <c r="F397" s="158"/>
    </row>
    <row r="398" spans="4:6" x14ac:dyDescent="0.35">
      <c r="D398" s="156"/>
      <c r="E398" s="157"/>
      <c r="F398" s="158"/>
    </row>
    <row r="399" spans="4:6" x14ac:dyDescent="0.35">
      <c r="D399" s="156"/>
      <c r="E399" s="157"/>
      <c r="F399" s="158"/>
    </row>
    <row r="400" spans="4:6" x14ac:dyDescent="0.35">
      <c r="D400" s="156"/>
      <c r="E400" s="157"/>
      <c r="F400" s="158"/>
    </row>
    <row r="401" spans="4:6" x14ac:dyDescent="0.35">
      <c r="D401" s="156"/>
      <c r="E401" s="157"/>
      <c r="F401" s="158"/>
    </row>
    <row r="402" spans="4:6" x14ac:dyDescent="0.35">
      <c r="D402" s="156"/>
      <c r="E402" s="157"/>
      <c r="F402" s="158"/>
    </row>
    <row r="403" spans="4:6" x14ac:dyDescent="0.35">
      <c r="D403" s="156"/>
      <c r="E403" s="157"/>
      <c r="F403" s="158"/>
    </row>
    <row r="404" spans="4:6" x14ac:dyDescent="0.35">
      <c r="D404" s="156"/>
      <c r="E404" s="157"/>
      <c r="F404" s="158"/>
    </row>
    <row r="405" spans="4:6" x14ac:dyDescent="0.35">
      <c r="D405" s="156"/>
      <c r="E405" s="157"/>
      <c r="F405" s="158"/>
    </row>
    <row r="406" spans="4:6" x14ac:dyDescent="0.35">
      <c r="D406" s="156"/>
      <c r="E406" s="157"/>
      <c r="F406" s="158"/>
    </row>
    <row r="407" spans="4:6" x14ac:dyDescent="0.35">
      <c r="D407" s="156"/>
      <c r="E407" s="157"/>
      <c r="F407" s="158"/>
    </row>
    <row r="408" spans="4:6" x14ac:dyDescent="0.35">
      <c r="D408" s="156"/>
      <c r="E408" s="157"/>
      <c r="F408" s="158"/>
    </row>
    <row r="409" spans="4:6" x14ac:dyDescent="0.35">
      <c r="D409" s="156"/>
      <c r="E409" s="157"/>
      <c r="F409" s="158"/>
    </row>
    <row r="410" spans="4:6" x14ac:dyDescent="0.35">
      <c r="D410" s="156"/>
      <c r="E410" s="157"/>
      <c r="F410" s="158"/>
    </row>
    <row r="411" spans="4:6" x14ac:dyDescent="0.35">
      <c r="D411" s="156"/>
      <c r="E411" s="157"/>
      <c r="F411" s="158"/>
    </row>
    <row r="412" spans="4:6" x14ac:dyDescent="0.35">
      <c r="D412" s="156"/>
      <c r="E412" s="157"/>
      <c r="F412" s="158"/>
    </row>
    <row r="413" spans="4:6" x14ac:dyDescent="0.35">
      <c r="D413" s="156"/>
      <c r="E413" s="157"/>
      <c r="F413" s="158"/>
    </row>
    <row r="414" spans="4:6" x14ac:dyDescent="0.35">
      <c r="D414" s="156"/>
      <c r="E414" s="157"/>
      <c r="F414" s="158"/>
    </row>
    <row r="415" spans="4:6" x14ac:dyDescent="0.35">
      <c r="D415" s="156"/>
      <c r="E415" s="157"/>
      <c r="F415" s="158"/>
    </row>
    <row r="416" spans="4:6" x14ac:dyDescent="0.35">
      <c r="D416" s="156"/>
      <c r="E416" s="157"/>
      <c r="F416" s="158"/>
    </row>
    <row r="417" spans="4:6" x14ac:dyDescent="0.35">
      <c r="D417" s="156"/>
      <c r="E417" s="157"/>
      <c r="F417" s="158"/>
    </row>
    <row r="418" spans="4:6" x14ac:dyDescent="0.35">
      <c r="D418" s="156"/>
      <c r="E418" s="157"/>
      <c r="F418" s="158"/>
    </row>
    <row r="419" spans="4:6" x14ac:dyDescent="0.35">
      <c r="D419" s="156"/>
      <c r="E419" s="157"/>
      <c r="F419" s="158"/>
    </row>
    <row r="420" spans="4:6" x14ac:dyDescent="0.35">
      <c r="D420" s="156"/>
      <c r="E420" s="157"/>
      <c r="F420" s="158"/>
    </row>
    <row r="421" spans="4:6" x14ac:dyDescent="0.35">
      <c r="D421" s="156"/>
      <c r="E421" s="157"/>
      <c r="F421" s="158"/>
    </row>
    <row r="422" spans="4:6" x14ac:dyDescent="0.35">
      <c r="D422" s="156"/>
      <c r="E422" s="157"/>
      <c r="F422" s="158"/>
    </row>
    <row r="423" spans="4:6" x14ac:dyDescent="0.35">
      <c r="D423" s="156"/>
      <c r="E423" s="157"/>
      <c r="F423" s="158"/>
    </row>
    <row r="424" spans="4:6" x14ac:dyDescent="0.35">
      <c r="D424" s="156"/>
      <c r="E424" s="157"/>
      <c r="F424" s="158"/>
    </row>
    <row r="425" spans="4:6" x14ac:dyDescent="0.35">
      <c r="D425" s="156"/>
      <c r="E425" s="157"/>
      <c r="F425" s="158"/>
    </row>
    <row r="426" spans="4:6" x14ac:dyDescent="0.35">
      <c r="D426" s="156"/>
      <c r="E426" s="157"/>
      <c r="F426" s="158"/>
    </row>
    <row r="427" spans="4:6" x14ac:dyDescent="0.35">
      <c r="D427" s="156"/>
      <c r="E427" s="157"/>
      <c r="F427" s="158"/>
    </row>
    <row r="428" spans="4:6" x14ac:dyDescent="0.35">
      <c r="D428" s="156"/>
      <c r="E428" s="157"/>
      <c r="F428" s="158"/>
    </row>
    <row r="429" spans="4:6" x14ac:dyDescent="0.35">
      <c r="D429" s="156"/>
      <c r="E429" s="157"/>
      <c r="F429" s="158"/>
    </row>
    <row r="430" spans="4:6" x14ac:dyDescent="0.35">
      <c r="D430" s="156"/>
      <c r="E430" s="157"/>
      <c r="F430" s="158"/>
    </row>
    <row r="431" spans="4:6" x14ac:dyDescent="0.35">
      <c r="D431" s="156"/>
      <c r="E431" s="157"/>
      <c r="F431" s="158"/>
    </row>
    <row r="432" spans="4:6" x14ac:dyDescent="0.35">
      <c r="D432" s="156"/>
      <c r="E432" s="157"/>
      <c r="F432" s="158"/>
    </row>
    <row r="433" spans="4:6" x14ac:dyDescent="0.35">
      <c r="D433" s="156"/>
      <c r="E433" s="157"/>
      <c r="F433" s="158"/>
    </row>
    <row r="434" spans="4:6" x14ac:dyDescent="0.35">
      <c r="D434" s="156"/>
      <c r="E434" s="157"/>
      <c r="F434" s="158"/>
    </row>
    <row r="435" spans="4:6" x14ac:dyDescent="0.35">
      <c r="D435" s="156"/>
      <c r="E435" s="157"/>
      <c r="F435" s="158"/>
    </row>
    <row r="436" spans="4:6" x14ac:dyDescent="0.35">
      <c r="D436" s="156"/>
      <c r="E436" s="157"/>
      <c r="F436" s="158"/>
    </row>
    <row r="437" spans="4:6" x14ac:dyDescent="0.35">
      <c r="D437" s="156"/>
      <c r="E437" s="157"/>
      <c r="F437" s="158"/>
    </row>
    <row r="438" spans="4:6" x14ac:dyDescent="0.35">
      <c r="D438" s="156"/>
      <c r="E438" s="157"/>
      <c r="F438" s="158"/>
    </row>
    <row r="439" spans="4:6" x14ac:dyDescent="0.35">
      <c r="D439" s="156"/>
      <c r="E439" s="157"/>
      <c r="F439" s="158"/>
    </row>
    <row r="440" spans="4:6" x14ac:dyDescent="0.35">
      <c r="D440" s="156"/>
      <c r="E440" s="157"/>
      <c r="F440" s="158"/>
    </row>
    <row r="441" spans="4:6" x14ac:dyDescent="0.35">
      <c r="D441" s="156"/>
      <c r="E441" s="157"/>
      <c r="F441" s="158"/>
    </row>
    <row r="442" spans="4:6" x14ac:dyDescent="0.35">
      <c r="D442" s="156"/>
      <c r="E442" s="157"/>
      <c r="F442" s="158"/>
    </row>
    <row r="443" spans="4:6" x14ac:dyDescent="0.35">
      <c r="D443" s="156"/>
      <c r="E443" s="157"/>
      <c r="F443" s="158"/>
    </row>
    <row r="444" spans="4:6" x14ac:dyDescent="0.35">
      <c r="D444" s="156"/>
      <c r="E444" s="157"/>
      <c r="F444" s="158"/>
    </row>
    <row r="445" spans="4:6" x14ac:dyDescent="0.35">
      <c r="D445" s="156"/>
      <c r="E445" s="157"/>
      <c r="F445" s="158"/>
    </row>
    <row r="446" spans="4:6" x14ac:dyDescent="0.35">
      <c r="D446" s="156"/>
      <c r="E446" s="157"/>
      <c r="F446" s="158"/>
    </row>
    <row r="447" spans="4:6" x14ac:dyDescent="0.35">
      <c r="D447" s="156"/>
      <c r="E447" s="157"/>
      <c r="F447" s="158"/>
    </row>
    <row r="448" spans="4:6" x14ac:dyDescent="0.35">
      <c r="D448" s="156"/>
      <c r="E448" s="157"/>
      <c r="F448" s="158"/>
    </row>
    <row r="449" spans="4:6" x14ac:dyDescent="0.35">
      <c r="D449" s="156"/>
      <c r="E449" s="157"/>
      <c r="F449" s="158"/>
    </row>
    <row r="450" spans="4:6" x14ac:dyDescent="0.35">
      <c r="D450" s="156"/>
      <c r="E450" s="157"/>
      <c r="F450" s="158"/>
    </row>
    <row r="451" spans="4:6" x14ac:dyDescent="0.35">
      <c r="D451" s="156"/>
      <c r="E451" s="157"/>
      <c r="F451" s="158"/>
    </row>
    <row r="452" spans="4:6" x14ac:dyDescent="0.35">
      <c r="D452" s="156"/>
      <c r="E452" s="157"/>
      <c r="F452" s="158"/>
    </row>
    <row r="453" spans="4:6" x14ac:dyDescent="0.35">
      <c r="D453" s="156"/>
      <c r="E453" s="157"/>
      <c r="F453" s="158"/>
    </row>
    <row r="454" spans="4:6" x14ac:dyDescent="0.35">
      <c r="D454" s="156"/>
      <c r="E454" s="157"/>
      <c r="F454" s="158"/>
    </row>
    <row r="455" spans="4:6" x14ac:dyDescent="0.35">
      <c r="D455" s="156"/>
      <c r="E455" s="157"/>
      <c r="F455" s="158"/>
    </row>
    <row r="456" spans="4:6" x14ac:dyDescent="0.35">
      <c r="D456" s="156"/>
      <c r="E456" s="157"/>
      <c r="F456" s="158"/>
    </row>
    <row r="457" spans="4:6" x14ac:dyDescent="0.35">
      <c r="D457" s="156"/>
      <c r="E457" s="157"/>
      <c r="F457" s="158"/>
    </row>
    <row r="458" spans="4:6" x14ac:dyDescent="0.35">
      <c r="D458" s="156"/>
      <c r="E458" s="157"/>
      <c r="F458" s="158"/>
    </row>
    <row r="459" spans="4:6" x14ac:dyDescent="0.35">
      <c r="D459" s="156"/>
      <c r="E459" s="157"/>
      <c r="F459" s="158"/>
    </row>
    <row r="460" spans="4:6" x14ac:dyDescent="0.35">
      <c r="D460" s="156"/>
      <c r="E460" s="157"/>
      <c r="F460" s="158"/>
    </row>
    <row r="461" spans="4:6" x14ac:dyDescent="0.35">
      <c r="D461" s="156"/>
      <c r="E461" s="157"/>
      <c r="F461" s="158"/>
    </row>
    <row r="462" spans="4:6" x14ac:dyDescent="0.35">
      <c r="D462" s="156"/>
      <c r="E462" s="157"/>
      <c r="F462" s="158"/>
    </row>
    <row r="463" spans="4:6" x14ac:dyDescent="0.35">
      <c r="D463" s="156"/>
      <c r="E463" s="157"/>
      <c r="F463" s="158"/>
    </row>
    <row r="464" spans="4:6" x14ac:dyDescent="0.35">
      <c r="D464" s="156"/>
      <c r="E464" s="157"/>
      <c r="F464" s="158"/>
    </row>
    <row r="465" spans="4:6" x14ac:dyDescent="0.35">
      <c r="D465" s="156"/>
      <c r="E465" s="157"/>
      <c r="F465" s="158"/>
    </row>
    <row r="466" spans="4:6" x14ac:dyDescent="0.35">
      <c r="D466" s="156"/>
      <c r="E466" s="157"/>
      <c r="F466" s="158"/>
    </row>
    <row r="467" spans="4:6" x14ac:dyDescent="0.35">
      <c r="D467" s="156"/>
      <c r="E467" s="157"/>
      <c r="F467" s="158"/>
    </row>
    <row r="468" spans="4:6" x14ac:dyDescent="0.35">
      <c r="D468" s="156"/>
      <c r="E468" s="157"/>
      <c r="F468" s="158"/>
    </row>
    <row r="469" spans="4:6" x14ac:dyDescent="0.35">
      <c r="D469" s="156"/>
      <c r="E469" s="157"/>
      <c r="F469" s="158"/>
    </row>
    <row r="470" spans="4:6" x14ac:dyDescent="0.35">
      <c r="D470" s="156"/>
      <c r="E470" s="157"/>
      <c r="F470" s="158"/>
    </row>
    <row r="471" spans="4:6" x14ac:dyDescent="0.35">
      <c r="D471" s="156"/>
      <c r="E471" s="157"/>
      <c r="F471" s="158"/>
    </row>
    <row r="472" spans="4:6" x14ac:dyDescent="0.35">
      <c r="D472" s="156"/>
      <c r="E472" s="157"/>
      <c r="F472" s="158"/>
    </row>
    <row r="473" spans="4:6" x14ac:dyDescent="0.35">
      <c r="D473" s="156"/>
      <c r="E473" s="157"/>
      <c r="F473" s="158"/>
    </row>
    <row r="474" spans="4:6" x14ac:dyDescent="0.35">
      <c r="D474" s="156"/>
      <c r="E474" s="157"/>
      <c r="F474" s="158"/>
    </row>
    <row r="475" spans="4:6" x14ac:dyDescent="0.35">
      <c r="D475" s="156"/>
      <c r="E475" s="157"/>
      <c r="F475" s="158"/>
    </row>
    <row r="476" spans="4:6" x14ac:dyDescent="0.35">
      <c r="D476" s="156"/>
      <c r="E476" s="157"/>
      <c r="F476" s="158"/>
    </row>
    <row r="477" spans="4:6" x14ac:dyDescent="0.35">
      <c r="D477" s="156"/>
      <c r="E477" s="157"/>
      <c r="F477" s="158"/>
    </row>
    <row r="478" spans="4:6" x14ac:dyDescent="0.35">
      <c r="D478" s="156"/>
      <c r="E478" s="157"/>
      <c r="F478" s="158"/>
    </row>
    <row r="479" spans="4:6" x14ac:dyDescent="0.35">
      <c r="D479" s="156"/>
      <c r="E479" s="157"/>
      <c r="F479" s="158"/>
    </row>
    <row r="480" spans="4:6" x14ac:dyDescent="0.35">
      <c r="D480" s="156"/>
      <c r="E480" s="157"/>
      <c r="F480" s="158"/>
    </row>
    <row r="481" spans="4:6" x14ac:dyDescent="0.35">
      <c r="D481" s="156"/>
      <c r="E481" s="157"/>
      <c r="F481" s="158"/>
    </row>
    <row r="482" spans="4:6" x14ac:dyDescent="0.35">
      <c r="D482" s="156"/>
      <c r="E482" s="157"/>
      <c r="F482" s="158"/>
    </row>
    <row r="483" spans="4:6" x14ac:dyDescent="0.35">
      <c r="D483" s="156"/>
      <c r="E483" s="157"/>
      <c r="F483" s="158"/>
    </row>
    <row r="484" spans="4:6" x14ac:dyDescent="0.35">
      <c r="D484" s="156"/>
      <c r="E484" s="157"/>
      <c r="F484" s="158"/>
    </row>
    <row r="485" spans="4:6" x14ac:dyDescent="0.35">
      <c r="D485" s="156"/>
      <c r="E485" s="157"/>
      <c r="F485" s="158"/>
    </row>
    <row r="486" spans="4:6" x14ac:dyDescent="0.35">
      <c r="D486" s="156"/>
      <c r="E486" s="157"/>
      <c r="F486" s="158"/>
    </row>
    <row r="487" spans="4:6" x14ac:dyDescent="0.35">
      <c r="D487" s="156"/>
      <c r="E487" s="157"/>
      <c r="F487" s="158"/>
    </row>
    <row r="488" spans="4:6" x14ac:dyDescent="0.35">
      <c r="D488" s="156"/>
      <c r="E488" s="157"/>
      <c r="F488" s="158"/>
    </row>
    <row r="489" spans="4:6" x14ac:dyDescent="0.35">
      <c r="D489" s="156"/>
      <c r="E489" s="157"/>
      <c r="F489" s="158"/>
    </row>
    <row r="490" spans="4:6" x14ac:dyDescent="0.35">
      <c r="D490" s="156"/>
      <c r="E490" s="157"/>
      <c r="F490" s="158"/>
    </row>
    <row r="491" spans="4:6" x14ac:dyDescent="0.35">
      <c r="D491" s="156"/>
      <c r="E491" s="157"/>
      <c r="F491" s="158"/>
    </row>
    <row r="492" spans="4:6" x14ac:dyDescent="0.35">
      <c r="D492" s="156"/>
      <c r="E492" s="157"/>
      <c r="F492" s="158"/>
    </row>
    <row r="493" spans="4:6" x14ac:dyDescent="0.35">
      <c r="D493" s="156"/>
      <c r="E493" s="157"/>
      <c r="F493" s="158"/>
    </row>
    <row r="494" spans="4:6" x14ac:dyDescent="0.35">
      <c r="D494" s="156"/>
      <c r="E494" s="157"/>
      <c r="F494" s="158"/>
    </row>
    <row r="495" spans="4:6" x14ac:dyDescent="0.35">
      <c r="D495" s="156"/>
      <c r="E495" s="157"/>
      <c r="F495" s="158"/>
    </row>
    <row r="496" spans="4:6" x14ac:dyDescent="0.35">
      <c r="D496" s="156"/>
      <c r="E496" s="157"/>
      <c r="F496" s="158"/>
    </row>
    <row r="497" spans="4:6" x14ac:dyDescent="0.35">
      <c r="D497" s="156"/>
      <c r="E497" s="157"/>
      <c r="F497" s="158"/>
    </row>
    <row r="498" spans="4:6" x14ac:dyDescent="0.35">
      <c r="D498" s="156"/>
      <c r="E498" s="157"/>
      <c r="F498" s="158"/>
    </row>
    <row r="499" spans="4:6" x14ac:dyDescent="0.35">
      <c r="D499" s="156"/>
      <c r="E499" s="157"/>
      <c r="F499" s="158"/>
    </row>
    <row r="500" spans="4:6" x14ac:dyDescent="0.35">
      <c r="D500" s="156"/>
      <c r="E500" s="157"/>
      <c r="F500" s="158"/>
    </row>
    <row r="501" spans="4:6" x14ac:dyDescent="0.35">
      <c r="D501" s="156"/>
      <c r="E501" s="157"/>
      <c r="F501" s="158"/>
    </row>
    <row r="502" spans="4:6" x14ac:dyDescent="0.35">
      <c r="D502" s="156"/>
      <c r="E502" s="157"/>
      <c r="F502" s="158"/>
    </row>
    <row r="503" spans="4:6" x14ac:dyDescent="0.35">
      <c r="D503" s="156"/>
      <c r="E503" s="157"/>
      <c r="F503" s="158"/>
    </row>
    <row r="504" spans="4:6" x14ac:dyDescent="0.35">
      <c r="D504" s="156"/>
      <c r="E504" s="157"/>
      <c r="F504" s="158"/>
    </row>
    <row r="505" spans="4:6" x14ac:dyDescent="0.35">
      <c r="D505" s="156"/>
      <c r="E505" s="157"/>
      <c r="F505" s="158"/>
    </row>
    <row r="506" spans="4:6" x14ac:dyDescent="0.35">
      <c r="D506" s="156"/>
      <c r="E506" s="157"/>
      <c r="F506" s="158"/>
    </row>
    <row r="507" spans="4:6" x14ac:dyDescent="0.35">
      <c r="D507" s="156"/>
      <c r="E507" s="157"/>
      <c r="F507" s="158"/>
    </row>
    <row r="508" spans="4:6" x14ac:dyDescent="0.35">
      <c r="D508" s="156"/>
      <c r="E508" s="157"/>
      <c r="F508" s="158"/>
    </row>
    <row r="509" spans="4:6" x14ac:dyDescent="0.35">
      <c r="D509" s="156"/>
      <c r="E509" s="157"/>
      <c r="F509" s="158"/>
    </row>
    <row r="510" spans="4:6" x14ac:dyDescent="0.35">
      <c r="D510" s="156"/>
      <c r="E510" s="157"/>
      <c r="F510" s="158"/>
    </row>
    <row r="511" spans="4:6" x14ac:dyDescent="0.35">
      <c r="D511" s="156"/>
      <c r="E511" s="157"/>
      <c r="F511" s="158"/>
    </row>
    <row r="512" spans="4:6" x14ac:dyDescent="0.35">
      <c r="D512" s="156"/>
      <c r="E512" s="157"/>
      <c r="F512" s="158"/>
    </row>
    <row r="513" spans="4:6" x14ac:dyDescent="0.35">
      <c r="D513" s="156"/>
      <c r="E513" s="157"/>
      <c r="F513" s="158"/>
    </row>
    <row r="514" spans="4:6" x14ac:dyDescent="0.35">
      <c r="D514" s="156"/>
      <c r="E514" s="157"/>
      <c r="F514" s="158"/>
    </row>
    <row r="515" spans="4:6" x14ac:dyDescent="0.35">
      <c r="D515" s="156"/>
      <c r="E515" s="157"/>
      <c r="F515" s="158"/>
    </row>
    <row r="516" spans="4:6" x14ac:dyDescent="0.35">
      <c r="D516" s="156"/>
      <c r="E516" s="157"/>
      <c r="F516" s="158"/>
    </row>
    <row r="517" spans="4:6" x14ac:dyDescent="0.35">
      <c r="D517" s="156"/>
      <c r="E517" s="157"/>
      <c r="F517" s="158"/>
    </row>
    <row r="518" spans="4:6" x14ac:dyDescent="0.35">
      <c r="D518" s="156"/>
      <c r="E518" s="157"/>
      <c r="F518" s="158"/>
    </row>
    <row r="519" spans="4:6" x14ac:dyDescent="0.35">
      <c r="D519" s="156"/>
      <c r="E519" s="157"/>
      <c r="F519" s="158"/>
    </row>
    <row r="520" spans="4:6" x14ac:dyDescent="0.35">
      <c r="D520" s="156"/>
      <c r="E520" s="157"/>
      <c r="F520" s="158"/>
    </row>
    <row r="521" spans="4:6" x14ac:dyDescent="0.35">
      <c r="D521" s="156"/>
      <c r="E521" s="157"/>
      <c r="F521" s="158"/>
    </row>
    <row r="522" spans="4:6" x14ac:dyDescent="0.35">
      <c r="D522" s="156"/>
      <c r="E522" s="157"/>
      <c r="F522" s="158"/>
    </row>
    <row r="523" spans="4:6" x14ac:dyDescent="0.35">
      <c r="D523" s="156"/>
      <c r="E523" s="157"/>
      <c r="F523" s="158"/>
    </row>
    <row r="524" spans="4:6" x14ac:dyDescent="0.35">
      <c r="D524" s="156"/>
      <c r="E524" s="157"/>
      <c r="F524" s="158"/>
    </row>
    <row r="525" spans="4:6" x14ac:dyDescent="0.35">
      <c r="D525" s="156"/>
      <c r="E525" s="157"/>
      <c r="F525" s="158"/>
    </row>
    <row r="526" spans="4:6" x14ac:dyDescent="0.35">
      <c r="D526" s="156"/>
      <c r="E526" s="157"/>
      <c r="F526" s="158"/>
    </row>
    <row r="527" spans="4:6" x14ac:dyDescent="0.35">
      <c r="D527" s="156"/>
      <c r="E527" s="157"/>
      <c r="F527" s="158"/>
    </row>
    <row r="528" spans="4:6" x14ac:dyDescent="0.35">
      <c r="D528" s="156"/>
      <c r="E528" s="157"/>
      <c r="F528" s="158"/>
    </row>
    <row r="529" spans="4:6" x14ac:dyDescent="0.35">
      <c r="D529" s="156"/>
      <c r="E529" s="157"/>
      <c r="F529" s="158"/>
    </row>
    <row r="530" spans="4:6" x14ac:dyDescent="0.35">
      <c r="D530" s="156"/>
      <c r="E530" s="157"/>
      <c r="F530" s="158"/>
    </row>
    <row r="531" spans="4:6" x14ac:dyDescent="0.35">
      <c r="D531" s="156"/>
      <c r="E531" s="157"/>
      <c r="F531" s="158"/>
    </row>
    <row r="532" spans="4:6" x14ac:dyDescent="0.35">
      <c r="D532" s="156"/>
      <c r="E532" s="157"/>
      <c r="F532" s="158"/>
    </row>
    <row r="533" spans="4:6" x14ac:dyDescent="0.35">
      <c r="D533" s="156"/>
      <c r="E533" s="157"/>
      <c r="F533" s="158"/>
    </row>
    <row r="534" spans="4:6" x14ac:dyDescent="0.35">
      <c r="D534" s="156"/>
      <c r="E534" s="157"/>
      <c r="F534" s="158"/>
    </row>
    <row r="535" spans="4:6" x14ac:dyDescent="0.35">
      <c r="D535" s="156"/>
      <c r="E535" s="157"/>
      <c r="F535" s="158"/>
    </row>
    <row r="536" spans="4:6" x14ac:dyDescent="0.35">
      <c r="D536" s="156"/>
      <c r="E536" s="157"/>
      <c r="F536" s="158"/>
    </row>
    <row r="537" spans="4:6" x14ac:dyDescent="0.35">
      <c r="D537" s="156"/>
      <c r="E537" s="157"/>
      <c r="F537" s="158"/>
    </row>
    <row r="538" spans="4:6" x14ac:dyDescent="0.35">
      <c r="D538" s="156"/>
      <c r="E538" s="157"/>
      <c r="F538" s="158"/>
    </row>
    <row r="539" spans="4:6" x14ac:dyDescent="0.35">
      <c r="D539" s="156"/>
      <c r="E539" s="157"/>
      <c r="F539" s="158"/>
    </row>
    <row r="540" spans="4:6" x14ac:dyDescent="0.35">
      <c r="D540" s="156"/>
      <c r="E540" s="157"/>
      <c r="F540" s="158"/>
    </row>
    <row r="541" spans="4:6" x14ac:dyDescent="0.35">
      <c r="D541" s="156"/>
      <c r="E541" s="157"/>
      <c r="F541" s="158"/>
    </row>
    <row r="542" spans="4:6" x14ac:dyDescent="0.35">
      <c r="D542" s="156"/>
      <c r="E542" s="157"/>
      <c r="F542" s="158"/>
    </row>
    <row r="543" spans="4:6" x14ac:dyDescent="0.35">
      <c r="D543" s="156"/>
      <c r="E543" s="157"/>
      <c r="F543" s="158"/>
    </row>
    <row r="544" spans="4:6" x14ac:dyDescent="0.35">
      <c r="D544" s="156"/>
      <c r="E544" s="157"/>
      <c r="F544" s="158"/>
    </row>
    <row r="545" spans="4:6" x14ac:dyDescent="0.35">
      <c r="D545" s="156"/>
      <c r="E545" s="157"/>
      <c r="F545" s="158"/>
    </row>
    <row r="546" spans="4:6" x14ac:dyDescent="0.35">
      <c r="D546" s="156"/>
      <c r="E546" s="157"/>
      <c r="F546" s="158"/>
    </row>
    <row r="547" spans="4:6" x14ac:dyDescent="0.35">
      <c r="D547" s="156"/>
      <c r="E547" s="157"/>
      <c r="F547" s="158"/>
    </row>
    <row r="548" spans="4:6" x14ac:dyDescent="0.35">
      <c r="D548" s="156"/>
      <c r="E548" s="157"/>
      <c r="F548" s="158"/>
    </row>
    <row r="549" spans="4:6" x14ac:dyDescent="0.35">
      <c r="D549" s="156"/>
      <c r="E549" s="157"/>
      <c r="F549" s="158"/>
    </row>
    <row r="550" spans="4:6" x14ac:dyDescent="0.35">
      <c r="D550" s="156"/>
      <c r="E550" s="157"/>
      <c r="F550" s="158"/>
    </row>
    <row r="551" spans="4:6" x14ac:dyDescent="0.35">
      <c r="D551" s="156"/>
      <c r="E551" s="157"/>
      <c r="F551" s="158"/>
    </row>
    <row r="552" spans="4:6" x14ac:dyDescent="0.35">
      <c r="D552" s="156"/>
      <c r="E552" s="157"/>
      <c r="F552" s="158"/>
    </row>
    <row r="553" spans="4:6" x14ac:dyDescent="0.35">
      <c r="D553" s="156"/>
      <c r="E553" s="157"/>
      <c r="F553" s="158"/>
    </row>
    <row r="554" spans="4:6" x14ac:dyDescent="0.35">
      <c r="D554" s="156"/>
      <c r="E554" s="157"/>
      <c r="F554" s="158"/>
    </row>
    <row r="555" spans="4:6" x14ac:dyDescent="0.35">
      <c r="D555" s="156"/>
      <c r="E555" s="157"/>
      <c r="F555" s="158"/>
    </row>
    <row r="556" spans="4:6" x14ac:dyDescent="0.35">
      <c r="D556" s="156"/>
      <c r="E556" s="157"/>
      <c r="F556" s="158"/>
    </row>
    <row r="557" spans="4:6" x14ac:dyDescent="0.35">
      <c r="D557" s="156"/>
      <c r="E557" s="157"/>
      <c r="F557" s="158"/>
    </row>
    <row r="558" spans="4:6" x14ac:dyDescent="0.35">
      <c r="D558" s="156"/>
      <c r="E558" s="157"/>
      <c r="F558" s="158"/>
    </row>
    <row r="559" spans="4:6" x14ac:dyDescent="0.35">
      <c r="D559" s="156"/>
      <c r="E559" s="157"/>
      <c r="F559" s="158"/>
    </row>
    <row r="560" spans="4:6" x14ac:dyDescent="0.35">
      <c r="D560" s="156"/>
      <c r="E560" s="157"/>
      <c r="F560" s="158"/>
    </row>
    <row r="561" spans="4:6" x14ac:dyDescent="0.35">
      <c r="D561" s="156"/>
      <c r="E561" s="157"/>
      <c r="F561" s="158"/>
    </row>
    <row r="562" spans="4:6" x14ac:dyDescent="0.35">
      <c r="D562" s="156"/>
      <c r="E562" s="157"/>
      <c r="F562" s="158"/>
    </row>
    <row r="563" spans="4:6" x14ac:dyDescent="0.35">
      <c r="D563" s="156"/>
      <c r="E563" s="157"/>
      <c r="F563" s="158"/>
    </row>
    <row r="564" spans="4:6" x14ac:dyDescent="0.35">
      <c r="D564" s="156"/>
      <c r="E564" s="157"/>
      <c r="F564" s="158"/>
    </row>
    <row r="565" spans="4:6" x14ac:dyDescent="0.35">
      <c r="D565" s="156"/>
      <c r="E565" s="157"/>
      <c r="F565" s="158"/>
    </row>
    <row r="566" spans="4:6" x14ac:dyDescent="0.35">
      <c r="D566" s="156"/>
      <c r="E566" s="157"/>
      <c r="F566" s="158"/>
    </row>
    <row r="567" spans="4:6" x14ac:dyDescent="0.35">
      <c r="D567" s="156"/>
      <c r="E567" s="157"/>
      <c r="F567" s="158"/>
    </row>
    <row r="568" spans="4:6" x14ac:dyDescent="0.35">
      <c r="D568" s="156"/>
      <c r="E568" s="157"/>
      <c r="F568" s="158"/>
    </row>
    <row r="569" spans="4:6" x14ac:dyDescent="0.35">
      <c r="D569" s="156"/>
      <c r="E569" s="157"/>
      <c r="F569" s="158"/>
    </row>
    <row r="570" spans="4:6" x14ac:dyDescent="0.35">
      <c r="D570" s="156"/>
      <c r="E570" s="157"/>
      <c r="F570" s="158"/>
    </row>
    <row r="571" spans="4:6" x14ac:dyDescent="0.35">
      <c r="D571" s="156"/>
      <c r="E571" s="157"/>
      <c r="F571" s="158"/>
    </row>
    <row r="572" spans="4:6" x14ac:dyDescent="0.35">
      <c r="D572" s="156"/>
      <c r="E572" s="157"/>
      <c r="F572" s="158"/>
    </row>
    <row r="573" spans="4:6" x14ac:dyDescent="0.35">
      <c r="D573" s="156"/>
      <c r="E573" s="157"/>
      <c r="F573" s="158"/>
    </row>
    <row r="574" spans="4:6" x14ac:dyDescent="0.35">
      <c r="D574" s="156"/>
      <c r="E574" s="157"/>
      <c r="F574" s="158"/>
    </row>
    <row r="575" spans="4:6" x14ac:dyDescent="0.35">
      <c r="D575" s="156"/>
      <c r="E575" s="157"/>
      <c r="F575" s="158"/>
    </row>
    <row r="576" spans="4:6" x14ac:dyDescent="0.35">
      <c r="D576" s="156"/>
      <c r="E576" s="157"/>
      <c r="F576" s="158"/>
    </row>
    <row r="577" spans="4:6" x14ac:dyDescent="0.35">
      <c r="D577" s="156"/>
      <c r="E577" s="157"/>
      <c r="F577" s="158"/>
    </row>
    <row r="578" spans="4:6" x14ac:dyDescent="0.35">
      <c r="D578" s="156"/>
      <c r="E578" s="157"/>
      <c r="F578" s="158"/>
    </row>
    <row r="579" spans="4:6" x14ac:dyDescent="0.35">
      <c r="D579" s="156"/>
      <c r="E579" s="157"/>
      <c r="F579" s="158"/>
    </row>
    <row r="580" spans="4:6" x14ac:dyDescent="0.35">
      <c r="D580" s="156"/>
      <c r="E580" s="157"/>
      <c r="F580" s="158"/>
    </row>
    <row r="581" spans="4:6" x14ac:dyDescent="0.35">
      <c r="D581" s="156"/>
      <c r="E581" s="157"/>
      <c r="F581" s="158"/>
    </row>
    <row r="582" spans="4:6" x14ac:dyDescent="0.35">
      <c r="D582" s="156"/>
      <c r="E582" s="157"/>
      <c r="F582" s="158"/>
    </row>
    <row r="583" spans="4:6" x14ac:dyDescent="0.35">
      <c r="D583" s="156"/>
      <c r="E583" s="157"/>
      <c r="F583" s="158"/>
    </row>
    <row r="584" spans="4:6" x14ac:dyDescent="0.35">
      <c r="D584" s="156"/>
      <c r="E584" s="157"/>
      <c r="F584" s="158"/>
    </row>
    <row r="585" spans="4:6" x14ac:dyDescent="0.35">
      <c r="D585" s="156"/>
      <c r="E585" s="157"/>
      <c r="F585" s="158"/>
    </row>
    <row r="586" spans="4:6" x14ac:dyDescent="0.35">
      <c r="D586" s="156"/>
      <c r="E586" s="157"/>
      <c r="F586" s="158"/>
    </row>
    <row r="587" spans="4:6" x14ac:dyDescent="0.35">
      <c r="D587" s="156"/>
      <c r="E587" s="157"/>
      <c r="F587" s="158"/>
    </row>
    <row r="588" spans="4:6" x14ac:dyDescent="0.35">
      <c r="D588" s="156"/>
      <c r="E588" s="157"/>
      <c r="F588" s="158"/>
    </row>
    <row r="589" spans="4:6" x14ac:dyDescent="0.35">
      <c r="D589" s="156"/>
      <c r="E589" s="157"/>
      <c r="F589" s="158"/>
    </row>
    <row r="590" spans="4:6" x14ac:dyDescent="0.35">
      <c r="D590" s="156"/>
      <c r="E590" s="157"/>
      <c r="F590" s="158"/>
    </row>
    <row r="591" spans="4:6" x14ac:dyDescent="0.35">
      <c r="D591" s="156"/>
      <c r="E591" s="157"/>
      <c r="F591" s="158"/>
    </row>
    <row r="592" spans="4:6" x14ac:dyDescent="0.35">
      <c r="D592" s="156"/>
      <c r="E592" s="157"/>
      <c r="F592" s="158"/>
    </row>
    <row r="593" spans="4:6" x14ac:dyDescent="0.35">
      <c r="D593" s="156"/>
      <c r="E593" s="157"/>
      <c r="F593" s="158"/>
    </row>
    <row r="594" spans="4:6" x14ac:dyDescent="0.35">
      <c r="D594" s="156"/>
      <c r="E594" s="157"/>
      <c r="F594" s="158"/>
    </row>
    <row r="595" spans="4:6" x14ac:dyDescent="0.35">
      <c r="D595" s="156"/>
      <c r="E595" s="157"/>
      <c r="F595" s="158"/>
    </row>
    <row r="596" spans="4:6" x14ac:dyDescent="0.35">
      <c r="D596" s="156"/>
      <c r="E596" s="157"/>
      <c r="F596" s="158"/>
    </row>
    <row r="597" spans="4:6" x14ac:dyDescent="0.35">
      <c r="D597" s="156"/>
      <c r="E597" s="157"/>
      <c r="F597" s="158"/>
    </row>
    <row r="598" spans="4:6" x14ac:dyDescent="0.35">
      <c r="D598" s="156"/>
      <c r="E598" s="157"/>
      <c r="F598" s="158"/>
    </row>
    <row r="599" spans="4:6" x14ac:dyDescent="0.35">
      <c r="D599" s="156"/>
      <c r="E599" s="157"/>
      <c r="F599" s="158"/>
    </row>
    <row r="600" spans="4:6" x14ac:dyDescent="0.35">
      <c r="D600" s="156"/>
      <c r="E600" s="157"/>
      <c r="F600" s="158"/>
    </row>
    <row r="601" spans="4:6" x14ac:dyDescent="0.35">
      <c r="D601" s="156"/>
      <c r="E601" s="157"/>
      <c r="F601" s="158"/>
    </row>
    <row r="602" spans="4:6" x14ac:dyDescent="0.35">
      <c r="D602" s="156"/>
      <c r="E602" s="157"/>
      <c r="F602" s="158"/>
    </row>
    <row r="603" spans="4:6" x14ac:dyDescent="0.35">
      <c r="D603" s="156"/>
      <c r="E603" s="157"/>
      <c r="F603" s="158"/>
    </row>
    <row r="604" spans="4:6" x14ac:dyDescent="0.35">
      <c r="D604" s="156"/>
      <c r="E604" s="157"/>
      <c r="F604" s="158"/>
    </row>
    <row r="605" spans="4:6" x14ac:dyDescent="0.35">
      <c r="D605" s="156"/>
      <c r="E605" s="157"/>
      <c r="F605" s="158"/>
    </row>
    <row r="606" spans="4:6" x14ac:dyDescent="0.35">
      <c r="D606" s="156"/>
      <c r="E606" s="157"/>
      <c r="F606" s="158"/>
    </row>
    <row r="607" spans="4:6" x14ac:dyDescent="0.35">
      <c r="D607" s="156"/>
      <c r="E607" s="157"/>
      <c r="F607" s="158"/>
    </row>
    <row r="608" spans="4:6" x14ac:dyDescent="0.35">
      <c r="D608" s="156"/>
      <c r="E608" s="157"/>
      <c r="F608" s="158"/>
    </row>
    <row r="609" spans="4:6" x14ac:dyDescent="0.35">
      <c r="D609" s="156"/>
      <c r="E609" s="157"/>
      <c r="F609" s="158"/>
    </row>
    <row r="610" spans="4:6" x14ac:dyDescent="0.35">
      <c r="D610" s="156"/>
      <c r="E610" s="157"/>
      <c r="F610" s="158"/>
    </row>
    <row r="611" spans="4:6" x14ac:dyDescent="0.35">
      <c r="D611" s="156"/>
      <c r="E611" s="157"/>
      <c r="F611" s="158"/>
    </row>
    <row r="612" spans="4:6" x14ac:dyDescent="0.35">
      <c r="D612" s="156"/>
      <c r="E612" s="157"/>
      <c r="F612" s="158"/>
    </row>
    <row r="613" spans="4:6" x14ac:dyDescent="0.35">
      <c r="D613" s="156"/>
      <c r="E613" s="157"/>
      <c r="F613" s="158"/>
    </row>
    <row r="614" spans="4:6" x14ac:dyDescent="0.35">
      <c r="D614" s="156"/>
      <c r="E614" s="157"/>
      <c r="F614" s="158"/>
    </row>
    <row r="615" spans="4:6" x14ac:dyDescent="0.35">
      <c r="D615" s="156"/>
      <c r="E615" s="157"/>
      <c r="F615" s="158"/>
    </row>
    <row r="616" spans="4:6" x14ac:dyDescent="0.35">
      <c r="D616" s="156"/>
      <c r="E616" s="157"/>
      <c r="F616" s="158"/>
    </row>
    <row r="617" spans="4:6" x14ac:dyDescent="0.35">
      <c r="D617" s="156"/>
      <c r="E617" s="157"/>
      <c r="F617" s="158"/>
    </row>
    <row r="618" spans="4:6" x14ac:dyDescent="0.35">
      <c r="D618" s="156"/>
      <c r="E618" s="157"/>
      <c r="F618" s="158"/>
    </row>
    <row r="619" spans="4:6" x14ac:dyDescent="0.35">
      <c r="D619" s="156"/>
      <c r="E619" s="157"/>
      <c r="F619" s="158"/>
    </row>
    <row r="620" spans="4:6" x14ac:dyDescent="0.35">
      <c r="D620" s="156"/>
      <c r="E620" s="157"/>
      <c r="F620" s="158"/>
    </row>
    <row r="621" spans="4:6" x14ac:dyDescent="0.35">
      <c r="D621" s="156"/>
      <c r="E621" s="157"/>
      <c r="F621" s="158"/>
    </row>
    <row r="622" spans="4:6" x14ac:dyDescent="0.35">
      <c r="D622" s="156"/>
      <c r="E622" s="157"/>
      <c r="F622" s="158"/>
    </row>
    <row r="623" spans="4:6" x14ac:dyDescent="0.35">
      <c r="D623" s="156"/>
      <c r="E623" s="157"/>
      <c r="F623" s="158"/>
    </row>
    <row r="624" spans="4:6" x14ac:dyDescent="0.35">
      <c r="D624" s="156"/>
      <c r="E624" s="157"/>
      <c r="F624" s="158"/>
    </row>
    <row r="625" spans="4:6" x14ac:dyDescent="0.35">
      <c r="D625" s="156"/>
      <c r="E625" s="157"/>
      <c r="F625" s="158"/>
    </row>
    <row r="626" spans="4:6" x14ac:dyDescent="0.35">
      <c r="D626" s="156"/>
      <c r="E626" s="157"/>
      <c r="F626" s="158"/>
    </row>
    <row r="627" spans="4:6" x14ac:dyDescent="0.35">
      <c r="D627" s="156"/>
      <c r="E627" s="157"/>
      <c r="F627" s="158"/>
    </row>
    <row r="628" spans="4:6" x14ac:dyDescent="0.35">
      <c r="D628" s="156"/>
      <c r="E628" s="157"/>
      <c r="F628" s="158"/>
    </row>
    <row r="629" spans="4:6" x14ac:dyDescent="0.35">
      <c r="D629" s="156"/>
      <c r="E629" s="157"/>
      <c r="F629" s="158"/>
    </row>
    <row r="630" spans="4:6" x14ac:dyDescent="0.35">
      <c r="D630" s="156"/>
      <c r="E630" s="157"/>
      <c r="F630" s="158"/>
    </row>
    <row r="631" spans="4:6" x14ac:dyDescent="0.35">
      <c r="D631" s="156"/>
      <c r="E631" s="157"/>
      <c r="F631" s="158"/>
    </row>
    <row r="632" spans="4:6" x14ac:dyDescent="0.35">
      <c r="D632" s="156"/>
      <c r="E632" s="157"/>
      <c r="F632" s="158"/>
    </row>
    <row r="633" spans="4:6" x14ac:dyDescent="0.35">
      <c r="D633" s="156"/>
      <c r="E633" s="157"/>
      <c r="F633" s="158"/>
    </row>
    <row r="634" spans="4:6" x14ac:dyDescent="0.35">
      <c r="D634" s="156"/>
      <c r="E634" s="157"/>
      <c r="F634" s="158"/>
    </row>
    <row r="635" spans="4:6" x14ac:dyDescent="0.35">
      <c r="D635" s="156"/>
      <c r="E635" s="157"/>
      <c r="F635" s="158"/>
    </row>
    <row r="636" spans="4:6" x14ac:dyDescent="0.35">
      <c r="D636" s="156"/>
      <c r="E636" s="157"/>
      <c r="F636" s="158"/>
    </row>
    <row r="637" spans="4:6" x14ac:dyDescent="0.35">
      <c r="D637" s="156"/>
      <c r="E637" s="157"/>
      <c r="F637" s="158"/>
    </row>
    <row r="638" spans="4:6" x14ac:dyDescent="0.35">
      <c r="D638" s="156"/>
      <c r="E638" s="157"/>
      <c r="F638" s="158"/>
    </row>
    <row r="639" spans="4:6" x14ac:dyDescent="0.35">
      <c r="D639" s="156"/>
      <c r="E639" s="157"/>
      <c r="F639" s="158"/>
    </row>
    <row r="640" spans="4:6" x14ac:dyDescent="0.35">
      <c r="D640" s="156"/>
      <c r="E640" s="157"/>
      <c r="F640" s="158"/>
    </row>
    <row r="641" spans="4:6" x14ac:dyDescent="0.35">
      <c r="D641" s="156"/>
      <c r="E641" s="157"/>
      <c r="F641" s="158"/>
    </row>
    <row r="642" spans="4:6" x14ac:dyDescent="0.35">
      <c r="D642" s="156"/>
      <c r="E642" s="157"/>
      <c r="F642" s="158"/>
    </row>
    <row r="643" spans="4:6" x14ac:dyDescent="0.35">
      <c r="D643" s="156"/>
      <c r="E643" s="157"/>
      <c r="F643" s="158"/>
    </row>
    <row r="644" spans="4:6" x14ac:dyDescent="0.35">
      <c r="D644" s="156"/>
      <c r="E644" s="157"/>
      <c r="F644" s="158"/>
    </row>
    <row r="645" spans="4:6" x14ac:dyDescent="0.35">
      <c r="D645" s="156"/>
      <c r="E645" s="157"/>
      <c r="F645" s="158"/>
    </row>
    <row r="646" spans="4:6" x14ac:dyDescent="0.35">
      <c r="D646" s="156"/>
      <c r="E646" s="157"/>
      <c r="F646" s="158"/>
    </row>
    <row r="647" spans="4:6" x14ac:dyDescent="0.35">
      <c r="D647" s="156"/>
      <c r="E647" s="157"/>
      <c r="F647" s="158"/>
    </row>
    <row r="648" spans="4:6" x14ac:dyDescent="0.35">
      <c r="D648" s="156"/>
      <c r="E648" s="157"/>
      <c r="F648" s="158"/>
    </row>
    <row r="649" spans="4:6" x14ac:dyDescent="0.35">
      <c r="D649" s="156"/>
      <c r="E649" s="157"/>
      <c r="F649" s="158"/>
    </row>
    <row r="650" spans="4:6" x14ac:dyDescent="0.35">
      <c r="D650" s="156"/>
      <c r="E650" s="157"/>
      <c r="F650" s="158"/>
    </row>
    <row r="651" spans="4:6" x14ac:dyDescent="0.35">
      <c r="D651" s="156"/>
      <c r="E651" s="157"/>
      <c r="F651" s="158"/>
    </row>
    <row r="652" spans="4:6" x14ac:dyDescent="0.35">
      <c r="D652" s="156"/>
      <c r="E652" s="157"/>
      <c r="F652" s="158"/>
    </row>
    <row r="653" spans="4:6" x14ac:dyDescent="0.35">
      <c r="D653" s="156"/>
      <c r="E653" s="157"/>
      <c r="F653" s="158"/>
    </row>
    <row r="654" spans="4:6" x14ac:dyDescent="0.35">
      <c r="D654" s="156"/>
      <c r="E654" s="157"/>
      <c r="F654" s="158"/>
    </row>
    <row r="655" spans="4:6" x14ac:dyDescent="0.35">
      <c r="D655" s="156"/>
      <c r="E655" s="157"/>
      <c r="F655" s="158"/>
    </row>
    <row r="656" spans="4:6" x14ac:dyDescent="0.35">
      <c r="D656" s="156"/>
      <c r="E656" s="157"/>
      <c r="F656" s="158"/>
    </row>
    <row r="657" spans="4:6" x14ac:dyDescent="0.35">
      <c r="D657" s="156"/>
      <c r="E657" s="157"/>
      <c r="F657" s="158"/>
    </row>
    <row r="658" spans="4:6" x14ac:dyDescent="0.35">
      <c r="D658" s="156"/>
      <c r="E658" s="157"/>
      <c r="F658" s="158"/>
    </row>
    <row r="659" spans="4:6" x14ac:dyDescent="0.35">
      <c r="D659" s="156"/>
      <c r="E659" s="157"/>
      <c r="F659" s="158"/>
    </row>
    <row r="660" spans="4:6" x14ac:dyDescent="0.35">
      <c r="D660" s="156"/>
      <c r="E660" s="157"/>
      <c r="F660" s="158"/>
    </row>
    <row r="661" spans="4:6" x14ac:dyDescent="0.35">
      <c r="D661" s="156"/>
      <c r="E661" s="157"/>
      <c r="F661" s="158"/>
    </row>
    <row r="662" spans="4:6" x14ac:dyDescent="0.35">
      <c r="D662" s="156"/>
      <c r="E662" s="157"/>
      <c r="F662" s="158"/>
    </row>
    <row r="663" spans="4:6" x14ac:dyDescent="0.35">
      <c r="D663" s="156"/>
      <c r="E663" s="157"/>
      <c r="F663" s="158"/>
    </row>
    <row r="664" spans="4:6" x14ac:dyDescent="0.35">
      <c r="D664" s="156"/>
      <c r="E664" s="157"/>
      <c r="F664" s="158"/>
    </row>
    <row r="665" spans="4:6" x14ac:dyDescent="0.35">
      <c r="D665" s="156"/>
      <c r="E665" s="157"/>
      <c r="F665" s="158"/>
    </row>
    <row r="666" spans="4:6" x14ac:dyDescent="0.35">
      <c r="D666" s="156"/>
      <c r="E666" s="157"/>
      <c r="F666" s="158"/>
    </row>
    <row r="667" spans="4:6" x14ac:dyDescent="0.35">
      <c r="D667" s="156"/>
      <c r="E667" s="157"/>
      <c r="F667" s="158"/>
    </row>
    <row r="668" spans="4:6" x14ac:dyDescent="0.35">
      <c r="D668" s="156"/>
      <c r="E668" s="157"/>
      <c r="F668" s="158"/>
    </row>
    <row r="669" spans="4:6" x14ac:dyDescent="0.35">
      <c r="D669" s="156"/>
      <c r="E669" s="157"/>
      <c r="F669" s="158"/>
    </row>
    <row r="670" spans="4:6" x14ac:dyDescent="0.35">
      <c r="D670" s="156"/>
      <c r="E670" s="157"/>
      <c r="F670" s="158"/>
    </row>
    <row r="671" spans="4:6" x14ac:dyDescent="0.35">
      <c r="D671" s="156"/>
      <c r="E671" s="157"/>
      <c r="F671" s="158"/>
    </row>
    <row r="672" spans="4:6" x14ac:dyDescent="0.35">
      <c r="D672" s="156"/>
      <c r="E672" s="157"/>
      <c r="F672" s="158"/>
    </row>
    <row r="673" spans="4:6" x14ac:dyDescent="0.35">
      <c r="D673" s="156"/>
      <c r="E673" s="157"/>
      <c r="F673" s="158"/>
    </row>
    <row r="674" spans="4:6" x14ac:dyDescent="0.35">
      <c r="D674" s="156"/>
      <c r="E674" s="157"/>
      <c r="F674" s="158"/>
    </row>
    <row r="675" spans="4:6" x14ac:dyDescent="0.35">
      <c r="D675" s="156"/>
      <c r="E675" s="157"/>
      <c r="F675" s="158"/>
    </row>
    <row r="676" spans="4:6" x14ac:dyDescent="0.35">
      <c r="D676" s="156"/>
      <c r="E676" s="157"/>
      <c r="F676" s="158"/>
    </row>
    <row r="677" spans="4:6" x14ac:dyDescent="0.35">
      <c r="D677" s="156"/>
      <c r="E677" s="157"/>
      <c r="F677" s="158"/>
    </row>
    <row r="678" spans="4:6" x14ac:dyDescent="0.35">
      <c r="D678" s="156"/>
      <c r="E678" s="157"/>
      <c r="F678" s="158"/>
    </row>
    <row r="679" spans="4:6" x14ac:dyDescent="0.35">
      <c r="D679" s="156"/>
      <c r="E679" s="157"/>
      <c r="F679" s="158"/>
    </row>
    <row r="680" spans="4:6" x14ac:dyDescent="0.35">
      <c r="D680" s="156"/>
      <c r="E680" s="157"/>
      <c r="F680" s="158"/>
    </row>
    <row r="681" spans="4:6" x14ac:dyDescent="0.35">
      <c r="D681" s="156"/>
      <c r="E681" s="157"/>
      <c r="F681" s="158"/>
    </row>
    <row r="682" spans="4:6" x14ac:dyDescent="0.35">
      <c r="D682" s="156"/>
      <c r="E682" s="157"/>
      <c r="F682" s="158"/>
    </row>
    <row r="683" spans="4:6" x14ac:dyDescent="0.35">
      <c r="D683" s="156"/>
      <c r="E683" s="157"/>
      <c r="F683" s="158"/>
    </row>
    <row r="684" spans="4:6" x14ac:dyDescent="0.35">
      <c r="D684" s="156"/>
      <c r="E684" s="157"/>
      <c r="F684" s="158"/>
    </row>
    <row r="685" spans="4:6" x14ac:dyDescent="0.35">
      <c r="D685" s="156"/>
      <c r="E685" s="157"/>
      <c r="F685" s="158"/>
    </row>
    <row r="686" spans="4:6" x14ac:dyDescent="0.35">
      <c r="D686" s="156"/>
      <c r="E686" s="157"/>
      <c r="F686" s="158"/>
    </row>
    <row r="687" spans="4:6" x14ac:dyDescent="0.35">
      <c r="D687" s="156"/>
      <c r="E687" s="157"/>
      <c r="F687" s="158"/>
    </row>
    <row r="688" spans="4:6" x14ac:dyDescent="0.35">
      <c r="D688" s="156"/>
      <c r="E688" s="157"/>
      <c r="F688" s="158"/>
    </row>
    <row r="689" spans="4:6" x14ac:dyDescent="0.35">
      <c r="D689" s="156"/>
      <c r="E689" s="157"/>
      <c r="F689" s="158"/>
    </row>
    <row r="690" spans="4:6" x14ac:dyDescent="0.35">
      <c r="D690" s="156"/>
      <c r="E690" s="157"/>
      <c r="F690" s="158"/>
    </row>
    <row r="691" spans="4:6" x14ac:dyDescent="0.35">
      <c r="D691" s="156"/>
      <c r="E691" s="157"/>
      <c r="F691" s="158"/>
    </row>
    <row r="692" spans="4:6" x14ac:dyDescent="0.35">
      <c r="D692" s="156"/>
      <c r="E692" s="157"/>
      <c r="F692" s="158"/>
    </row>
    <row r="693" spans="4:6" x14ac:dyDescent="0.35">
      <c r="D693" s="156"/>
      <c r="E693" s="157"/>
      <c r="F693" s="158"/>
    </row>
    <row r="694" spans="4:6" x14ac:dyDescent="0.35">
      <c r="D694" s="156"/>
      <c r="E694" s="157"/>
      <c r="F694" s="158"/>
    </row>
    <row r="695" spans="4:6" x14ac:dyDescent="0.35">
      <c r="D695" s="156"/>
      <c r="E695" s="157"/>
      <c r="F695" s="158"/>
    </row>
    <row r="696" spans="4:6" x14ac:dyDescent="0.35">
      <c r="D696" s="156"/>
      <c r="E696" s="157"/>
      <c r="F696" s="158"/>
    </row>
    <row r="697" spans="4:6" x14ac:dyDescent="0.35">
      <c r="D697" s="156"/>
      <c r="E697" s="157"/>
      <c r="F697" s="158"/>
    </row>
    <row r="698" spans="4:6" x14ac:dyDescent="0.35">
      <c r="D698" s="156"/>
      <c r="E698" s="157"/>
      <c r="F698" s="158"/>
    </row>
    <row r="699" spans="4:6" x14ac:dyDescent="0.35">
      <c r="D699" s="156"/>
      <c r="E699" s="157"/>
      <c r="F699" s="158"/>
    </row>
    <row r="700" spans="4:6" x14ac:dyDescent="0.35">
      <c r="D700" s="156"/>
      <c r="E700" s="157"/>
      <c r="F700" s="158"/>
    </row>
    <row r="701" spans="4:6" x14ac:dyDescent="0.35">
      <c r="D701" s="156"/>
      <c r="E701" s="157"/>
      <c r="F701" s="158"/>
    </row>
    <row r="702" spans="4:6" x14ac:dyDescent="0.35">
      <c r="D702" s="156"/>
      <c r="E702" s="157"/>
      <c r="F702" s="158"/>
    </row>
    <row r="703" spans="4:6" x14ac:dyDescent="0.35">
      <c r="D703" s="156"/>
      <c r="E703" s="157"/>
      <c r="F703" s="158"/>
    </row>
    <row r="704" spans="4:6" x14ac:dyDescent="0.35">
      <c r="D704" s="156"/>
      <c r="E704" s="157"/>
      <c r="F704" s="158"/>
    </row>
    <row r="705" spans="4:6" x14ac:dyDescent="0.35">
      <c r="D705" s="156"/>
      <c r="E705" s="157"/>
      <c r="F705" s="158"/>
    </row>
    <row r="706" spans="4:6" x14ac:dyDescent="0.35">
      <c r="D706" s="156"/>
      <c r="E706" s="157"/>
      <c r="F706" s="158"/>
    </row>
    <row r="707" spans="4:6" x14ac:dyDescent="0.35">
      <c r="D707" s="156"/>
      <c r="E707" s="157"/>
      <c r="F707" s="158"/>
    </row>
    <row r="708" spans="4:6" x14ac:dyDescent="0.35">
      <c r="D708" s="156"/>
      <c r="E708" s="157"/>
      <c r="F708" s="158"/>
    </row>
    <row r="709" spans="4:6" x14ac:dyDescent="0.35">
      <c r="D709" s="156"/>
      <c r="E709" s="157"/>
      <c r="F709" s="158"/>
    </row>
    <row r="710" spans="4:6" x14ac:dyDescent="0.35">
      <c r="D710" s="156"/>
      <c r="E710" s="157"/>
      <c r="F710" s="158"/>
    </row>
    <row r="711" spans="4:6" x14ac:dyDescent="0.35">
      <c r="D711" s="156"/>
      <c r="E711" s="157"/>
      <c r="F711" s="158"/>
    </row>
    <row r="712" spans="4:6" x14ac:dyDescent="0.35">
      <c r="D712" s="156"/>
      <c r="E712" s="157"/>
      <c r="F712" s="158"/>
    </row>
    <row r="713" spans="4:6" x14ac:dyDescent="0.35">
      <c r="D713" s="156"/>
      <c r="E713" s="157"/>
      <c r="F713" s="158"/>
    </row>
    <row r="714" spans="4:6" x14ac:dyDescent="0.35">
      <c r="D714" s="156"/>
      <c r="E714" s="157"/>
      <c r="F714" s="158"/>
    </row>
    <row r="715" spans="4:6" x14ac:dyDescent="0.35">
      <c r="D715" s="156"/>
      <c r="E715" s="157"/>
      <c r="F715" s="158"/>
    </row>
    <row r="716" spans="4:6" x14ac:dyDescent="0.35">
      <c r="D716" s="156"/>
      <c r="E716" s="157"/>
      <c r="F716" s="158"/>
    </row>
    <row r="717" spans="4:6" x14ac:dyDescent="0.35">
      <c r="D717" s="156"/>
      <c r="E717" s="157"/>
      <c r="F717" s="158"/>
    </row>
    <row r="718" spans="4:6" x14ac:dyDescent="0.35">
      <c r="D718" s="156"/>
      <c r="E718" s="157"/>
      <c r="F718" s="158"/>
    </row>
    <row r="719" spans="4:6" x14ac:dyDescent="0.35">
      <c r="D719" s="156"/>
      <c r="E719" s="157"/>
      <c r="F719" s="158"/>
    </row>
    <row r="720" spans="4:6" x14ac:dyDescent="0.35">
      <c r="D720" s="156"/>
      <c r="E720" s="157"/>
      <c r="F720" s="158"/>
    </row>
    <row r="721" spans="4:6" x14ac:dyDescent="0.35">
      <c r="D721" s="156"/>
      <c r="E721" s="157"/>
      <c r="F721" s="158"/>
    </row>
    <row r="722" spans="4:6" x14ac:dyDescent="0.35">
      <c r="D722" s="156"/>
      <c r="E722" s="157"/>
      <c r="F722" s="158"/>
    </row>
    <row r="723" spans="4:6" x14ac:dyDescent="0.35">
      <c r="D723" s="156"/>
      <c r="E723" s="157"/>
      <c r="F723" s="158"/>
    </row>
    <row r="724" spans="4:6" x14ac:dyDescent="0.35">
      <c r="D724" s="156"/>
      <c r="E724" s="157"/>
      <c r="F724" s="158"/>
    </row>
    <row r="725" spans="4:6" x14ac:dyDescent="0.35">
      <c r="D725" s="156"/>
      <c r="E725" s="157"/>
      <c r="F725" s="158"/>
    </row>
    <row r="726" spans="4:6" x14ac:dyDescent="0.35">
      <c r="D726" s="156"/>
      <c r="E726" s="157"/>
      <c r="F726" s="158"/>
    </row>
    <row r="727" spans="4:6" x14ac:dyDescent="0.35">
      <c r="D727" s="156"/>
      <c r="E727" s="157"/>
      <c r="F727" s="158"/>
    </row>
    <row r="728" spans="4:6" x14ac:dyDescent="0.35">
      <c r="D728" s="156"/>
      <c r="E728" s="157"/>
      <c r="F728" s="158"/>
    </row>
    <row r="729" spans="4:6" x14ac:dyDescent="0.35">
      <c r="D729" s="156"/>
      <c r="E729" s="157"/>
      <c r="F729" s="158"/>
    </row>
    <row r="730" spans="4:6" x14ac:dyDescent="0.35">
      <c r="D730" s="156"/>
      <c r="E730" s="157"/>
      <c r="F730" s="158"/>
    </row>
    <row r="731" spans="4:6" x14ac:dyDescent="0.35">
      <c r="D731" s="156"/>
      <c r="E731" s="157"/>
      <c r="F731" s="158"/>
    </row>
    <row r="732" spans="4:6" x14ac:dyDescent="0.35">
      <c r="D732" s="156"/>
      <c r="E732" s="157"/>
      <c r="F732" s="158"/>
    </row>
    <row r="733" spans="4:6" x14ac:dyDescent="0.35">
      <c r="D733" s="156"/>
      <c r="E733" s="157"/>
      <c r="F733" s="158"/>
    </row>
    <row r="734" spans="4:6" x14ac:dyDescent="0.35">
      <c r="D734" s="156"/>
      <c r="E734" s="157"/>
      <c r="F734" s="158"/>
    </row>
    <row r="735" spans="4:6" x14ac:dyDescent="0.35">
      <c r="D735" s="156"/>
      <c r="E735" s="157"/>
      <c r="F735" s="158"/>
    </row>
    <row r="736" spans="4:6" x14ac:dyDescent="0.35">
      <c r="D736" s="156"/>
      <c r="E736" s="157"/>
      <c r="F736" s="158"/>
    </row>
    <row r="737" spans="4:6" x14ac:dyDescent="0.35">
      <c r="D737" s="156"/>
      <c r="E737" s="157"/>
      <c r="F737" s="158"/>
    </row>
    <row r="738" spans="4:6" x14ac:dyDescent="0.35">
      <c r="D738" s="156"/>
      <c r="E738" s="157"/>
      <c r="F738" s="158"/>
    </row>
    <row r="739" spans="4:6" x14ac:dyDescent="0.35">
      <c r="D739" s="156"/>
      <c r="E739" s="157"/>
      <c r="F739" s="158"/>
    </row>
    <row r="740" spans="4:6" x14ac:dyDescent="0.35">
      <c r="D740" s="156"/>
      <c r="E740" s="157"/>
      <c r="F740" s="158"/>
    </row>
    <row r="741" spans="4:6" x14ac:dyDescent="0.35">
      <c r="D741" s="156"/>
      <c r="E741" s="157"/>
      <c r="F741" s="158"/>
    </row>
    <row r="742" spans="4:6" x14ac:dyDescent="0.35">
      <c r="D742" s="156"/>
      <c r="E742" s="157"/>
      <c r="F742" s="158"/>
    </row>
    <row r="743" spans="4:6" x14ac:dyDescent="0.35">
      <c r="D743" s="156"/>
      <c r="E743" s="157"/>
      <c r="F743" s="158"/>
    </row>
    <row r="744" spans="4:6" x14ac:dyDescent="0.35">
      <c r="D744" s="156"/>
      <c r="E744" s="157"/>
      <c r="F744" s="158"/>
    </row>
    <row r="745" spans="4:6" x14ac:dyDescent="0.35">
      <c r="D745" s="156"/>
      <c r="E745" s="157"/>
      <c r="F745" s="158"/>
    </row>
    <row r="746" spans="4:6" x14ac:dyDescent="0.35">
      <c r="D746" s="156"/>
      <c r="E746" s="157"/>
      <c r="F746" s="158"/>
    </row>
    <row r="747" spans="4:6" x14ac:dyDescent="0.35">
      <c r="D747" s="156"/>
      <c r="E747" s="157"/>
      <c r="F747" s="158"/>
    </row>
    <row r="748" spans="4:6" x14ac:dyDescent="0.35">
      <c r="D748" s="156"/>
      <c r="E748" s="157"/>
      <c r="F748" s="158"/>
    </row>
    <row r="749" spans="4:6" x14ac:dyDescent="0.35">
      <c r="D749" s="156"/>
      <c r="E749" s="157"/>
      <c r="F749" s="158"/>
    </row>
    <row r="750" spans="4:6" x14ac:dyDescent="0.35">
      <c r="D750" s="156"/>
      <c r="E750" s="157"/>
      <c r="F750" s="158"/>
    </row>
    <row r="751" spans="4:6" x14ac:dyDescent="0.35">
      <c r="D751" s="156"/>
      <c r="E751" s="157"/>
      <c r="F751" s="158"/>
    </row>
    <row r="752" spans="4:6" x14ac:dyDescent="0.35">
      <c r="D752" s="156"/>
      <c r="E752" s="157"/>
      <c r="F752" s="158"/>
    </row>
    <row r="753" spans="4:6" x14ac:dyDescent="0.35">
      <c r="D753" s="156"/>
      <c r="E753" s="157"/>
      <c r="F753" s="158"/>
    </row>
    <row r="754" spans="4:6" x14ac:dyDescent="0.35">
      <c r="D754" s="156"/>
      <c r="E754" s="157"/>
      <c r="F754" s="158"/>
    </row>
    <row r="755" spans="4:6" x14ac:dyDescent="0.35">
      <c r="D755" s="156"/>
      <c r="E755" s="157"/>
      <c r="F755" s="158"/>
    </row>
    <row r="756" spans="4:6" x14ac:dyDescent="0.35">
      <c r="D756" s="156"/>
      <c r="E756" s="157"/>
      <c r="F756" s="158"/>
    </row>
    <row r="757" spans="4:6" x14ac:dyDescent="0.35">
      <c r="D757" s="156"/>
      <c r="E757" s="157"/>
      <c r="F757" s="158"/>
    </row>
    <row r="758" spans="4:6" x14ac:dyDescent="0.35">
      <c r="D758" s="156"/>
      <c r="E758" s="157"/>
      <c r="F758" s="158"/>
    </row>
    <row r="759" spans="4:6" x14ac:dyDescent="0.35">
      <c r="D759" s="156"/>
      <c r="E759" s="157"/>
      <c r="F759" s="158"/>
    </row>
    <row r="760" spans="4:6" x14ac:dyDescent="0.35">
      <c r="D760" s="156"/>
      <c r="E760" s="157"/>
      <c r="F760" s="158"/>
    </row>
    <row r="761" spans="4:6" x14ac:dyDescent="0.35">
      <c r="D761" s="156"/>
      <c r="E761" s="157"/>
      <c r="F761" s="158"/>
    </row>
    <row r="762" spans="4:6" x14ac:dyDescent="0.35">
      <c r="D762" s="156"/>
      <c r="E762" s="157"/>
      <c r="F762" s="158"/>
    </row>
    <row r="763" spans="4:6" x14ac:dyDescent="0.35">
      <c r="D763" s="156"/>
      <c r="E763" s="157"/>
      <c r="F763" s="158"/>
    </row>
    <row r="764" spans="4:6" x14ac:dyDescent="0.35">
      <c r="D764" s="156"/>
      <c r="E764" s="157"/>
      <c r="F764" s="158"/>
    </row>
    <row r="765" spans="4:6" x14ac:dyDescent="0.35">
      <c r="D765" s="156"/>
      <c r="E765" s="157"/>
      <c r="F765" s="158"/>
    </row>
    <row r="766" spans="4:6" x14ac:dyDescent="0.35">
      <c r="D766" s="156"/>
      <c r="E766" s="157"/>
      <c r="F766" s="158"/>
    </row>
    <row r="767" spans="4:6" x14ac:dyDescent="0.35">
      <c r="D767" s="156"/>
      <c r="E767" s="157"/>
      <c r="F767" s="158"/>
    </row>
    <row r="768" spans="4:6" x14ac:dyDescent="0.35">
      <c r="D768" s="156"/>
      <c r="E768" s="157"/>
      <c r="F768" s="158"/>
    </row>
    <row r="769" spans="4:6" x14ac:dyDescent="0.35">
      <c r="D769" s="156"/>
      <c r="E769" s="157"/>
      <c r="F769" s="158"/>
    </row>
    <row r="770" spans="4:6" x14ac:dyDescent="0.35">
      <c r="D770" s="156"/>
      <c r="E770" s="157"/>
      <c r="F770" s="158"/>
    </row>
    <row r="771" spans="4:6" x14ac:dyDescent="0.35">
      <c r="D771" s="156"/>
      <c r="E771" s="157"/>
      <c r="F771" s="158"/>
    </row>
    <row r="772" spans="4:6" x14ac:dyDescent="0.35">
      <c r="D772" s="156"/>
      <c r="E772" s="157"/>
      <c r="F772" s="158"/>
    </row>
    <row r="773" spans="4:6" x14ac:dyDescent="0.35">
      <c r="D773" s="156"/>
      <c r="E773" s="157"/>
      <c r="F773" s="158"/>
    </row>
    <row r="774" spans="4:6" x14ac:dyDescent="0.35">
      <c r="D774" s="156"/>
      <c r="E774" s="157"/>
      <c r="F774" s="158"/>
    </row>
    <row r="775" spans="4:6" x14ac:dyDescent="0.35">
      <c r="D775" s="156"/>
      <c r="E775" s="157"/>
      <c r="F775" s="158"/>
    </row>
    <row r="776" spans="4:6" x14ac:dyDescent="0.35">
      <c r="D776" s="156"/>
      <c r="E776" s="157"/>
      <c r="F776" s="158"/>
    </row>
    <row r="777" spans="4:6" x14ac:dyDescent="0.35">
      <c r="D777" s="156"/>
      <c r="E777" s="157"/>
      <c r="F777" s="158"/>
    </row>
    <row r="778" spans="4:6" x14ac:dyDescent="0.35">
      <c r="D778" s="156"/>
      <c r="E778" s="157"/>
      <c r="F778" s="158"/>
    </row>
    <row r="779" spans="4:6" x14ac:dyDescent="0.35">
      <c r="D779" s="156"/>
      <c r="E779" s="157"/>
      <c r="F779" s="158"/>
    </row>
    <row r="780" spans="4:6" x14ac:dyDescent="0.35">
      <c r="D780" s="156"/>
      <c r="E780" s="157"/>
      <c r="F780" s="158"/>
    </row>
    <row r="781" spans="4:6" x14ac:dyDescent="0.35">
      <c r="D781" s="156"/>
      <c r="E781" s="157"/>
      <c r="F781" s="158"/>
    </row>
    <row r="782" spans="4:6" x14ac:dyDescent="0.35">
      <c r="D782" s="156"/>
      <c r="E782" s="157"/>
      <c r="F782" s="158"/>
    </row>
    <row r="783" spans="4:6" x14ac:dyDescent="0.35">
      <c r="D783" s="156"/>
      <c r="E783" s="157"/>
      <c r="F783" s="158"/>
    </row>
    <row r="784" spans="4:6" x14ac:dyDescent="0.35">
      <c r="D784" s="156"/>
      <c r="E784" s="157"/>
      <c r="F784" s="158"/>
    </row>
    <row r="785" spans="4:6" x14ac:dyDescent="0.35">
      <c r="D785" s="156"/>
      <c r="E785" s="157"/>
      <c r="F785" s="158"/>
    </row>
    <row r="786" spans="4:6" x14ac:dyDescent="0.35">
      <c r="D786" s="156"/>
      <c r="E786" s="157"/>
      <c r="F786" s="158"/>
    </row>
    <row r="787" spans="4:6" x14ac:dyDescent="0.35">
      <c r="D787" s="156"/>
      <c r="E787" s="157"/>
      <c r="F787" s="158"/>
    </row>
    <row r="788" spans="4:6" x14ac:dyDescent="0.35">
      <c r="D788" s="156"/>
      <c r="E788" s="157"/>
      <c r="F788" s="158"/>
    </row>
    <row r="789" spans="4:6" x14ac:dyDescent="0.35">
      <c r="D789" s="156"/>
      <c r="E789" s="157"/>
      <c r="F789" s="158"/>
    </row>
    <row r="790" spans="4:6" x14ac:dyDescent="0.35">
      <c r="D790" s="156"/>
      <c r="E790" s="157"/>
      <c r="F790" s="158"/>
    </row>
    <row r="791" spans="4:6" x14ac:dyDescent="0.35">
      <c r="D791" s="156"/>
      <c r="E791" s="157"/>
      <c r="F791" s="158"/>
    </row>
    <row r="792" spans="4:6" x14ac:dyDescent="0.35">
      <c r="D792" s="156"/>
      <c r="E792" s="157"/>
      <c r="F792" s="158"/>
    </row>
    <row r="793" spans="4:6" x14ac:dyDescent="0.35">
      <c r="D793" s="156"/>
      <c r="E793" s="157"/>
      <c r="F793" s="158"/>
    </row>
    <row r="794" spans="4:6" x14ac:dyDescent="0.35">
      <c r="D794" s="156"/>
      <c r="E794" s="157"/>
      <c r="F794" s="158"/>
    </row>
    <row r="795" spans="4:6" x14ac:dyDescent="0.35">
      <c r="D795" s="156"/>
      <c r="E795" s="157"/>
      <c r="F795" s="158"/>
    </row>
    <row r="796" spans="4:6" x14ac:dyDescent="0.35">
      <c r="D796" s="156"/>
      <c r="E796" s="157"/>
      <c r="F796" s="158"/>
    </row>
    <row r="797" spans="4:6" x14ac:dyDescent="0.35">
      <c r="D797" s="156"/>
      <c r="E797" s="157"/>
      <c r="F797" s="158"/>
    </row>
    <row r="798" spans="4:6" x14ac:dyDescent="0.35">
      <c r="D798" s="156"/>
      <c r="E798" s="157"/>
      <c r="F798" s="158"/>
    </row>
    <row r="799" spans="4:6" x14ac:dyDescent="0.35">
      <c r="D799" s="156"/>
      <c r="E799" s="157"/>
      <c r="F799" s="158"/>
    </row>
    <row r="800" spans="4:6" x14ac:dyDescent="0.35">
      <c r="D800" s="156"/>
      <c r="E800" s="157"/>
      <c r="F800" s="158"/>
    </row>
    <row r="801" spans="4:6" x14ac:dyDescent="0.35">
      <c r="D801" s="156"/>
      <c r="E801" s="157"/>
      <c r="F801" s="158"/>
    </row>
    <row r="802" spans="4:6" x14ac:dyDescent="0.35">
      <c r="D802" s="156"/>
      <c r="E802" s="157"/>
      <c r="F802" s="158"/>
    </row>
    <row r="803" spans="4:6" x14ac:dyDescent="0.35">
      <c r="D803" s="156"/>
      <c r="E803" s="157"/>
      <c r="F803" s="158"/>
    </row>
    <row r="804" spans="4:6" x14ac:dyDescent="0.35">
      <c r="D804" s="156"/>
      <c r="E804" s="157"/>
      <c r="F804" s="158"/>
    </row>
    <row r="805" spans="4:6" x14ac:dyDescent="0.35">
      <c r="D805" s="156"/>
      <c r="E805" s="157"/>
      <c r="F805" s="158"/>
    </row>
    <row r="806" spans="4:6" x14ac:dyDescent="0.35">
      <c r="D806" s="156"/>
      <c r="E806" s="157"/>
      <c r="F806" s="158"/>
    </row>
    <row r="807" spans="4:6" x14ac:dyDescent="0.35">
      <c r="D807" s="156"/>
      <c r="E807" s="157"/>
      <c r="F807" s="158"/>
    </row>
    <row r="808" spans="4:6" x14ac:dyDescent="0.35">
      <c r="D808" s="156"/>
      <c r="E808" s="157"/>
      <c r="F808" s="158"/>
    </row>
    <row r="809" spans="4:6" x14ac:dyDescent="0.35">
      <c r="D809" s="156"/>
      <c r="E809" s="157"/>
      <c r="F809" s="158"/>
    </row>
    <row r="810" spans="4:6" x14ac:dyDescent="0.35">
      <c r="D810" s="156"/>
      <c r="E810" s="157"/>
      <c r="F810" s="158"/>
    </row>
    <row r="811" spans="4:6" x14ac:dyDescent="0.35">
      <c r="D811" s="156"/>
      <c r="E811" s="157"/>
      <c r="F811" s="158"/>
    </row>
    <row r="812" spans="4:6" x14ac:dyDescent="0.35">
      <c r="D812" s="156"/>
      <c r="E812" s="157"/>
      <c r="F812" s="158"/>
    </row>
    <row r="813" spans="4:6" x14ac:dyDescent="0.35">
      <c r="D813" s="156"/>
      <c r="E813" s="157"/>
      <c r="F813" s="158"/>
    </row>
    <row r="814" spans="4:6" x14ac:dyDescent="0.35">
      <c r="D814" s="156"/>
      <c r="E814" s="157"/>
      <c r="F814" s="158"/>
    </row>
    <row r="815" spans="4:6" x14ac:dyDescent="0.35">
      <c r="D815" s="156"/>
      <c r="E815" s="157"/>
      <c r="F815" s="158"/>
    </row>
    <row r="816" spans="4:6" x14ac:dyDescent="0.35">
      <c r="D816" s="156"/>
      <c r="E816" s="157"/>
      <c r="F816" s="158"/>
    </row>
    <row r="817" spans="4:6" x14ac:dyDescent="0.35">
      <c r="D817" s="156"/>
      <c r="E817" s="157"/>
      <c r="F817" s="158"/>
    </row>
    <row r="818" spans="4:6" x14ac:dyDescent="0.35">
      <c r="D818" s="156"/>
      <c r="E818" s="157"/>
      <c r="F818" s="158"/>
    </row>
    <row r="819" spans="4:6" x14ac:dyDescent="0.35">
      <c r="D819" s="156"/>
      <c r="E819" s="157"/>
      <c r="F819" s="158"/>
    </row>
    <row r="820" spans="4:6" x14ac:dyDescent="0.35">
      <c r="D820" s="156"/>
      <c r="E820" s="157"/>
      <c r="F820" s="158"/>
    </row>
    <row r="821" spans="4:6" x14ac:dyDescent="0.35">
      <c r="D821" s="156"/>
      <c r="E821" s="157"/>
      <c r="F821" s="158"/>
    </row>
    <row r="822" spans="4:6" x14ac:dyDescent="0.35">
      <c r="D822" s="156"/>
      <c r="E822" s="157"/>
      <c r="F822" s="158"/>
    </row>
    <row r="823" spans="4:6" x14ac:dyDescent="0.35">
      <c r="D823" s="156"/>
      <c r="E823" s="157"/>
      <c r="F823" s="158"/>
    </row>
    <row r="824" spans="4:6" x14ac:dyDescent="0.35">
      <c r="D824" s="156"/>
      <c r="E824" s="157"/>
      <c r="F824" s="158"/>
    </row>
    <row r="825" spans="4:6" x14ac:dyDescent="0.35">
      <c r="D825" s="156"/>
      <c r="E825" s="157"/>
      <c r="F825" s="158"/>
    </row>
    <row r="826" spans="4:6" x14ac:dyDescent="0.35">
      <c r="D826" s="156"/>
      <c r="E826" s="157"/>
      <c r="F826" s="158"/>
    </row>
    <row r="827" spans="4:6" x14ac:dyDescent="0.35">
      <c r="D827" s="156"/>
      <c r="E827" s="157"/>
      <c r="F827" s="158"/>
    </row>
    <row r="828" spans="4:6" x14ac:dyDescent="0.35">
      <c r="D828" s="156"/>
      <c r="E828" s="157"/>
      <c r="F828" s="158"/>
    </row>
    <row r="829" spans="4:6" x14ac:dyDescent="0.35">
      <c r="D829" s="156"/>
      <c r="E829" s="157"/>
      <c r="F829" s="158"/>
    </row>
    <row r="830" spans="4:6" x14ac:dyDescent="0.35">
      <c r="D830" s="156"/>
      <c r="E830" s="157"/>
      <c r="F830" s="158"/>
    </row>
    <row r="831" spans="4:6" x14ac:dyDescent="0.35">
      <c r="D831" s="156"/>
      <c r="E831" s="157"/>
      <c r="F831" s="158"/>
    </row>
    <row r="832" spans="4:6" x14ac:dyDescent="0.35">
      <c r="D832" s="156"/>
      <c r="E832" s="157"/>
      <c r="F832" s="158"/>
    </row>
    <row r="833" spans="4:6" x14ac:dyDescent="0.35">
      <c r="D833" s="156"/>
      <c r="E833" s="157"/>
      <c r="F833" s="158"/>
    </row>
    <row r="834" spans="4:6" x14ac:dyDescent="0.35">
      <c r="D834" s="156"/>
      <c r="E834" s="157"/>
      <c r="F834" s="158"/>
    </row>
    <row r="835" spans="4:6" x14ac:dyDescent="0.35">
      <c r="D835" s="156"/>
      <c r="E835" s="157"/>
      <c r="F835" s="158"/>
    </row>
    <row r="836" spans="4:6" x14ac:dyDescent="0.35">
      <c r="D836" s="156"/>
      <c r="E836" s="157"/>
      <c r="F836" s="158"/>
    </row>
    <row r="837" spans="4:6" x14ac:dyDescent="0.35">
      <c r="D837" s="156"/>
      <c r="E837" s="157"/>
      <c r="F837" s="158"/>
    </row>
    <row r="838" spans="4:6" x14ac:dyDescent="0.35">
      <c r="D838" s="156"/>
      <c r="E838" s="157"/>
      <c r="F838" s="158"/>
    </row>
    <row r="839" spans="4:6" x14ac:dyDescent="0.35">
      <c r="D839" s="156"/>
      <c r="E839" s="157"/>
      <c r="F839" s="158"/>
    </row>
    <row r="840" spans="4:6" x14ac:dyDescent="0.35">
      <c r="D840" s="156"/>
      <c r="E840" s="157"/>
      <c r="F840" s="158"/>
    </row>
    <row r="841" spans="4:6" x14ac:dyDescent="0.35">
      <c r="D841" s="156"/>
      <c r="E841" s="157"/>
      <c r="F841" s="158"/>
    </row>
    <row r="842" spans="4:6" x14ac:dyDescent="0.35">
      <c r="D842" s="156"/>
      <c r="E842" s="157"/>
      <c r="F842" s="158"/>
    </row>
    <row r="843" spans="4:6" x14ac:dyDescent="0.35">
      <c r="D843" s="156"/>
      <c r="E843" s="157"/>
      <c r="F843" s="158"/>
    </row>
    <row r="844" spans="4:6" x14ac:dyDescent="0.35">
      <c r="D844" s="156"/>
      <c r="E844" s="157"/>
      <c r="F844" s="158"/>
    </row>
    <row r="845" spans="4:6" x14ac:dyDescent="0.35">
      <c r="D845" s="156"/>
      <c r="E845" s="157"/>
      <c r="F845" s="158"/>
    </row>
    <row r="846" spans="4:6" x14ac:dyDescent="0.35">
      <c r="D846" s="156"/>
      <c r="E846" s="157"/>
      <c r="F846" s="158"/>
    </row>
    <row r="847" spans="4:6" x14ac:dyDescent="0.35">
      <c r="D847" s="156"/>
      <c r="E847" s="157"/>
      <c r="F847" s="158"/>
    </row>
    <row r="848" spans="4:6" x14ac:dyDescent="0.35">
      <c r="D848" s="156"/>
      <c r="E848" s="157"/>
      <c r="F848" s="158"/>
    </row>
    <row r="849" spans="4:6" x14ac:dyDescent="0.35">
      <c r="D849" s="156"/>
      <c r="E849" s="157"/>
      <c r="F849" s="158"/>
    </row>
    <row r="850" spans="4:6" x14ac:dyDescent="0.35">
      <c r="D850" s="156"/>
      <c r="E850" s="157"/>
      <c r="F850" s="158"/>
    </row>
    <row r="851" spans="4:6" x14ac:dyDescent="0.35">
      <c r="D851" s="156"/>
      <c r="E851" s="157"/>
      <c r="F851" s="158"/>
    </row>
    <row r="852" spans="4:6" x14ac:dyDescent="0.35">
      <c r="D852" s="156"/>
      <c r="E852" s="157"/>
      <c r="F852" s="158"/>
    </row>
    <row r="853" spans="4:6" x14ac:dyDescent="0.35">
      <c r="D853" s="156"/>
      <c r="E853" s="157"/>
      <c r="F853" s="158"/>
    </row>
    <row r="854" spans="4:6" x14ac:dyDescent="0.35">
      <c r="D854" s="156"/>
      <c r="E854" s="157"/>
      <c r="F854" s="158"/>
    </row>
    <row r="855" spans="4:6" x14ac:dyDescent="0.35">
      <c r="D855" s="156"/>
      <c r="E855" s="157"/>
      <c r="F855" s="158"/>
    </row>
    <row r="856" spans="4:6" x14ac:dyDescent="0.35">
      <c r="D856" s="156"/>
      <c r="E856" s="157"/>
      <c r="F856" s="158"/>
    </row>
    <row r="857" spans="4:6" x14ac:dyDescent="0.35">
      <c r="D857" s="156"/>
      <c r="E857" s="157"/>
      <c r="F857" s="158"/>
    </row>
    <row r="858" spans="4:6" x14ac:dyDescent="0.35">
      <c r="D858" s="156"/>
      <c r="E858" s="157"/>
      <c r="F858" s="158"/>
    </row>
    <row r="859" spans="4:6" x14ac:dyDescent="0.35">
      <c r="D859" s="156"/>
      <c r="E859" s="157"/>
      <c r="F859" s="158"/>
    </row>
    <row r="860" spans="4:6" x14ac:dyDescent="0.35">
      <c r="D860" s="156"/>
      <c r="E860" s="157"/>
      <c r="F860" s="158"/>
    </row>
    <row r="861" spans="4:6" x14ac:dyDescent="0.35">
      <c r="D861" s="156"/>
      <c r="E861" s="157"/>
      <c r="F861" s="158"/>
    </row>
    <row r="862" spans="4:6" x14ac:dyDescent="0.35">
      <c r="D862" s="156"/>
      <c r="E862" s="157"/>
      <c r="F862" s="158"/>
    </row>
    <row r="863" spans="4:6" x14ac:dyDescent="0.35">
      <c r="D863" s="156"/>
      <c r="E863" s="157"/>
      <c r="F863" s="158"/>
    </row>
    <row r="864" spans="4:6" x14ac:dyDescent="0.35">
      <c r="D864" s="156"/>
      <c r="E864" s="157"/>
      <c r="F864" s="158"/>
    </row>
    <row r="865" spans="4:6" x14ac:dyDescent="0.35">
      <c r="D865" s="156"/>
      <c r="E865" s="157"/>
      <c r="F865" s="158"/>
    </row>
    <row r="866" spans="4:6" x14ac:dyDescent="0.35">
      <c r="D866" s="156"/>
      <c r="E866" s="157"/>
      <c r="F866" s="158"/>
    </row>
    <row r="867" spans="4:6" x14ac:dyDescent="0.35">
      <c r="D867" s="156"/>
      <c r="E867" s="157"/>
      <c r="F867" s="158"/>
    </row>
    <row r="868" spans="4:6" x14ac:dyDescent="0.35">
      <c r="D868" s="156"/>
      <c r="E868" s="157"/>
      <c r="F868" s="158"/>
    </row>
    <row r="869" spans="4:6" x14ac:dyDescent="0.35">
      <c r="D869" s="156"/>
      <c r="E869" s="157"/>
      <c r="F869" s="158"/>
    </row>
    <row r="870" spans="4:6" x14ac:dyDescent="0.35">
      <c r="D870" s="156"/>
      <c r="E870" s="157"/>
      <c r="F870" s="158"/>
    </row>
    <row r="871" spans="4:6" x14ac:dyDescent="0.35">
      <c r="D871" s="156"/>
      <c r="E871" s="157"/>
      <c r="F871" s="158"/>
    </row>
    <row r="872" spans="4:6" x14ac:dyDescent="0.35">
      <c r="D872" s="156"/>
      <c r="E872" s="157"/>
      <c r="F872" s="158"/>
    </row>
    <row r="873" spans="4:6" x14ac:dyDescent="0.35">
      <c r="D873" s="149"/>
      <c r="E873" s="69"/>
      <c r="F873" s="159"/>
    </row>
    <row r="874" spans="4:6" x14ac:dyDescent="0.35">
      <c r="D874" s="149"/>
      <c r="E874" s="69"/>
      <c r="F874" s="159"/>
    </row>
    <row r="875" spans="4:6" x14ac:dyDescent="0.35">
      <c r="D875" s="149"/>
      <c r="E875" s="69"/>
      <c r="F875" s="159"/>
    </row>
    <row r="876" spans="4:6" x14ac:dyDescent="0.35">
      <c r="D876" s="149"/>
      <c r="E876" s="69"/>
      <c r="F876" s="159"/>
    </row>
    <row r="877" spans="4:6" x14ac:dyDescent="0.35">
      <c r="D877" s="149"/>
      <c r="E877" s="69"/>
      <c r="F877" s="159"/>
    </row>
    <row r="878" spans="4:6" x14ac:dyDescent="0.35">
      <c r="D878" s="149"/>
      <c r="E878" s="69"/>
      <c r="F878" s="159"/>
    </row>
    <row r="879" spans="4:6" x14ac:dyDescent="0.35">
      <c r="D879" s="149"/>
      <c r="E879" s="69"/>
      <c r="F879" s="159"/>
    </row>
    <row r="880" spans="4:6" x14ac:dyDescent="0.35">
      <c r="D880" s="149"/>
      <c r="E880" s="69"/>
      <c r="F880" s="159"/>
    </row>
    <row r="881" spans="4:6" x14ac:dyDescent="0.35">
      <c r="D881" s="149"/>
      <c r="E881" s="69"/>
      <c r="F881" s="159"/>
    </row>
    <row r="882" spans="4:6" x14ac:dyDescent="0.35">
      <c r="D882" s="149"/>
      <c r="E882" s="69"/>
      <c r="F882" s="159"/>
    </row>
    <row r="883" spans="4:6" x14ac:dyDescent="0.35">
      <c r="D883" s="149"/>
      <c r="E883" s="69"/>
      <c r="F883" s="159"/>
    </row>
    <row r="884" spans="4:6" x14ac:dyDescent="0.35">
      <c r="D884" s="149"/>
      <c r="E884" s="69"/>
      <c r="F884" s="159"/>
    </row>
    <row r="885" spans="4:6" x14ac:dyDescent="0.35">
      <c r="D885" s="149"/>
      <c r="E885" s="69"/>
      <c r="F885" s="159"/>
    </row>
    <row r="886" spans="4:6" x14ac:dyDescent="0.35">
      <c r="D886" s="149"/>
      <c r="E886" s="69"/>
      <c r="F886" s="159"/>
    </row>
    <row r="887" spans="4:6" x14ac:dyDescent="0.35">
      <c r="D887" s="149"/>
      <c r="E887" s="69"/>
      <c r="F887" s="159"/>
    </row>
    <row r="888" spans="4:6" x14ac:dyDescent="0.35">
      <c r="D888" s="149"/>
      <c r="E888" s="69"/>
      <c r="F888" s="159"/>
    </row>
    <row r="889" spans="4:6" x14ac:dyDescent="0.35">
      <c r="D889" s="149"/>
      <c r="E889" s="69"/>
      <c r="F889" s="159"/>
    </row>
    <row r="890" spans="4:6" x14ac:dyDescent="0.35">
      <c r="D890" s="149"/>
      <c r="E890" s="69"/>
      <c r="F890" s="159"/>
    </row>
    <row r="891" spans="4:6" x14ac:dyDescent="0.35">
      <c r="D891" s="149"/>
      <c r="E891" s="69"/>
      <c r="F891" s="159"/>
    </row>
    <row r="892" spans="4:6" x14ac:dyDescent="0.35">
      <c r="D892" s="149"/>
      <c r="E892" s="69"/>
      <c r="F892" s="159"/>
    </row>
    <row r="893" spans="4:6" x14ac:dyDescent="0.35">
      <c r="D893" s="149"/>
      <c r="E893" s="69"/>
      <c r="F893" s="159"/>
    </row>
    <row r="894" spans="4:6" x14ac:dyDescent="0.35">
      <c r="D894" s="149"/>
      <c r="E894" s="69"/>
      <c r="F894" s="159"/>
    </row>
    <row r="895" spans="4:6" x14ac:dyDescent="0.35">
      <c r="D895" s="149"/>
      <c r="E895" s="69"/>
      <c r="F895" s="159"/>
    </row>
    <row r="896" spans="4:6" x14ac:dyDescent="0.35">
      <c r="D896" s="149"/>
      <c r="E896" s="69"/>
      <c r="F896" s="159"/>
    </row>
    <row r="897" spans="4:6" x14ac:dyDescent="0.35">
      <c r="D897" s="149"/>
      <c r="E897" s="69"/>
      <c r="F897" s="159"/>
    </row>
    <row r="898" spans="4:6" x14ac:dyDescent="0.35">
      <c r="D898" s="149"/>
      <c r="E898" s="69"/>
      <c r="F898" s="159"/>
    </row>
    <row r="899" spans="4:6" x14ac:dyDescent="0.35">
      <c r="D899" s="149"/>
      <c r="E899" s="69"/>
      <c r="F899" s="159"/>
    </row>
    <row r="900" spans="4:6" x14ac:dyDescent="0.35">
      <c r="D900" s="149"/>
      <c r="E900" s="69"/>
      <c r="F900" s="159"/>
    </row>
    <row r="901" spans="4:6" x14ac:dyDescent="0.35">
      <c r="D901" s="149"/>
      <c r="E901" s="69"/>
      <c r="F901" s="159"/>
    </row>
    <row r="902" spans="4:6" x14ac:dyDescent="0.35">
      <c r="D902" s="149"/>
      <c r="E902" s="69"/>
      <c r="F902" s="159"/>
    </row>
    <row r="903" spans="4:6" x14ac:dyDescent="0.35">
      <c r="D903" s="149"/>
      <c r="E903" s="69"/>
      <c r="F903" s="159"/>
    </row>
    <row r="904" spans="4:6" x14ac:dyDescent="0.35">
      <c r="D904" s="149"/>
      <c r="E904" s="69"/>
      <c r="F904" s="159"/>
    </row>
    <row r="905" spans="4:6" x14ac:dyDescent="0.35">
      <c r="D905" s="149"/>
      <c r="E905" s="69"/>
      <c r="F905" s="159"/>
    </row>
    <row r="906" spans="4:6" x14ac:dyDescent="0.35">
      <c r="D906" s="149"/>
      <c r="E906" s="69"/>
      <c r="F906" s="159"/>
    </row>
    <row r="907" spans="4:6" x14ac:dyDescent="0.35">
      <c r="D907" s="149"/>
      <c r="E907" s="69"/>
      <c r="F907" s="159"/>
    </row>
    <row r="908" spans="4:6" x14ac:dyDescent="0.35">
      <c r="D908" s="149"/>
      <c r="E908" s="69"/>
      <c r="F908" s="159"/>
    </row>
    <row r="909" spans="4:6" x14ac:dyDescent="0.35">
      <c r="D909" s="149"/>
      <c r="E909" s="69"/>
      <c r="F909" s="159"/>
    </row>
    <row r="910" spans="4:6" x14ac:dyDescent="0.35">
      <c r="D910" s="149"/>
      <c r="E910" s="69"/>
      <c r="F910" s="159"/>
    </row>
    <row r="911" spans="4:6" x14ac:dyDescent="0.35">
      <c r="D911" s="149"/>
      <c r="E911" s="69"/>
      <c r="F911" s="159"/>
    </row>
    <row r="912" spans="4:6" x14ac:dyDescent="0.35">
      <c r="D912" s="149"/>
      <c r="E912" s="69"/>
      <c r="F912" s="159"/>
    </row>
    <row r="913" spans="4:6" x14ac:dyDescent="0.35">
      <c r="D913" s="149"/>
      <c r="E913" s="69"/>
      <c r="F913" s="159"/>
    </row>
    <row r="914" spans="4:6" x14ac:dyDescent="0.35">
      <c r="D914" s="149"/>
      <c r="E914" s="69"/>
      <c r="F914" s="159"/>
    </row>
    <row r="915" spans="4:6" x14ac:dyDescent="0.35">
      <c r="D915" s="149"/>
      <c r="E915" s="69"/>
      <c r="F915" s="159"/>
    </row>
    <row r="916" spans="4:6" x14ac:dyDescent="0.35">
      <c r="D916" s="149"/>
      <c r="E916" s="69"/>
      <c r="F916" s="159"/>
    </row>
    <row r="917" spans="4:6" x14ac:dyDescent="0.35">
      <c r="D917" s="149"/>
      <c r="E917" s="69"/>
      <c r="F917" s="159"/>
    </row>
    <row r="918" spans="4:6" x14ac:dyDescent="0.35">
      <c r="D918" s="149"/>
      <c r="E918" s="69"/>
      <c r="F918" s="159"/>
    </row>
    <row r="919" spans="4:6" x14ac:dyDescent="0.35">
      <c r="D919" s="149"/>
      <c r="E919" s="69"/>
      <c r="F919" s="159"/>
    </row>
    <row r="920" spans="4:6" x14ac:dyDescent="0.35">
      <c r="D920" s="149"/>
      <c r="E920" s="69"/>
      <c r="F920" s="159"/>
    </row>
    <row r="921" spans="4:6" x14ac:dyDescent="0.35">
      <c r="D921" s="149"/>
      <c r="E921" s="69"/>
      <c r="F921" s="159"/>
    </row>
    <row r="922" spans="4:6" x14ac:dyDescent="0.35">
      <c r="D922" s="149"/>
      <c r="E922" s="69"/>
      <c r="F922" s="159"/>
    </row>
    <row r="923" spans="4:6" x14ac:dyDescent="0.35">
      <c r="D923" s="149"/>
      <c r="E923" s="69"/>
      <c r="F923" s="159"/>
    </row>
    <row r="924" spans="4:6" x14ac:dyDescent="0.35">
      <c r="D924" s="149"/>
      <c r="E924" s="69"/>
      <c r="F924" s="159"/>
    </row>
    <row r="925" spans="4:6" x14ac:dyDescent="0.35">
      <c r="D925" s="149"/>
      <c r="E925" s="69"/>
      <c r="F925" s="159"/>
    </row>
    <row r="926" spans="4:6" x14ac:dyDescent="0.35">
      <c r="D926" s="149"/>
      <c r="E926" s="69"/>
      <c r="F926" s="159"/>
    </row>
    <row r="927" spans="4:6" x14ac:dyDescent="0.35">
      <c r="D927" s="149"/>
      <c r="E927" s="69"/>
      <c r="F927" s="159"/>
    </row>
    <row r="928" spans="4:6" x14ac:dyDescent="0.35">
      <c r="D928" s="149"/>
      <c r="E928" s="69"/>
      <c r="F928" s="159"/>
    </row>
    <row r="929" spans="4:6" x14ac:dyDescent="0.35">
      <c r="D929" s="149"/>
      <c r="E929" s="69"/>
      <c r="F929" s="159"/>
    </row>
    <row r="930" spans="4:6" x14ac:dyDescent="0.35">
      <c r="D930" s="149"/>
      <c r="E930" s="69"/>
      <c r="F930" s="159"/>
    </row>
    <row r="931" spans="4:6" x14ac:dyDescent="0.35">
      <c r="D931" s="149"/>
      <c r="E931" s="69"/>
      <c r="F931" s="159"/>
    </row>
    <row r="932" spans="4:6" x14ac:dyDescent="0.35">
      <c r="D932" s="149"/>
      <c r="E932" s="69"/>
      <c r="F932" s="159"/>
    </row>
    <row r="933" spans="4:6" x14ac:dyDescent="0.35">
      <c r="D933" s="149"/>
      <c r="E933" s="69"/>
      <c r="F933" s="159"/>
    </row>
    <row r="934" spans="4:6" x14ac:dyDescent="0.35">
      <c r="D934" s="149"/>
      <c r="E934" s="69"/>
      <c r="F934" s="159"/>
    </row>
    <row r="935" spans="4:6" x14ac:dyDescent="0.35">
      <c r="D935" s="149"/>
      <c r="E935" s="69"/>
      <c r="F935" s="159"/>
    </row>
    <row r="936" spans="4:6" x14ac:dyDescent="0.35">
      <c r="D936" s="149"/>
      <c r="E936" s="69"/>
      <c r="F936" s="159"/>
    </row>
    <row r="937" spans="4:6" x14ac:dyDescent="0.35">
      <c r="D937" s="149"/>
      <c r="E937" s="69"/>
      <c r="F937" s="159"/>
    </row>
    <row r="938" spans="4:6" x14ac:dyDescent="0.35">
      <c r="D938" s="149"/>
      <c r="E938" s="69"/>
      <c r="F938" s="159"/>
    </row>
    <row r="939" spans="4:6" x14ac:dyDescent="0.35">
      <c r="D939" s="149"/>
      <c r="E939" s="69"/>
      <c r="F939" s="159"/>
    </row>
    <row r="940" spans="4:6" x14ac:dyDescent="0.35">
      <c r="D940" s="149"/>
      <c r="E940" s="69"/>
      <c r="F940" s="159"/>
    </row>
    <row r="941" spans="4:6" x14ac:dyDescent="0.35">
      <c r="D941" s="149"/>
      <c r="E941" s="69"/>
      <c r="F941" s="159"/>
    </row>
    <row r="942" spans="4:6" x14ac:dyDescent="0.35">
      <c r="D942" s="149"/>
      <c r="E942" s="69"/>
      <c r="F942" s="159"/>
    </row>
    <row r="943" spans="4:6" x14ac:dyDescent="0.35">
      <c r="D943" s="149"/>
      <c r="E943" s="69"/>
      <c r="F943" s="159"/>
    </row>
    <row r="944" spans="4:6" x14ac:dyDescent="0.35">
      <c r="D944" s="149"/>
      <c r="E944" s="69"/>
      <c r="F944" s="159"/>
    </row>
    <row r="945" spans="4:6" x14ac:dyDescent="0.35">
      <c r="D945" s="149"/>
      <c r="E945" s="69"/>
      <c r="F945" s="159"/>
    </row>
    <row r="946" spans="4:6" x14ac:dyDescent="0.35">
      <c r="D946" s="149"/>
      <c r="E946" s="69"/>
      <c r="F946" s="159"/>
    </row>
    <row r="947" spans="4:6" x14ac:dyDescent="0.35">
      <c r="D947" s="149"/>
      <c r="E947" s="69"/>
      <c r="F947" s="159"/>
    </row>
    <row r="948" spans="4:6" x14ac:dyDescent="0.35">
      <c r="D948" s="149"/>
      <c r="E948" s="69"/>
      <c r="F948" s="159"/>
    </row>
    <row r="949" spans="4:6" x14ac:dyDescent="0.35">
      <c r="D949" s="149"/>
      <c r="E949" s="69"/>
      <c r="F949" s="159"/>
    </row>
    <row r="950" spans="4:6" x14ac:dyDescent="0.35">
      <c r="D950" s="149"/>
      <c r="E950" s="69"/>
      <c r="F950" s="159"/>
    </row>
    <row r="951" spans="4:6" x14ac:dyDescent="0.35">
      <c r="D951" s="149"/>
      <c r="E951" s="69"/>
      <c r="F951" s="159"/>
    </row>
    <row r="952" spans="4:6" x14ac:dyDescent="0.35">
      <c r="D952" s="149"/>
      <c r="E952" s="69"/>
      <c r="F952" s="159"/>
    </row>
    <row r="953" spans="4:6" x14ac:dyDescent="0.35">
      <c r="D953" s="149"/>
      <c r="E953" s="69"/>
      <c r="F953" s="159"/>
    </row>
    <row r="954" spans="4:6" x14ac:dyDescent="0.35">
      <c r="D954" s="149"/>
      <c r="E954" s="69"/>
      <c r="F954" s="159"/>
    </row>
    <row r="955" spans="4:6" x14ac:dyDescent="0.35">
      <c r="D955" s="149"/>
      <c r="E955" s="69"/>
      <c r="F955" s="159"/>
    </row>
    <row r="956" spans="4:6" x14ac:dyDescent="0.35">
      <c r="D956" s="149"/>
      <c r="E956" s="69"/>
      <c r="F956" s="159"/>
    </row>
    <row r="957" spans="4:6" x14ac:dyDescent="0.35">
      <c r="D957" s="149"/>
      <c r="E957" s="69"/>
      <c r="F957" s="159"/>
    </row>
    <row r="958" spans="4:6" x14ac:dyDescent="0.35">
      <c r="D958" s="149"/>
      <c r="E958" s="69"/>
      <c r="F958" s="159"/>
    </row>
    <row r="959" spans="4:6" x14ac:dyDescent="0.35">
      <c r="D959" s="149"/>
      <c r="E959" s="69"/>
      <c r="F959" s="159"/>
    </row>
    <row r="960" spans="4:6" x14ac:dyDescent="0.35">
      <c r="D960" s="149"/>
      <c r="E960" s="69"/>
      <c r="F960" s="159"/>
    </row>
    <row r="961" spans="4:6" x14ac:dyDescent="0.35">
      <c r="D961" s="149"/>
      <c r="E961" s="69"/>
      <c r="F961" s="159"/>
    </row>
    <row r="962" spans="4:6" x14ac:dyDescent="0.35">
      <c r="D962" s="149"/>
      <c r="E962" s="69"/>
      <c r="F962" s="159"/>
    </row>
    <row r="963" spans="4:6" x14ac:dyDescent="0.35">
      <c r="D963" s="149"/>
      <c r="E963" s="69"/>
      <c r="F963" s="159"/>
    </row>
    <row r="964" spans="4:6" x14ac:dyDescent="0.35">
      <c r="D964" s="149"/>
      <c r="E964" s="69"/>
      <c r="F964" s="159"/>
    </row>
    <row r="965" spans="4:6" x14ac:dyDescent="0.35">
      <c r="D965" s="149"/>
      <c r="E965" s="69"/>
      <c r="F965" s="159"/>
    </row>
    <row r="966" spans="4:6" x14ac:dyDescent="0.35">
      <c r="D966" s="149"/>
      <c r="E966" s="69"/>
      <c r="F966" s="159"/>
    </row>
    <row r="967" spans="4:6" x14ac:dyDescent="0.35">
      <c r="D967" s="149"/>
      <c r="E967" s="69"/>
      <c r="F967" s="159"/>
    </row>
    <row r="968" spans="4:6" x14ac:dyDescent="0.35">
      <c r="D968" s="149"/>
      <c r="E968" s="69"/>
      <c r="F968" s="159"/>
    </row>
    <row r="969" spans="4:6" x14ac:dyDescent="0.35">
      <c r="D969" s="149"/>
      <c r="E969" s="69"/>
      <c r="F969" s="159"/>
    </row>
    <row r="970" spans="4:6" x14ac:dyDescent="0.35">
      <c r="D970" s="149"/>
      <c r="E970" s="69"/>
      <c r="F970" s="159"/>
    </row>
    <row r="971" spans="4:6" x14ac:dyDescent="0.35">
      <c r="D971" s="149"/>
      <c r="E971" s="69"/>
      <c r="F971" s="159"/>
    </row>
    <row r="972" spans="4:6" x14ac:dyDescent="0.35">
      <c r="D972" s="149"/>
      <c r="E972" s="69"/>
      <c r="F972" s="159"/>
    </row>
    <row r="973" spans="4:6" x14ac:dyDescent="0.35">
      <c r="D973" s="149"/>
      <c r="E973" s="69"/>
      <c r="F973" s="159"/>
    </row>
    <row r="974" spans="4:6" x14ac:dyDescent="0.35">
      <c r="D974" s="149"/>
      <c r="E974" s="69"/>
      <c r="F974" s="159"/>
    </row>
    <row r="975" spans="4:6" x14ac:dyDescent="0.35">
      <c r="D975" s="149"/>
      <c r="E975" s="69"/>
      <c r="F975" s="159"/>
    </row>
    <row r="976" spans="4:6" x14ac:dyDescent="0.35">
      <c r="D976" s="149"/>
      <c r="E976" s="69"/>
      <c r="F976" s="159"/>
    </row>
    <row r="977" spans="4:6" x14ac:dyDescent="0.35">
      <c r="D977" s="149"/>
      <c r="E977" s="69"/>
      <c r="F977" s="159"/>
    </row>
    <row r="978" spans="4:6" x14ac:dyDescent="0.35">
      <c r="D978" s="149"/>
      <c r="E978" s="69"/>
      <c r="F978" s="159"/>
    </row>
    <row r="979" spans="4:6" x14ac:dyDescent="0.35">
      <c r="D979" s="149"/>
      <c r="E979" s="69"/>
      <c r="F979" s="159"/>
    </row>
    <row r="980" spans="4:6" x14ac:dyDescent="0.35">
      <c r="D980" s="149"/>
      <c r="E980" s="69"/>
      <c r="F980" s="159"/>
    </row>
    <row r="981" spans="4:6" x14ac:dyDescent="0.35">
      <c r="D981" s="149"/>
      <c r="E981" s="69"/>
      <c r="F981" s="159"/>
    </row>
    <row r="982" spans="4:6" x14ac:dyDescent="0.35">
      <c r="D982" s="149"/>
      <c r="E982" s="69"/>
      <c r="F982" s="159"/>
    </row>
    <row r="983" spans="4:6" x14ac:dyDescent="0.35">
      <c r="D983" s="149"/>
      <c r="E983" s="69"/>
      <c r="F983" s="159"/>
    </row>
    <row r="984" spans="4:6" x14ac:dyDescent="0.35">
      <c r="D984" s="149"/>
      <c r="E984" s="69"/>
      <c r="F984" s="159"/>
    </row>
    <row r="985" spans="4:6" x14ac:dyDescent="0.35">
      <c r="D985" s="149"/>
      <c r="E985" s="69"/>
      <c r="F985" s="159"/>
    </row>
    <row r="986" spans="4:6" x14ac:dyDescent="0.35">
      <c r="D986" s="149"/>
      <c r="E986" s="69"/>
      <c r="F986" s="159"/>
    </row>
    <row r="987" spans="4:6" x14ac:dyDescent="0.35">
      <c r="D987" s="149"/>
      <c r="E987" s="69"/>
      <c r="F987" s="159"/>
    </row>
    <row r="988" spans="4:6" x14ac:dyDescent="0.35">
      <c r="D988" s="149"/>
      <c r="E988" s="69"/>
      <c r="F988" s="159"/>
    </row>
    <row r="989" spans="4:6" x14ac:dyDescent="0.35">
      <c r="D989" s="149"/>
      <c r="E989" s="69"/>
      <c r="F989" s="159"/>
    </row>
    <row r="990" spans="4:6" x14ac:dyDescent="0.35">
      <c r="D990" s="149"/>
      <c r="E990" s="69"/>
      <c r="F990" s="159"/>
    </row>
    <row r="991" spans="4:6" x14ac:dyDescent="0.35">
      <c r="D991" s="149"/>
      <c r="E991" s="69"/>
      <c r="F991" s="159"/>
    </row>
    <row r="992" spans="4:6" x14ac:dyDescent="0.35">
      <c r="D992" s="149"/>
      <c r="E992" s="69"/>
      <c r="F992" s="159"/>
    </row>
    <row r="993" spans="4:6" x14ac:dyDescent="0.35">
      <c r="D993" s="149"/>
      <c r="E993" s="69"/>
      <c r="F993" s="159"/>
    </row>
    <row r="994" spans="4:6" x14ac:dyDescent="0.35">
      <c r="D994" s="149"/>
      <c r="E994" s="69"/>
      <c r="F994" s="159"/>
    </row>
    <row r="995" spans="4:6" x14ac:dyDescent="0.35">
      <c r="D995" s="149"/>
      <c r="E995" s="69"/>
      <c r="F995" s="159"/>
    </row>
    <row r="996" spans="4:6" x14ac:dyDescent="0.35">
      <c r="D996" s="149"/>
      <c r="E996" s="69"/>
      <c r="F996" s="159"/>
    </row>
    <row r="997" spans="4:6" x14ac:dyDescent="0.35">
      <c r="D997" s="149"/>
      <c r="E997" s="69"/>
      <c r="F997" s="159"/>
    </row>
    <row r="998" spans="4:6" x14ac:dyDescent="0.35">
      <c r="D998" s="149"/>
      <c r="E998" s="69"/>
      <c r="F998" s="159"/>
    </row>
    <row r="999" spans="4:6" x14ac:dyDescent="0.35">
      <c r="D999" s="149"/>
      <c r="E999" s="69"/>
      <c r="F999" s="159"/>
    </row>
    <row r="1000" spans="4:6" x14ac:dyDescent="0.35">
      <c r="D1000" s="149"/>
      <c r="E1000" s="69"/>
      <c r="F1000" s="159"/>
    </row>
    <row r="1001" spans="4:6" x14ac:dyDescent="0.35">
      <c r="D1001" s="149"/>
      <c r="E1001" s="69"/>
      <c r="F1001" s="159"/>
    </row>
    <row r="1002" spans="4:6" x14ac:dyDescent="0.35">
      <c r="D1002" s="149"/>
      <c r="E1002" s="69"/>
      <c r="F1002" s="159"/>
    </row>
    <row r="1003" spans="4:6" x14ac:dyDescent="0.35">
      <c r="D1003" s="149"/>
      <c r="E1003" s="69"/>
      <c r="F1003" s="159"/>
    </row>
    <row r="1004" spans="4:6" x14ac:dyDescent="0.35">
      <c r="D1004" s="149"/>
      <c r="E1004" s="69"/>
      <c r="F1004" s="159"/>
    </row>
    <row r="1005" spans="4:6" x14ac:dyDescent="0.35">
      <c r="D1005" s="149"/>
      <c r="E1005" s="69"/>
      <c r="F1005" s="159"/>
    </row>
    <row r="1006" spans="4:6" x14ac:dyDescent="0.35">
      <c r="D1006" s="149"/>
      <c r="E1006" s="69"/>
      <c r="F1006" s="159"/>
    </row>
    <row r="1007" spans="4:6" x14ac:dyDescent="0.35">
      <c r="D1007" s="149"/>
      <c r="E1007" s="69"/>
      <c r="F1007" s="159"/>
    </row>
    <row r="1008" spans="4:6" x14ac:dyDescent="0.35">
      <c r="D1008" s="149"/>
      <c r="E1008" s="69"/>
      <c r="F1008" s="159"/>
    </row>
    <row r="1009" spans="4:6" x14ac:dyDescent="0.35">
      <c r="D1009" s="149"/>
      <c r="E1009" s="69"/>
      <c r="F1009" s="159"/>
    </row>
    <row r="1010" spans="4:6" x14ac:dyDescent="0.35">
      <c r="D1010" s="149"/>
      <c r="E1010" s="69"/>
      <c r="F1010" s="159"/>
    </row>
    <row r="1011" spans="4:6" x14ac:dyDescent="0.35">
      <c r="D1011" s="149"/>
      <c r="E1011" s="69"/>
      <c r="F1011" s="159"/>
    </row>
    <row r="1012" spans="4:6" x14ac:dyDescent="0.35">
      <c r="D1012" s="149"/>
      <c r="E1012" s="69"/>
      <c r="F1012" s="159"/>
    </row>
    <row r="1013" spans="4:6" x14ac:dyDescent="0.35">
      <c r="D1013" s="149"/>
      <c r="E1013" s="69"/>
      <c r="F1013" s="159"/>
    </row>
    <row r="1014" spans="4:6" x14ac:dyDescent="0.35">
      <c r="D1014" s="149"/>
      <c r="E1014" s="69"/>
      <c r="F1014" s="159"/>
    </row>
    <row r="1015" spans="4:6" x14ac:dyDescent="0.35">
      <c r="D1015" s="149"/>
      <c r="E1015" s="69"/>
      <c r="F1015" s="159"/>
    </row>
    <row r="1016" spans="4:6" x14ac:dyDescent="0.35">
      <c r="D1016" s="149"/>
      <c r="E1016" s="69"/>
      <c r="F1016" s="159"/>
    </row>
    <row r="1017" spans="4:6" x14ac:dyDescent="0.35">
      <c r="D1017" s="149"/>
      <c r="E1017" s="69"/>
      <c r="F1017" s="159"/>
    </row>
    <row r="1018" spans="4:6" x14ac:dyDescent="0.35">
      <c r="D1018" s="149"/>
      <c r="E1018" s="69"/>
      <c r="F1018" s="159"/>
    </row>
    <row r="1019" spans="4:6" x14ac:dyDescent="0.35">
      <c r="D1019" s="149"/>
      <c r="E1019" s="69"/>
      <c r="F1019" s="159"/>
    </row>
    <row r="1020" spans="4:6" x14ac:dyDescent="0.35">
      <c r="D1020" s="149"/>
      <c r="E1020" s="69"/>
      <c r="F1020" s="159"/>
    </row>
    <row r="1021" spans="4:6" x14ac:dyDescent="0.35">
      <c r="D1021" s="149"/>
      <c r="E1021" s="69"/>
      <c r="F1021" s="159"/>
    </row>
    <row r="1022" spans="4:6" x14ac:dyDescent="0.35">
      <c r="D1022" s="149"/>
      <c r="E1022" s="69"/>
      <c r="F1022" s="159"/>
    </row>
    <row r="1023" spans="4:6" x14ac:dyDescent="0.35">
      <c r="D1023" s="149"/>
      <c r="E1023" s="69"/>
      <c r="F1023" s="159"/>
    </row>
    <row r="1024" spans="4:6" x14ac:dyDescent="0.35">
      <c r="D1024" s="149"/>
      <c r="E1024" s="69"/>
      <c r="F1024" s="159"/>
    </row>
    <row r="1025" spans="4:6" x14ac:dyDescent="0.35">
      <c r="D1025" s="149"/>
      <c r="E1025" s="69"/>
      <c r="F1025" s="159"/>
    </row>
    <row r="1026" spans="4:6" x14ac:dyDescent="0.35">
      <c r="D1026" s="149"/>
      <c r="E1026" s="69"/>
      <c r="F1026" s="159"/>
    </row>
    <row r="1027" spans="4:6" x14ac:dyDescent="0.35">
      <c r="D1027" s="149"/>
      <c r="E1027" s="69"/>
      <c r="F1027" s="159"/>
    </row>
    <row r="1028" spans="4:6" x14ac:dyDescent="0.35">
      <c r="D1028" s="149"/>
      <c r="E1028" s="69"/>
      <c r="F1028" s="159"/>
    </row>
    <row r="1029" spans="4:6" x14ac:dyDescent="0.35">
      <c r="D1029" s="149"/>
      <c r="E1029" s="69"/>
      <c r="F1029" s="159"/>
    </row>
    <row r="1030" spans="4:6" x14ac:dyDescent="0.35">
      <c r="D1030" s="149"/>
      <c r="E1030" s="69"/>
      <c r="F1030" s="159"/>
    </row>
    <row r="1031" spans="4:6" x14ac:dyDescent="0.35">
      <c r="D1031" s="149"/>
      <c r="E1031" s="69"/>
      <c r="F1031" s="159"/>
    </row>
    <row r="1032" spans="4:6" x14ac:dyDescent="0.35">
      <c r="D1032" s="149"/>
      <c r="E1032" s="69"/>
      <c r="F1032" s="159"/>
    </row>
    <row r="1033" spans="4:6" x14ac:dyDescent="0.35">
      <c r="D1033" s="149"/>
      <c r="E1033" s="69"/>
      <c r="F1033" s="159"/>
    </row>
    <row r="1034" spans="4:6" x14ac:dyDescent="0.35">
      <c r="D1034" s="149"/>
      <c r="E1034" s="69"/>
      <c r="F1034" s="159"/>
    </row>
    <row r="1035" spans="4:6" x14ac:dyDescent="0.35">
      <c r="D1035" s="149"/>
      <c r="E1035" s="69"/>
      <c r="F1035" s="159"/>
    </row>
    <row r="1036" spans="4:6" x14ac:dyDescent="0.35">
      <c r="D1036" s="149"/>
      <c r="E1036" s="69"/>
      <c r="F1036" s="159"/>
    </row>
    <row r="1037" spans="4:6" x14ac:dyDescent="0.35">
      <c r="D1037" s="149"/>
      <c r="E1037" s="69"/>
      <c r="F1037" s="159"/>
    </row>
    <row r="1038" spans="4:6" x14ac:dyDescent="0.35">
      <c r="D1038" s="149"/>
      <c r="E1038" s="69"/>
      <c r="F1038" s="159"/>
    </row>
    <row r="1039" spans="4:6" x14ac:dyDescent="0.35">
      <c r="D1039" s="149"/>
      <c r="E1039" s="69"/>
      <c r="F1039" s="159"/>
    </row>
    <row r="1040" spans="4:6" x14ac:dyDescent="0.35">
      <c r="D1040" s="149"/>
      <c r="E1040" s="69"/>
      <c r="F1040" s="159"/>
    </row>
    <row r="1041" spans="4:6" x14ac:dyDescent="0.35">
      <c r="D1041" s="149"/>
      <c r="E1041" s="69"/>
      <c r="F1041" s="159"/>
    </row>
    <row r="1042" spans="4:6" x14ac:dyDescent="0.35">
      <c r="D1042" s="149"/>
      <c r="E1042" s="69"/>
      <c r="F1042" s="159"/>
    </row>
    <row r="1043" spans="4:6" x14ac:dyDescent="0.35">
      <c r="D1043" s="149"/>
      <c r="E1043" s="69"/>
      <c r="F1043" s="159"/>
    </row>
    <row r="1044" spans="4:6" x14ac:dyDescent="0.35">
      <c r="D1044" s="149"/>
      <c r="E1044" s="69"/>
      <c r="F1044" s="159"/>
    </row>
    <row r="1045" spans="4:6" x14ac:dyDescent="0.35">
      <c r="D1045" s="149"/>
      <c r="E1045" s="69"/>
      <c r="F1045" s="159"/>
    </row>
    <row r="1046" spans="4:6" x14ac:dyDescent="0.35">
      <c r="D1046" s="149"/>
      <c r="E1046" s="69"/>
      <c r="F1046" s="159"/>
    </row>
    <row r="1047" spans="4:6" x14ac:dyDescent="0.35">
      <c r="D1047" s="149"/>
      <c r="E1047" s="69"/>
      <c r="F1047" s="159"/>
    </row>
    <row r="1048" spans="4:6" x14ac:dyDescent="0.35">
      <c r="D1048" s="149"/>
      <c r="E1048" s="69"/>
      <c r="F1048" s="159"/>
    </row>
    <row r="1049" spans="4:6" x14ac:dyDescent="0.35">
      <c r="D1049" s="149"/>
      <c r="E1049" s="69"/>
      <c r="F1049" s="159"/>
    </row>
    <row r="1050" spans="4:6" x14ac:dyDescent="0.35">
      <c r="D1050" s="149"/>
      <c r="E1050" s="69"/>
      <c r="F1050" s="159"/>
    </row>
    <row r="1051" spans="4:6" x14ac:dyDescent="0.35">
      <c r="D1051" s="149"/>
      <c r="E1051" s="69"/>
      <c r="F1051" s="159"/>
    </row>
    <row r="1052" spans="4:6" x14ac:dyDescent="0.35">
      <c r="D1052" s="149"/>
      <c r="E1052" s="69"/>
      <c r="F1052" s="159"/>
    </row>
    <row r="1053" spans="4:6" x14ac:dyDescent="0.35">
      <c r="D1053" s="149"/>
      <c r="E1053" s="69"/>
      <c r="F1053" s="159"/>
    </row>
    <row r="1054" spans="4:6" x14ac:dyDescent="0.35">
      <c r="D1054" s="149"/>
      <c r="E1054" s="69"/>
      <c r="F1054" s="159"/>
    </row>
    <row r="1055" spans="4:6" x14ac:dyDescent="0.35">
      <c r="D1055" s="149"/>
      <c r="E1055" s="69"/>
      <c r="F1055" s="159"/>
    </row>
    <row r="1056" spans="4:6" x14ac:dyDescent="0.35">
      <c r="D1056" s="149"/>
      <c r="E1056" s="69"/>
      <c r="F1056" s="159"/>
    </row>
    <row r="1057" spans="4:6" x14ac:dyDescent="0.35">
      <c r="D1057" s="149"/>
      <c r="E1057" s="69"/>
      <c r="F1057" s="159"/>
    </row>
    <row r="1058" spans="4:6" x14ac:dyDescent="0.35">
      <c r="D1058" s="149"/>
      <c r="E1058" s="69"/>
      <c r="F1058" s="159"/>
    </row>
    <row r="1059" spans="4:6" x14ac:dyDescent="0.35">
      <c r="D1059" s="149"/>
      <c r="E1059" s="69"/>
      <c r="F1059" s="159"/>
    </row>
    <row r="1060" spans="4:6" x14ac:dyDescent="0.35">
      <c r="D1060" s="149"/>
      <c r="E1060" s="69"/>
      <c r="F1060" s="159"/>
    </row>
    <row r="1061" spans="4:6" x14ac:dyDescent="0.35">
      <c r="D1061" s="149"/>
      <c r="E1061" s="69"/>
      <c r="F1061" s="159"/>
    </row>
    <row r="1062" spans="4:6" x14ac:dyDescent="0.35">
      <c r="D1062" s="149"/>
      <c r="E1062" s="69"/>
      <c r="F1062" s="159"/>
    </row>
    <row r="1063" spans="4:6" x14ac:dyDescent="0.35">
      <c r="D1063" s="149"/>
      <c r="E1063" s="69"/>
      <c r="F1063" s="159"/>
    </row>
    <row r="1064" spans="4:6" x14ac:dyDescent="0.35">
      <c r="D1064" s="149"/>
      <c r="E1064" s="69"/>
      <c r="F1064" s="159"/>
    </row>
    <row r="1065" spans="4:6" x14ac:dyDescent="0.35">
      <c r="D1065" s="149"/>
      <c r="E1065" s="69"/>
      <c r="F1065" s="159"/>
    </row>
    <row r="1066" spans="4:6" x14ac:dyDescent="0.35">
      <c r="D1066" s="149"/>
      <c r="E1066" s="69"/>
      <c r="F1066" s="159"/>
    </row>
    <row r="1067" spans="4:6" x14ac:dyDescent="0.35">
      <c r="D1067" s="149"/>
      <c r="E1067" s="69"/>
      <c r="F1067" s="159"/>
    </row>
    <row r="1068" spans="4:6" x14ac:dyDescent="0.35">
      <c r="D1068" s="149"/>
      <c r="E1068" s="69"/>
      <c r="F1068" s="159"/>
    </row>
    <row r="1069" spans="4:6" x14ac:dyDescent="0.35">
      <c r="D1069" s="149"/>
      <c r="E1069" s="69"/>
      <c r="F1069" s="159"/>
    </row>
    <row r="1070" spans="4:6" x14ac:dyDescent="0.35">
      <c r="D1070" s="149"/>
      <c r="E1070" s="69"/>
      <c r="F1070" s="159"/>
    </row>
    <row r="1071" spans="4:6" x14ac:dyDescent="0.35">
      <c r="D1071" s="149"/>
      <c r="E1071" s="69"/>
      <c r="F1071" s="159"/>
    </row>
    <row r="1072" spans="4:6" x14ac:dyDescent="0.35">
      <c r="D1072" s="149"/>
      <c r="E1072" s="69"/>
      <c r="F1072" s="159"/>
    </row>
    <row r="1073" spans="4:6" x14ac:dyDescent="0.35">
      <c r="D1073" s="149"/>
      <c r="E1073" s="69"/>
      <c r="F1073" s="159"/>
    </row>
    <row r="1074" spans="4:6" x14ac:dyDescent="0.35">
      <c r="D1074" s="149"/>
      <c r="E1074" s="69"/>
      <c r="F1074" s="159"/>
    </row>
    <row r="1075" spans="4:6" x14ac:dyDescent="0.35">
      <c r="D1075" s="149"/>
      <c r="E1075" s="69"/>
      <c r="F1075" s="159"/>
    </row>
    <row r="1076" spans="4:6" x14ac:dyDescent="0.35">
      <c r="D1076" s="149"/>
      <c r="E1076" s="69"/>
      <c r="F1076" s="159"/>
    </row>
    <row r="1077" spans="4:6" x14ac:dyDescent="0.35">
      <c r="D1077" s="149"/>
      <c r="E1077" s="69"/>
      <c r="F1077" s="159"/>
    </row>
    <row r="1078" spans="4:6" x14ac:dyDescent="0.35">
      <c r="D1078" s="149"/>
      <c r="E1078" s="69"/>
      <c r="F1078" s="159"/>
    </row>
    <row r="1079" spans="4:6" x14ac:dyDescent="0.35">
      <c r="D1079" s="149"/>
      <c r="E1079" s="69"/>
      <c r="F1079" s="159"/>
    </row>
    <row r="1080" spans="4:6" x14ac:dyDescent="0.35">
      <c r="D1080" s="149"/>
      <c r="E1080" s="69"/>
      <c r="F1080" s="159"/>
    </row>
    <row r="1081" spans="4:6" x14ac:dyDescent="0.35">
      <c r="D1081" s="149"/>
      <c r="E1081" s="69"/>
      <c r="F1081" s="159"/>
    </row>
    <row r="1082" spans="4:6" x14ac:dyDescent="0.35">
      <c r="D1082" s="149"/>
      <c r="E1082" s="69"/>
      <c r="F1082" s="159"/>
    </row>
    <row r="1083" spans="4:6" x14ac:dyDescent="0.35">
      <c r="D1083" s="149"/>
      <c r="E1083" s="69"/>
      <c r="F1083" s="159"/>
    </row>
    <row r="1084" spans="4:6" x14ac:dyDescent="0.35">
      <c r="D1084" s="149"/>
      <c r="E1084" s="69"/>
      <c r="F1084" s="159"/>
    </row>
    <row r="1085" spans="4:6" x14ac:dyDescent="0.35">
      <c r="D1085" s="149"/>
      <c r="E1085" s="69"/>
      <c r="F1085" s="159"/>
    </row>
    <row r="1086" spans="4:6" x14ac:dyDescent="0.35">
      <c r="D1086" s="149"/>
      <c r="E1086" s="69"/>
      <c r="F1086" s="159"/>
    </row>
    <row r="1087" spans="4:6" x14ac:dyDescent="0.35">
      <c r="D1087" s="149"/>
      <c r="E1087" s="69"/>
      <c r="F1087" s="159"/>
    </row>
    <row r="1088" spans="4:6" x14ac:dyDescent="0.35">
      <c r="D1088" s="149"/>
      <c r="E1088" s="69"/>
      <c r="F1088" s="159"/>
    </row>
    <row r="1089" spans="4:6" x14ac:dyDescent="0.35">
      <c r="D1089" s="149"/>
      <c r="E1089" s="69"/>
      <c r="F1089" s="159"/>
    </row>
    <row r="1090" spans="4:6" x14ac:dyDescent="0.35">
      <c r="D1090" s="149"/>
      <c r="E1090" s="69"/>
      <c r="F1090" s="159"/>
    </row>
    <row r="1091" spans="4:6" x14ac:dyDescent="0.35">
      <c r="D1091" s="149"/>
      <c r="E1091" s="69"/>
      <c r="F1091" s="159"/>
    </row>
    <row r="1092" spans="4:6" x14ac:dyDescent="0.35">
      <c r="D1092" s="149"/>
      <c r="E1092" s="69"/>
      <c r="F1092" s="159"/>
    </row>
    <row r="1093" spans="4:6" x14ac:dyDescent="0.35">
      <c r="D1093" s="149"/>
      <c r="E1093" s="69"/>
      <c r="F1093" s="159"/>
    </row>
    <row r="1094" spans="4:6" x14ac:dyDescent="0.35">
      <c r="D1094" s="149"/>
      <c r="E1094" s="69"/>
      <c r="F1094" s="159"/>
    </row>
    <row r="1095" spans="4:6" x14ac:dyDescent="0.35">
      <c r="D1095" s="149"/>
      <c r="E1095" s="69"/>
      <c r="F1095" s="159"/>
    </row>
    <row r="1096" spans="4:6" x14ac:dyDescent="0.35">
      <c r="D1096" s="149"/>
      <c r="E1096" s="69"/>
      <c r="F1096" s="159"/>
    </row>
    <row r="1097" spans="4:6" x14ac:dyDescent="0.35">
      <c r="D1097" s="149"/>
      <c r="E1097" s="69"/>
      <c r="F1097" s="159"/>
    </row>
    <row r="1098" spans="4:6" x14ac:dyDescent="0.35">
      <c r="D1098" s="149"/>
      <c r="E1098" s="69"/>
      <c r="F1098" s="159"/>
    </row>
    <row r="1099" spans="4:6" x14ac:dyDescent="0.35">
      <c r="D1099" s="149"/>
      <c r="E1099" s="69"/>
      <c r="F1099" s="159"/>
    </row>
    <row r="1100" spans="4:6" x14ac:dyDescent="0.35">
      <c r="D1100" s="149"/>
      <c r="E1100" s="69"/>
      <c r="F1100" s="159"/>
    </row>
    <row r="1101" spans="4:6" x14ac:dyDescent="0.35">
      <c r="D1101" s="149"/>
      <c r="E1101" s="69"/>
      <c r="F1101" s="159"/>
    </row>
    <row r="1102" spans="4:6" x14ac:dyDescent="0.35">
      <c r="D1102" s="149"/>
      <c r="E1102" s="69"/>
      <c r="F1102" s="159"/>
    </row>
    <row r="1103" spans="4:6" x14ac:dyDescent="0.35">
      <c r="D1103" s="149"/>
      <c r="E1103" s="69"/>
      <c r="F1103" s="159"/>
    </row>
    <row r="1104" spans="4:6" x14ac:dyDescent="0.35">
      <c r="D1104" s="149"/>
      <c r="E1104" s="69"/>
      <c r="F1104" s="159"/>
    </row>
    <row r="1105" spans="4:6" x14ac:dyDescent="0.35">
      <c r="D1105" s="149"/>
      <c r="E1105" s="69"/>
      <c r="F1105" s="159"/>
    </row>
    <row r="1106" spans="4:6" x14ac:dyDescent="0.35">
      <c r="D1106" s="149"/>
      <c r="E1106" s="69"/>
      <c r="F1106" s="159"/>
    </row>
    <row r="1107" spans="4:6" x14ac:dyDescent="0.35">
      <c r="D1107" s="149"/>
      <c r="E1107" s="69"/>
      <c r="F1107" s="159"/>
    </row>
    <row r="1108" spans="4:6" x14ac:dyDescent="0.35">
      <c r="D1108" s="149"/>
      <c r="E1108" s="69"/>
      <c r="F1108" s="159"/>
    </row>
    <row r="1109" spans="4:6" x14ac:dyDescent="0.35">
      <c r="D1109" s="149"/>
      <c r="E1109" s="69"/>
      <c r="F1109" s="159"/>
    </row>
    <row r="1110" spans="4:6" x14ac:dyDescent="0.35">
      <c r="D1110" s="149"/>
      <c r="E1110" s="69"/>
      <c r="F1110" s="159"/>
    </row>
    <row r="1111" spans="4:6" x14ac:dyDescent="0.35">
      <c r="D1111" s="149"/>
      <c r="E1111" s="69"/>
      <c r="F1111" s="159"/>
    </row>
    <row r="1112" spans="4:6" x14ac:dyDescent="0.35">
      <c r="D1112" s="149"/>
      <c r="E1112" s="69"/>
      <c r="F1112" s="159"/>
    </row>
    <row r="1113" spans="4:6" x14ac:dyDescent="0.35">
      <c r="D1113" s="149"/>
      <c r="E1113" s="69"/>
      <c r="F1113" s="159"/>
    </row>
    <row r="1114" spans="4:6" x14ac:dyDescent="0.35">
      <c r="D1114" s="149"/>
      <c r="E1114" s="69"/>
      <c r="F1114" s="159"/>
    </row>
    <row r="1115" spans="4:6" x14ac:dyDescent="0.35">
      <c r="D1115" s="149"/>
      <c r="E1115" s="69"/>
      <c r="F1115" s="159"/>
    </row>
    <row r="1116" spans="4:6" x14ac:dyDescent="0.35">
      <c r="D1116" s="149"/>
      <c r="E1116" s="69"/>
      <c r="F1116" s="159"/>
    </row>
    <row r="1117" spans="4:6" x14ac:dyDescent="0.35">
      <c r="D1117" s="149"/>
      <c r="E1117" s="69"/>
      <c r="F1117" s="159"/>
    </row>
    <row r="1118" spans="4:6" x14ac:dyDescent="0.35">
      <c r="D1118" s="149"/>
      <c r="E1118" s="69"/>
      <c r="F1118" s="159"/>
    </row>
    <row r="1119" spans="4:6" x14ac:dyDescent="0.35">
      <c r="D1119" s="149"/>
      <c r="E1119" s="69"/>
      <c r="F1119" s="159"/>
    </row>
    <row r="1120" spans="4:6" x14ac:dyDescent="0.35">
      <c r="D1120" s="149"/>
      <c r="E1120" s="69"/>
      <c r="F1120" s="159"/>
    </row>
    <row r="1121" spans="4:6" x14ac:dyDescent="0.35">
      <c r="D1121" s="149"/>
      <c r="E1121" s="69"/>
      <c r="F1121" s="159"/>
    </row>
    <row r="1122" spans="4:6" x14ac:dyDescent="0.35">
      <c r="D1122" s="149"/>
      <c r="E1122" s="69"/>
      <c r="F1122" s="159"/>
    </row>
    <row r="1123" spans="4:6" x14ac:dyDescent="0.35">
      <c r="D1123" s="149"/>
      <c r="E1123" s="69"/>
      <c r="F1123" s="159"/>
    </row>
    <row r="1124" spans="4:6" x14ac:dyDescent="0.35">
      <c r="D1124" s="149"/>
      <c r="E1124" s="69"/>
      <c r="F1124" s="159"/>
    </row>
    <row r="1125" spans="4:6" x14ac:dyDescent="0.35">
      <c r="D1125" s="149"/>
      <c r="E1125" s="69"/>
      <c r="F1125" s="159"/>
    </row>
    <row r="1126" spans="4:6" x14ac:dyDescent="0.35">
      <c r="D1126" s="149"/>
      <c r="E1126" s="69"/>
      <c r="F1126" s="159"/>
    </row>
    <row r="1127" spans="4:6" x14ac:dyDescent="0.35">
      <c r="D1127" s="149"/>
      <c r="E1127" s="69"/>
      <c r="F1127" s="159"/>
    </row>
    <row r="1128" spans="4:6" x14ac:dyDescent="0.35">
      <c r="D1128" s="149"/>
      <c r="E1128" s="69"/>
      <c r="F1128" s="159"/>
    </row>
    <row r="1129" spans="4:6" x14ac:dyDescent="0.35">
      <c r="D1129" s="149"/>
      <c r="E1129" s="69"/>
      <c r="F1129" s="159"/>
    </row>
    <row r="1130" spans="4:6" x14ac:dyDescent="0.35">
      <c r="D1130" s="149"/>
      <c r="E1130" s="69"/>
      <c r="F1130" s="159"/>
    </row>
    <row r="1131" spans="4:6" x14ac:dyDescent="0.35">
      <c r="D1131" s="149"/>
      <c r="E1131" s="69"/>
      <c r="F1131" s="159"/>
    </row>
    <row r="1132" spans="4:6" x14ac:dyDescent="0.35">
      <c r="D1132" s="149"/>
      <c r="E1132" s="69"/>
      <c r="F1132" s="159"/>
    </row>
    <row r="1133" spans="4:6" x14ac:dyDescent="0.35">
      <c r="D1133" s="149"/>
      <c r="E1133" s="69"/>
      <c r="F1133" s="159"/>
    </row>
    <row r="1134" spans="4:6" x14ac:dyDescent="0.35">
      <c r="D1134" s="149"/>
      <c r="E1134" s="69"/>
      <c r="F1134" s="159"/>
    </row>
    <row r="1135" spans="4:6" x14ac:dyDescent="0.35">
      <c r="D1135" s="149"/>
      <c r="E1135" s="69"/>
      <c r="F1135" s="159"/>
    </row>
    <row r="1136" spans="4:6" x14ac:dyDescent="0.35">
      <c r="D1136" s="149"/>
      <c r="E1136" s="69"/>
      <c r="F1136" s="159"/>
    </row>
    <row r="1137" spans="4:6" x14ac:dyDescent="0.35">
      <c r="D1137" s="149"/>
      <c r="E1137" s="69"/>
      <c r="F1137" s="159"/>
    </row>
    <row r="1138" spans="4:6" x14ac:dyDescent="0.35">
      <c r="D1138" s="149"/>
      <c r="E1138" s="69"/>
      <c r="F1138" s="159"/>
    </row>
    <row r="1139" spans="4:6" x14ac:dyDescent="0.35">
      <c r="D1139" s="149"/>
      <c r="E1139" s="69"/>
      <c r="F1139" s="159"/>
    </row>
    <row r="1140" spans="4:6" x14ac:dyDescent="0.35">
      <c r="D1140" s="149"/>
      <c r="E1140" s="69"/>
      <c r="F1140" s="159"/>
    </row>
    <row r="1141" spans="4:6" x14ac:dyDescent="0.35">
      <c r="D1141" s="149"/>
      <c r="E1141" s="69"/>
      <c r="F1141" s="159"/>
    </row>
    <row r="1142" spans="4:6" x14ac:dyDescent="0.35">
      <c r="D1142" s="149"/>
      <c r="E1142" s="69"/>
      <c r="F1142" s="159"/>
    </row>
    <row r="1143" spans="4:6" x14ac:dyDescent="0.35">
      <c r="D1143" s="149"/>
      <c r="E1143" s="69"/>
      <c r="F1143" s="159"/>
    </row>
    <row r="1144" spans="4:6" x14ac:dyDescent="0.35">
      <c r="D1144" s="149"/>
      <c r="E1144" s="69"/>
      <c r="F1144" s="159"/>
    </row>
    <row r="1145" spans="4:6" x14ac:dyDescent="0.35">
      <c r="D1145" s="149"/>
      <c r="E1145" s="69"/>
      <c r="F1145" s="159"/>
    </row>
    <row r="1146" spans="4:6" x14ac:dyDescent="0.35">
      <c r="D1146" s="149"/>
      <c r="E1146" s="69"/>
      <c r="F1146" s="159"/>
    </row>
    <row r="1147" spans="4:6" x14ac:dyDescent="0.35">
      <c r="D1147" s="149"/>
      <c r="E1147" s="69"/>
      <c r="F1147" s="159"/>
    </row>
    <row r="1148" spans="4:6" x14ac:dyDescent="0.35">
      <c r="D1148" s="149"/>
      <c r="E1148" s="69"/>
      <c r="F1148" s="159"/>
    </row>
    <row r="1149" spans="4:6" x14ac:dyDescent="0.35">
      <c r="D1149" s="149"/>
      <c r="E1149" s="69"/>
      <c r="F1149" s="159"/>
    </row>
    <row r="1150" spans="4:6" x14ac:dyDescent="0.35">
      <c r="D1150" s="149"/>
      <c r="E1150" s="69"/>
      <c r="F1150" s="159"/>
    </row>
    <row r="1151" spans="4:6" x14ac:dyDescent="0.35">
      <c r="D1151" s="149"/>
      <c r="E1151" s="69"/>
      <c r="F1151" s="159"/>
    </row>
    <row r="1152" spans="4:6" x14ac:dyDescent="0.35">
      <c r="D1152" s="149"/>
      <c r="E1152" s="69"/>
      <c r="F1152" s="159"/>
    </row>
    <row r="1153" spans="4:6" x14ac:dyDescent="0.35">
      <c r="D1153" s="149"/>
      <c r="E1153" s="69"/>
      <c r="F1153" s="159"/>
    </row>
    <row r="1154" spans="4:6" x14ac:dyDescent="0.35">
      <c r="D1154" s="149"/>
      <c r="E1154" s="69"/>
      <c r="F1154" s="159"/>
    </row>
    <row r="1155" spans="4:6" x14ac:dyDescent="0.35">
      <c r="D1155" s="149"/>
      <c r="E1155" s="69"/>
      <c r="F1155" s="159"/>
    </row>
    <row r="1156" spans="4:6" x14ac:dyDescent="0.35">
      <c r="D1156" s="149"/>
      <c r="E1156" s="69"/>
      <c r="F1156" s="159"/>
    </row>
    <row r="1157" spans="4:6" x14ac:dyDescent="0.35">
      <c r="D1157" s="149"/>
      <c r="E1157" s="69"/>
      <c r="F1157" s="159"/>
    </row>
    <row r="1158" spans="4:6" x14ac:dyDescent="0.35">
      <c r="D1158" s="149"/>
      <c r="E1158" s="69"/>
      <c r="F1158" s="159"/>
    </row>
    <row r="1159" spans="4:6" x14ac:dyDescent="0.35">
      <c r="D1159" s="149"/>
      <c r="E1159" s="69"/>
      <c r="F1159" s="159"/>
    </row>
    <row r="1160" spans="4:6" x14ac:dyDescent="0.35">
      <c r="D1160" s="149"/>
      <c r="E1160" s="69"/>
      <c r="F1160" s="159"/>
    </row>
    <row r="1161" spans="4:6" x14ac:dyDescent="0.35">
      <c r="D1161" s="149"/>
      <c r="E1161" s="69"/>
      <c r="F1161" s="159"/>
    </row>
    <row r="1162" spans="4:6" x14ac:dyDescent="0.35">
      <c r="D1162" s="149"/>
      <c r="E1162" s="69"/>
      <c r="F1162" s="159"/>
    </row>
    <row r="1163" spans="4:6" x14ac:dyDescent="0.35">
      <c r="D1163" s="149"/>
      <c r="E1163" s="69"/>
      <c r="F1163" s="159"/>
    </row>
    <row r="1164" spans="4:6" x14ac:dyDescent="0.35">
      <c r="D1164" s="149"/>
      <c r="E1164" s="69"/>
      <c r="F1164" s="159"/>
    </row>
    <row r="1165" spans="4:6" x14ac:dyDescent="0.35">
      <c r="D1165" s="149"/>
      <c r="E1165" s="69"/>
      <c r="F1165" s="159"/>
    </row>
    <row r="1166" spans="4:6" x14ac:dyDescent="0.35">
      <c r="D1166" s="149"/>
      <c r="E1166" s="69"/>
      <c r="F1166" s="159"/>
    </row>
    <row r="1167" spans="4:6" x14ac:dyDescent="0.35">
      <c r="D1167" s="149"/>
      <c r="E1167" s="69"/>
      <c r="F1167" s="159"/>
    </row>
    <row r="1168" spans="4:6" x14ac:dyDescent="0.35">
      <c r="D1168" s="149"/>
      <c r="E1168" s="69"/>
      <c r="F1168" s="159"/>
    </row>
    <row r="1169" spans="4:6" x14ac:dyDescent="0.35">
      <c r="D1169" s="149"/>
      <c r="E1169" s="69"/>
      <c r="F1169" s="159"/>
    </row>
    <row r="1170" spans="4:6" x14ac:dyDescent="0.35">
      <c r="D1170" s="149"/>
      <c r="E1170" s="69"/>
      <c r="F1170" s="159"/>
    </row>
    <row r="1171" spans="4:6" x14ac:dyDescent="0.35">
      <c r="D1171" s="149"/>
      <c r="E1171" s="69"/>
      <c r="F1171" s="159"/>
    </row>
    <row r="1172" spans="4:6" x14ac:dyDescent="0.35">
      <c r="D1172" s="149"/>
      <c r="E1172" s="69"/>
      <c r="F1172" s="159"/>
    </row>
    <row r="1173" spans="4:6" x14ac:dyDescent="0.35">
      <c r="D1173" s="149"/>
      <c r="E1173" s="69"/>
      <c r="F1173" s="159"/>
    </row>
    <row r="1174" spans="4:6" x14ac:dyDescent="0.35">
      <c r="D1174" s="149"/>
      <c r="E1174" s="69"/>
      <c r="F1174" s="159"/>
    </row>
    <row r="1175" spans="4:6" x14ac:dyDescent="0.35">
      <c r="D1175" s="149"/>
      <c r="E1175" s="69"/>
      <c r="F1175" s="159"/>
    </row>
    <row r="1176" spans="4:6" x14ac:dyDescent="0.35">
      <c r="D1176" s="149"/>
      <c r="E1176" s="69"/>
      <c r="F1176" s="159"/>
    </row>
    <row r="1177" spans="4:6" x14ac:dyDescent="0.35">
      <c r="D1177" s="149"/>
      <c r="E1177" s="69"/>
      <c r="F1177" s="159"/>
    </row>
    <row r="1178" spans="4:6" x14ac:dyDescent="0.35">
      <c r="D1178" s="149"/>
      <c r="E1178" s="69"/>
      <c r="F1178" s="159"/>
    </row>
    <row r="1179" spans="4:6" x14ac:dyDescent="0.35">
      <c r="D1179" s="149"/>
      <c r="E1179" s="69"/>
      <c r="F1179" s="159"/>
    </row>
    <row r="1180" spans="4:6" x14ac:dyDescent="0.35">
      <c r="D1180" s="149"/>
      <c r="E1180" s="69"/>
      <c r="F1180" s="159"/>
    </row>
    <row r="1181" spans="4:6" x14ac:dyDescent="0.35">
      <c r="D1181" s="149"/>
      <c r="E1181" s="69"/>
      <c r="F1181" s="159"/>
    </row>
    <row r="1182" spans="4:6" x14ac:dyDescent="0.35">
      <c r="D1182" s="149"/>
      <c r="E1182" s="69"/>
      <c r="F1182" s="159"/>
    </row>
    <row r="1183" spans="4:6" x14ac:dyDescent="0.35">
      <c r="D1183" s="149"/>
      <c r="E1183" s="69"/>
      <c r="F1183" s="159"/>
    </row>
    <row r="1184" spans="4:6" x14ac:dyDescent="0.35">
      <c r="D1184" s="149"/>
      <c r="E1184" s="69"/>
      <c r="F1184" s="159"/>
    </row>
    <row r="1185" spans="4:6" x14ac:dyDescent="0.35">
      <c r="D1185" s="149"/>
      <c r="E1185" s="69"/>
      <c r="F1185" s="159"/>
    </row>
    <row r="1186" spans="4:6" x14ac:dyDescent="0.35">
      <c r="D1186" s="149"/>
      <c r="E1186" s="69"/>
      <c r="F1186" s="159"/>
    </row>
    <row r="1187" spans="4:6" x14ac:dyDescent="0.35">
      <c r="D1187" s="149"/>
      <c r="E1187" s="69"/>
      <c r="F1187" s="159"/>
    </row>
    <row r="1188" spans="4:6" x14ac:dyDescent="0.35">
      <c r="D1188" s="149"/>
      <c r="E1188" s="69"/>
      <c r="F1188" s="159"/>
    </row>
    <row r="1189" spans="4:6" x14ac:dyDescent="0.35">
      <c r="D1189" s="149"/>
      <c r="E1189" s="69"/>
      <c r="F1189" s="159"/>
    </row>
    <row r="1190" spans="4:6" x14ac:dyDescent="0.35">
      <c r="D1190" s="149"/>
      <c r="E1190" s="69"/>
      <c r="F1190" s="159"/>
    </row>
    <row r="1191" spans="4:6" x14ac:dyDescent="0.35">
      <c r="D1191" s="149"/>
      <c r="E1191" s="69"/>
      <c r="F1191" s="159"/>
    </row>
    <row r="1192" spans="4:6" x14ac:dyDescent="0.35">
      <c r="D1192" s="149"/>
      <c r="E1192" s="69"/>
      <c r="F1192" s="159"/>
    </row>
    <row r="1193" spans="4:6" x14ac:dyDescent="0.35">
      <c r="D1193" s="149"/>
      <c r="E1193" s="69"/>
      <c r="F1193" s="159"/>
    </row>
    <row r="1194" spans="4:6" x14ac:dyDescent="0.35">
      <c r="D1194" s="149"/>
      <c r="E1194" s="69"/>
      <c r="F1194" s="159"/>
    </row>
    <row r="1195" spans="4:6" x14ac:dyDescent="0.35">
      <c r="D1195" s="149"/>
      <c r="E1195" s="69"/>
      <c r="F1195" s="159"/>
    </row>
    <row r="1196" spans="4:6" x14ac:dyDescent="0.35">
      <c r="D1196" s="149"/>
      <c r="E1196" s="69"/>
      <c r="F1196" s="159"/>
    </row>
    <row r="1197" spans="4:6" x14ac:dyDescent="0.35">
      <c r="D1197" s="149"/>
      <c r="E1197" s="69"/>
      <c r="F1197" s="159"/>
    </row>
    <row r="1198" spans="4:6" x14ac:dyDescent="0.35">
      <c r="D1198" s="149"/>
      <c r="E1198" s="69"/>
      <c r="F1198" s="159"/>
    </row>
    <row r="1199" spans="4:6" x14ac:dyDescent="0.35">
      <c r="D1199" s="149"/>
      <c r="E1199" s="69"/>
      <c r="F1199" s="159"/>
    </row>
    <row r="1200" spans="4:6" x14ac:dyDescent="0.35">
      <c r="D1200" s="149"/>
      <c r="E1200" s="69"/>
      <c r="F1200" s="159"/>
    </row>
    <row r="1201" spans="4:6" x14ac:dyDescent="0.35">
      <c r="D1201" s="149"/>
      <c r="E1201" s="69"/>
      <c r="F1201" s="159"/>
    </row>
    <row r="1202" spans="4:6" x14ac:dyDescent="0.35">
      <c r="D1202" s="149"/>
      <c r="E1202" s="69"/>
      <c r="F1202" s="159"/>
    </row>
    <row r="1203" spans="4:6" x14ac:dyDescent="0.35">
      <c r="D1203" s="149"/>
      <c r="E1203" s="69"/>
      <c r="F1203" s="159"/>
    </row>
    <row r="1204" spans="4:6" x14ac:dyDescent="0.35">
      <c r="D1204" s="149"/>
      <c r="E1204" s="69"/>
      <c r="F1204" s="159"/>
    </row>
    <row r="1205" spans="4:6" x14ac:dyDescent="0.35">
      <c r="D1205" s="149"/>
      <c r="E1205" s="69"/>
      <c r="F1205" s="159"/>
    </row>
    <row r="1206" spans="4:6" x14ac:dyDescent="0.35">
      <c r="D1206" s="149"/>
      <c r="E1206" s="69"/>
      <c r="F1206" s="159"/>
    </row>
    <row r="1207" spans="4:6" x14ac:dyDescent="0.35">
      <c r="D1207" s="149"/>
      <c r="E1207" s="69"/>
      <c r="F1207" s="159"/>
    </row>
    <row r="1208" spans="4:6" x14ac:dyDescent="0.35">
      <c r="D1208" s="149"/>
      <c r="E1208" s="69"/>
      <c r="F1208" s="159"/>
    </row>
    <row r="1209" spans="4:6" x14ac:dyDescent="0.35">
      <c r="D1209" s="149"/>
      <c r="E1209" s="69"/>
      <c r="F1209" s="159"/>
    </row>
    <row r="1210" spans="4:6" x14ac:dyDescent="0.35">
      <c r="D1210" s="149"/>
      <c r="E1210" s="69"/>
      <c r="F1210" s="159"/>
    </row>
    <row r="1211" spans="4:6" x14ac:dyDescent="0.35">
      <c r="D1211" s="149"/>
      <c r="E1211" s="69"/>
      <c r="F1211" s="159"/>
    </row>
    <row r="1212" spans="4:6" x14ac:dyDescent="0.35">
      <c r="D1212" s="149"/>
      <c r="E1212" s="69"/>
      <c r="F1212" s="159"/>
    </row>
    <row r="1213" spans="4:6" x14ac:dyDescent="0.35">
      <c r="D1213" s="149"/>
      <c r="E1213" s="69"/>
      <c r="F1213" s="159"/>
    </row>
    <row r="1214" spans="4:6" x14ac:dyDescent="0.35">
      <c r="D1214" s="149"/>
      <c r="E1214" s="69"/>
      <c r="F1214" s="159"/>
    </row>
    <row r="1215" spans="4:6" x14ac:dyDescent="0.35">
      <c r="D1215" s="149"/>
      <c r="E1215" s="69"/>
      <c r="F1215" s="159"/>
    </row>
    <row r="1216" spans="4:6" x14ac:dyDescent="0.35">
      <c r="D1216" s="149"/>
      <c r="E1216" s="69"/>
      <c r="F1216" s="159"/>
    </row>
    <row r="1217" spans="4:6" x14ac:dyDescent="0.35">
      <c r="D1217" s="149"/>
      <c r="E1217" s="69"/>
      <c r="F1217" s="159"/>
    </row>
    <row r="1218" spans="4:6" x14ac:dyDescent="0.35">
      <c r="D1218" s="149"/>
      <c r="E1218" s="69"/>
      <c r="F1218" s="159"/>
    </row>
    <row r="1219" spans="4:6" x14ac:dyDescent="0.35">
      <c r="D1219" s="149"/>
      <c r="E1219" s="69"/>
      <c r="F1219" s="159"/>
    </row>
    <row r="1220" spans="4:6" x14ac:dyDescent="0.35">
      <c r="D1220" s="149"/>
      <c r="E1220" s="69"/>
      <c r="F1220" s="159"/>
    </row>
    <row r="1221" spans="4:6" x14ac:dyDescent="0.35">
      <c r="D1221" s="149"/>
      <c r="E1221" s="69"/>
      <c r="F1221" s="159"/>
    </row>
    <row r="1222" spans="4:6" x14ac:dyDescent="0.35">
      <c r="D1222" s="149"/>
      <c r="E1222" s="69"/>
      <c r="F1222" s="159"/>
    </row>
    <row r="1223" spans="4:6" x14ac:dyDescent="0.35">
      <c r="D1223" s="149"/>
      <c r="E1223" s="69"/>
      <c r="F1223" s="159"/>
    </row>
    <row r="1224" spans="4:6" x14ac:dyDescent="0.35">
      <c r="D1224" s="149"/>
      <c r="E1224" s="69"/>
      <c r="F1224" s="159"/>
    </row>
    <row r="1225" spans="4:6" x14ac:dyDescent="0.35">
      <c r="D1225" s="149"/>
      <c r="E1225" s="69"/>
      <c r="F1225" s="159"/>
    </row>
    <row r="1226" spans="4:6" x14ac:dyDescent="0.35">
      <c r="D1226" s="149"/>
      <c r="E1226" s="69"/>
      <c r="F1226" s="159"/>
    </row>
    <row r="1227" spans="4:6" x14ac:dyDescent="0.35">
      <c r="D1227" s="149"/>
      <c r="E1227" s="69"/>
      <c r="F1227" s="159"/>
    </row>
    <row r="1228" spans="4:6" x14ac:dyDescent="0.35">
      <c r="D1228" s="149"/>
      <c r="E1228" s="69"/>
      <c r="F1228" s="159"/>
    </row>
    <row r="1229" spans="4:6" x14ac:dyDescent="0.35">
      <c r="D1229" s="149"/>
      <c r="E1229" s="69"/>
      <c r="F1229" s="159"/>
    </row>
    <row r="1230" spans="4:6" x14ac:dyDescent="0.35">
      <c r="D1230" s="149"/>
      <c r="E1230" s="69"/>
      <c r="F1230" s="159"/>
    </row>
    <row r="1231" spans="4:6" x14ac:dyDescent="0.35">
      <c r="D1231" s="149"/>
      <c r="E1231" s="69"/>
      <c r="F1231" s="159"/>
    </row>
    <row r="1232" spans="4:6" x14ac:dyDescent="0.35">
      <c r="D1232" s="149"/>
      <c r="E1232" s="69"/>
      <c r="F1232" s="159"/>
    </row>
    <row r="1233" spans="4:6" x14ac:dyDescent="0.35">
      <c r="D1233" s="149"/>
      <c r="E1233" s="69"/>
      <c r="F1233" s="159"/>
    </row>
    <row r="1234" spans="4:6" x14ac:dyDescent="0.35">
      <c r="D1234" s="149"/>
      <c r="E1234" s="69"/>
      <c r="F1234" s="159"/>
    </row>
    <row r="1235" spans="4:6" x14ac:dyDescent="0.35">
      <c r="D1235" s="149"/>
      <c r="E1235" s="69"/>
      <c r="F1235" s="159"/>
    </row>
    <row r="1236" spans="4:6" x14ac:dyDescent="0.35">
      <c r="D1236" s="149"/>
      <c r="E1236" s="69"/>
      <c r="F1236" s="159"/>
    </row>
    <row r="1237" spans="4:6" x14ac:dyDescent="0.35">
      <c r="D1237" s="149"/>
      <c r="E1237" s="69"/>
      <c r="F1237" s="159"/>
    </row>
    <row r="1238" spans="4:6" x14ac:dyDescent="0.35">
      <c r="D1238" s="149"/>
      <c r="E1238" s="69"/>
      <c r="F1238" s="159"/>
    </row>
    <row r="1239" spans="4:6" x14ac:dyDescent="0.35">
      <c r="D1239" s="149"/>
      <c r="E1239" s="69"/>
      <c r="F1239" s="159"/>
    </row>
    <row r="1240" spans="4:6" x14ac:dyDescent="0.35">
      <c r="D1240" s="149"/>
      <c r="E1240" s="69"/>
      <c r="F1240" s="159"/>
    </row>
    <row r="1241" spans="4:6" x14ac:dyDescent="0.35">
      <c r="D1241" s="149"/>
      <c r="E1241" s="69"/>
      <c r="F1241" s="159"/>
    </row>
    <row r="1242" spans="4:6" x14ac:dyDescent="0.35">
      <c r="D1242" s="149"/>
      <c r="E1242" s="69"/>
      <c r="F1242" s="159"/>
    </row>
    <row r="1243" spans="4:6" x14ac:dyDescent="0.35">
      <c r="D1243" s="149"/>
      <c r="E1243" s="69"/>
      <c r="F1243" s="159"/>
    </row>
    <row r="1244" spans="4:6" x14ac:dyDescent="0.35">
      <c r="D1244" s="149"/>
      <c r="E1244" s="69"/>
      <c r="F1244" s="159"/>
    </row>
    <row r="1245" spans="4:6" x14ac:dyDescent="0.35">
      <c r="D1245" s="149"/>
      <c r="E1245" s="69"/>
      <c r="F1245" s="159"/>
    </row>
    <row r="1246" spans="4:6" x14ac:dyDescent="0.35">
      <c r="D1246" s="149"/>
      <c r="E1246" s="69"/>
      <c r="F1246" s="159"/>
    </row>
    <row r="1247" spans="4:6" x14ac:dyDescent="0.35">
      <c r="D1247" s="149"/>
      <c r="E1247" s="69"/>
      <c r="F1247" s="159"/>
    </row>
    <row r="1248" spans="4:6" x14ac:dyDescent="0.35">
      <c r="D1248" s="149"/>
      <c r="E1248" s="69"/>
      <c r="F1248" s="159"/>
    </row>
    <row r="1249" spans="4:6" x14ac:dyDescent="0.35">
      <c r="D1249" s="149"/>
      <c r="E1249" s="69"/>
      <c r="F1249" s="159"/>
    </row>
    <row r="1250" spans="4:6" x14ac:dyDescent="0.35">
      <c r="D1250" s="149"/>
      <c r="E1250" s="69"/>
      <c r="F1250" s="159"/>
    </row>
    <row r="1251" spans="4:6" x14ac:dyDescent="0.35">
      <c r="D1251" s="149"/>
      <c r="E1251" s="69"/>
      <c r="F1251" s="159"/>
    </row>
    <row r="1252" spans="4:6" x14ac:dyDescent="0.35">
      <c r="D1252" s="149"/>
      <c r="E1252" s="69"/>
      <c r="F1252" s="159"/>
    </row>
    <row r="1253" spans="4:6" x14ac:dyDescent="0.35">
      <c r="D1253" s="149"/>
      <c r="E1253" s="69"/>
      <c r="F1253" s="159"/>
    </row>
    <row r="1254" spans="4:6" x14ac:dyDescent="0.35">
      <c r="D1254" s="149"/>
      <c r="E1254" s="69"/>
      <c r="F1254" s="159"/>
    </row>
    <row r="1255" spans="4:6" x14ac:dyDescent="0.35">
      <c r="D1255" s="149"/>
      <c r="E1255" s="69"/>
      <c r="F1255" s="159"/>
    </row>
    <row r="1256" spans="4:6" x14ac:dyDescent="0.35">
      <c r="D1256" s="149"/>
      <c r="E1256" s="69"/>
      <c r="F1256" s="159"/>
    </row>
    <row r="1257" spans="4:6" x14ac:dyDescent="0.35">
      <c r="D1257" s="149"/>
      <c r="E1257" s="69"/>
      <c r="F1257" s="159"/>
    </row>
    <row r="1258" spans="4:6" x14ac:dyDescent="0.35">
      <c r="D1258" s="149"/>
      <c r="E1258" s="69"/>
      <c r="F1258" s="159"/>
    </row>
    <row r="1259" spans="4:6" x14ac:dyDescent="0.35">
      <c r="D1259" s="149"/>
      <c r="E1259" s="69"/>
      <c r="F1259" s="159"/>
    </row>
    <row r="1260" spans="4:6" x14ac:dyDescent="0.35">
      <c r="D1260" s="149"/>
      <c r="E1260" s="69"/>
      <c r="F1260" s="159"/>
    </row>
    <row r="1261" spans="4:6" x14ac:dyDescent="0.35">
      <c r="D1261" s="149"/>
      <c r="E1261" s="69"/>
      <c r="F1261" s="159"/>
    </row>
    <row r="1262" spans="4:6" x14ac:dyDescent="0.35">
      <c r="D1262" s="149"/>
      <c r="E1262" s="69"/>
      <c r="F1262" s="159"/>
    </row>
    <row r="1263" spans="4:6" x14ac:dyDescent="0.35">
      <c r="D1263" s="149"/>
      <c r="E1263" s="69"/>
      <c r="F1263" s="159"/>
    </row>
    <row r="1264" spans="4:6" x14ac:dyDescent="0.35">
      <c r="D1264" s="149"/>
      <c r="E1264" s="69"/>
      <c r="F1264" s="159"/>
    </row>
    <row r="1265" spans="4:6" x14ac:dyDescent="0.35">
      <c r="D1265" s="149"/>
      <c r="E1265" s="69"/>
      <c r="F1265" s="159"/>
    </row>
    <row r="1266" spans="4:6" x14ac:dyDescent="0.35">
      <c r="D1266" s="149"/>
      <c r="E1266" s="69"/>
      <c r="F1266" s="159"/>
    </row>
    <row r="1267" spans="4:6" x14ac:dyDescent="0.35">
      <c r="D1267" s="149"/>
      <c r="E1267" s="69"/>
      <c r="F1267" s="159"/>
    </row>
    <row r="1268" spans="4:6" x14ac:dyDescent="0.35">
      <c r="D1268" s="149"/>
      <c r="E1268" s="69"/>
      <c r="F1268" s="159"/>
    </row>
    <row r="1269" spans="4:6" x14ac:dyDescent="0.35">
      <c r="D1269" s="149"/>
      <c r="E1269" s="69"/>
      <c r="F1269" s="159"/>
    </row>
    <row r="1270" spans="4:6" x14ac:dyDescent="0.35">
      <c r="D1270" s="149"/>
      <c r="E1270" s="69"/>
      <c r="F1270" s="159"/>
    </row>
    <row r="1271" spans="4:6" x14ac:dyDescent="0.35">
      <c r="D1271" s="149"/>
      <c r="E1271" s="69"/>
      <c r="F1271" s="159"/>
    </row>
    <row r="1272" spans="4:6" x14ac:dyDescent="0.35">
      <c r="D1272" s="149"/>
      <c r="E1272" s="69"/>
      <c r="F1272" s="159"/>
    </row>
    <row r="1273" spans="4:6" x14ac:dyDescent="0.35">
      <c r="D1273" s="149"/>
      <c r="E1273" s="69"/>
      <c r="F1273" s="159"/>
    </row>
    <row r="1274" spans="4:6" x14ac:dyDescent="0.35">
      <c r="D1274" s="149"/>
      <c r="E1274" s="69"/>
      <c r="F1274" s="159"/>
    </row>
    <row r="1275" spans="4:6" x14ac:dyDescent="0.35">
      <c r="D1275" s="149"/>
      <c r="E1275" s="69"/>
      <c r="F1275" s="159"/>
    </row>
    <row r="1276" spans="4:6" x14ac:dyDescent="0.35">
      <c r="D1276" s="149"/>
      <c r="E1276" s="69"/>
      <c r="F1276" s="159"/>
    </row>
    <row r="1277" spans="4:6" x14ac:dyDescent="0.35">
      <c r="D1277" s="149"/>
      <c r="E1277" s="69"/>
      <c r="F1277" s="159"/>
    </row>
    <row r="1278" spans="4:6" x14ac:dyDescent="0.35">
      <c r="D1278" s="149"/>
      <c r="E1278" s="69"/>
      <c r="F1278" s="159"/>
    </row>
    <row r="1279" spans="4:6" x14ac:dyDescent="0.35">
      <c r="D1279" s="149"/>
      <c r="E1279" s="69"/>
      <c r="F1279" s="159"/>
    </row>
    <row r="1280" spans="4:6" x14ac:dyDescent="0.35">
      <c r="D1280" s="149"/>
      <c r="E1280" s="69"/>
      <c r="F1280" s="159"/>
    </row>
    <row r="1281" spans="4:6" x14ac:dyDescent="0.35">
      <c r="D1281" s="149"/>
      <c r="E1281" s="69"/>
      <c r="F1281" s="159"/>
    </row>
    <row r="1282" spans="4:6" x14ac:dyDescent="0.35">
      <c r="D1282" s="149"/>
      <c r="E1282" s="69"/>
      <c r="F1282" s="159"/>
    </row>
    <row r="1283" spans="4:6" x14ac:dyDescent="0.35">
      <c r="D1283" s="149"/>
      <c r="E1283" s="69"/>
      <c r="F1283" s="159"/>
    </row>
    <row r="1284" spans="4:6" x14ac:dyDescent="0.35">
      <c r="D1284" s="149"/>
      <c r="E1284" s="69"/>
      <c r="F1284" s="159"/>
    </row>
    <row r="1285" spans="4:6" x14ac:dyDescent="0.35">
      <c r="D1285" s="149"/>
      <c r="E1285" s="69"/>
      <c r="F1285" s="159"/>
    </row>
    <row r="1286" spans="4:6" x14ac:dyDescent="0.35">
      <c r="D1286" s="149"/>
      <c r="E1286" s="69"/>
      <c r="F1286" s="159"/>
    </row>
    <row r="1287" spans="4:6" x14ac:dyDescent="0.35">
      <c r="D1287" s="149"/>
      <c r="E1287" s="69"/>
      <c r="F1287" s="159"/>
    </row>
    <row r="1288" spans="4:6" x14ac:dyDescent="0.35">
      <c r="D1288" s="149"/>
      <c r="E1288" s="69"/>
      <c r="F1288" s="159"/>
    </row>
    <row r="1289" spans="4:6" x14ac:dyDescent="0.35">
      <c r="D1289" s="149"/>
      <c r="E1289" s="69"/>
      <c r="F1289" s="159"/>
    </row>
    <row r="1290" spans="4:6" x14ac:dyDescent="0.35">
      <c r="D1290" s="149"/>
      <c r="E1290" s="69"/>
      <c r="F1290" s="159"/>
    </row>
    <row r="1291" spans="4:6" x14ac:dyDescent="0.35">
      <c r="D1291" s="149"/>
      <c r="E1291" s="69"/>
      <c r="F1291" s="159"/>
    </row>
    <row r="1292" spans="4:6" x14ac:dyDescent="0.35">
      <c r="D1292" s="149"/>
      <c r="E1292" s="69"/>
      <c r="F1292" s="159"/>
    </row>
    <row r="1293" spans="4:6" x14ac:dyDescent="0.35">
      <c r="D1293" s="149"/>
      <c r="E1293" s="69"/>
      <c r="F1293" s="159"/>
    </row>
    <row r="1294" spans="4:6" x14ac:dyDescent="0.35">
      <c r="D1294" s="149"/>
      <c r="E1294" s="69"/>
      <c r="F1294" s="159"/>
    </row>
    <row r="1295" spans="4:6" x14ac:dyDescent="0.35">
      <c r="D1295" s="149"/>
      <c r="E1295" s="69"/>
      <c r="F1295" s="159"/>
    </row>
    <row r="1296" spans="4:6" x14ac:dyDescent="0.35">
      <c r="D1296" s="149"/>
      <c r="E1296" s="69"/>
      <c r="F1296" s="159"/>
    </row>
    <row r="1297" spans="4:6" x14ac:dyDescent="0.35">
      <c r="D1297" s="149"/>
      <c r="E1297" s="69"/>
      <c r="F1297" s="159"/>
    </row>
    <row r="1298" spans="4:6" x14ac:dyDescent="0.35">
      <c r="D1298" s="149"/>
      <c r="E1298" s="69"/>
      <c r="F1298" s="159"/>
    </row>
    <row r="1299" spans="4:6" x14ac:dyDescent="0.35">
      <c r="D1299" s="149"/>
      <c r="E1299" s="69"/>
      <c r="F1299" s="159"/>
    </row>
    <row r="1300" spans="4:6" x14ac:dyDescent="0.35">
      <c r="D1300" s="149"/>
      <c r="E1300" s="69"/>
      <c r="F1300" s="159"/>
    </row>
    <row r="1301" spans="4:6" x14ac:dyDescent="0.35">
      <c r="D1301" s="149"/>
      <c r="E1301" s="69"/>
      <c r="F1301" s="159"/>
    </row>
    <row r="1302" spans="4:6" x14ac:dyDescent="0.35">
      <c r="D1302" s="149"/>
      <c r="E1302" s="69"/>
      <c r="F1302" s="159"/>
    </row>
    <row r="1303" spans="4:6" x14ac:dyDescent="0.35">
      <c r="D1303" s="149"/>
      <c r="E1303" s="69"/>
      <c r="F1303" s="159"/>
    </row>
    <row r="1304" spans="4:6" x14ac:dyDescent="0.35">
      <c r="D1304" s="149"/>
      <c r="E1304" s="69"/>
      <c r="F1304" s="159"/>
    </row>
    <row r="1305" spans="4:6" x14ac:dyDescent="0.35">
      <c r="D1305" s="149"/>
      <c r="E1305" s="69"/>
      <c r="F1305" s="159"/>
    </row>
    <row r="1306" spans="4:6" x14ac:dyDescent="0.35">
      <c r="D1306" s="149"/>
      <c r="E1306" s="69"/>
      <c r="F1306" s="159"/>
    </row>
    <row r="1307" spans="4:6" x14ac:dyDescent="0.35">
      <c r="D1307" s="149"/>
      <c r="E1307" s="69"/>
      <c r="F1307" s="159"/>
    </row>
    <row r="1308" spans="4:6" x14ac:dyDescent="0.35">
      <c r="D1308" s="149"/>
      <c r="E1308" s="69"/>
      <c r="F1308" s="159"/>
    </row>
    <row r="1309" spans="4:6" x14ac:dyDescent="0.35">
      <c r="D1309" s="149"/>
      <c r="E1309" s="69"/>
      <c r="F1309" s="159"/>
    </row>
    <row r="1310" spans="4:6" x14ac:dyDescent="0.35">
      <c r="D1310" s="149"/>
      <c r="E1310" s="69"/>
      <c r="F1310" s="159"/>
    </row>
    <row r="1311" spans="4:6" x14ac:dyDescent="0.35">
      <c r="D1311" s="149"/>
      <c r="E1311" s="69"/>
      <c r="F1311" s="159"/>
    </row>
    <row r="1312" spans="4:6" x14ac:dyDescent="0.35">
      <c r="D1312" s="149"/>
      <c r="E1312" s="69"/>
      <c r="F1312" s="159"/>
    </row>
    <row r="1313" spans="4:6" x14ac:dyDescent="0.35">
      <c r="D1313" s="149"/>
      <c r="E1313" s="69"/>
      <c r="F1313" s="159"/>
    </row>
    <row r="1314" spans="4:6" x14ac:dyDescent="0.35">
      <c r="D1314" s="149"/>
      <c r="E1314" s="69"/>
      <c r="F1314" s="159"/>
    </row>
    <row r="1315" spans="4:6" x14ac:dyDescent="0.35">
      <c r="D1315" s="149"/>
      <c r="E1315" s="69"/>
      <c r="F1315" s="159"/>
    </row>
    <row r="1316" spans="4:6" x14ac:dyDescent="0.35">
      <c r="D1316" s="149"/>
      <c r="E1316" s="69"/>
      <c r="F1316" s="159"/>
    </row>
    <row r="1317" spans="4:6" x14ac:dyDescent="0.35">
      <c r="D1317" s="149"/>
      <c r="E1317" s="69"/>
      <c r="F1317" s="159"/>
    </row>
    <row r="1318" spans="4:6" x14ac:dyDescent="0.35">
      <c r="D1318" s="149"/>
      <c r="E1318" s="69"/>
      <c r="F1318" s="159"/>
    </row>
    <row r="1319" spans="4:6" x14ac:dyDescent="0.35">
      <c r="D1319" s="149"/>
      <c r="E1319" s="69"/>
      <c r="F1319" s="159"/>
    </row>
    <row r="1320" spans="4:6" x14ac:dyDescent="0.35">
      <c r="D1320" s="149"/>
      <c r="E1320" s="69"/>
      <c r="F1320" s="159"/>
    </row>
    <row r="1321" spans="4:6" x14ac:dyDescent="0.35">
      <c r="D1321" s="149"/>
      <c r="E1321" s="69"/>
      <c r="F1321" s="159"/>
    </row>
    <row r="1322" spans="4:6" x14ac:dyDescent="0.35">
      <c r="D1322" s="149"/>
      <c r="E1322" s="69"/>
      <c r="F1322" s="159"/>
    </row>
    <row r="1323" spans="4:6" x14ac:dyDescent="0.35">
      <c r="D1323" s="149"/>
      <c r="E1323" s="69"/>
      <c r="F1323" s="159"/>
    </row>
    <row r="1324" spans="4:6" x14ac:dyDescent="0.35">
      <c r="D1324" s="149"/>
      <c r="E1324" s="69"/>
      <c r="F1324" s="159"/>
    </row>
    <row r="1325" spans="4:6" x14ac:dyDescent="0.35">
      <c r="D1325" s="149"/>
      <c r="E1325" s="69"/>
      <c r="F1325" s="159"/>
    </row>
    <row r="1326" spans="4:6" x14ac:dyDescent="0.35">
      <c r="D1326" s="149"/>
      <c r="E1326" s="69"/>
      <c r="F1326" s="159"/>
    </row>
    <row r="1327" spans="4:6" x14ac:dyDescent="0.35">
      <c r="D1327" s="149"/>
      <c r="E1327" s="69"/>
      <c r="F1327" s="159"/>
    </row>
    <row r="1328" spans="4:6" x14ac:dyDescent="0.35">
      <c r="D1328" s="149"/>
      <c r="E1328" s="69"/>
      <c r="F1328" s="159"/>
    </row>
    <row r="1329" spans="4:6" x14ac:dyDescent="0.35">
      <c r="D1329" s="149"/>
      <c r="E1329" s="69"/>
      <c r="F1329" s="159"/>
    </row>
    <row r="1330" spans="4:6" x14ac:dyDescent="0.35">
      <c r="D1330" s="149"/>
      <c r="E1330" s="69"/>
      <c r="F1330" s="159"/>
    </row>
    <row r="1331" spans="4:6" x14ac:dyDescent="0.35">
      <c r="D1331" s="149"/>
      <c r="E1331" s="69"/>
      <c r="F1331" s="159"/>
    </row>
    <row r="1332" spans="4:6" x14ac:dyDescent="0.35">
      <c r="D1332" s="149"/>
      <c r="E1332" s="69"/>
      <c r="F1332" s="159"/>
    </row>
    <row r="1333" spans="4:6" x14ac:dyDescent="0.35">
      <c r="D1333" s="149"/>
      <c r="E1333" s="69"/>
      <c r="F1333" s="159"/>
    </row>
    <row r="1334" spans="4:6" x14ac:dyDescent="0.35">
      <c r="D1334" s="149"/>
      <c r="E1334" s="69"/>
      <c r="F1334" s="159"/>
    </row>
    <row r="1335" spans="4:6" x14ac:dyDescent="0.35">
      <c r="D1335" s="149"/>
      <c r="E1335" s="69"/>
      <c r="F1335" s="159"/>
    </row>
    <row r="1336" spans="4:6" x14ac:dyDescent="0.35">
      <c r="D1336" s="149"/>
      <c r="E1336" s="69"/>
      <c r="F1336" s="159"/>
    </row>
    <row r="1337" spans="4:6" x14ac:dyDescent="0.35">
      <c r="D1337" s="149"/>
      <c r="E1337" s="69"/>
      <c r="F1337" s="159"/>
    </row>
    <row r="1338" spans="4:6" x14ac:dyDescent="0.35">
      <c r="D1338" s="149"/>
      <c r="E1338" s="69"/>
      <c r="F1338" s="159"/>
    </row>
    <row r="1339" spans="4:6" x14ac:dyDescent="0.35">
      <c r="D1339" s="149"/>
      <c r="E1339" s="69"/>
      <c r="F1339" s="159"/>
    </row>
    <row r="1340" spans="4:6" x14ac:dyDescent="0.35">
      <c r="D1340" s="149"/>
      <c r="E1340" s="69"/>
      <c r="F1340" s="159"/>
    </row>
    <row r="1341" spans="4:6" x14ac:dyDescent="0.35">
      <c r="D1341" s="149"/>
      <c r="E1341" s="69"/>
      <c r="F1341" s="159"/>
    </row>
    <row r="1342" spans="4:6" x14ac:dyDescent="0.35">
      <c r="D1342" s="149"/>
      <c r="E1342" s="69"/>
      <c r="F1342" s="159"/>
    </row>
    <row r="1343" spans="4:6" x14ac:dyDescent="0.35">
      <c r="D1343" s="149"/>
      <c r="E1343" s="69"/>
      <c r="F1343" s="159"/>
    </row>
    <row r="1344" spans="4:6" x14ac:dyDescent="0.35">
      <c r="D1344" s="149"/>
      <c r="E1344" s="69"/>
      <c r="F1344" s="159"/>
    </row>
    <row r="1345" spans="4:6" x14ac:dyDescent="0.35">
      <c r="D1345" s="149"/>
      <c r="E1345" s="69"/>
      <c r="F1345" s="159"/>
    </row>
    <row r="1346" spans="4:6" x14ac:dyDescent="0.35">
      <c r="D1346" s="149"/>
      <c r="E1346" s="69"/>
      <c r="F1346" s="159"/>
    </row>
    <row r="1347" spans="4:6" x14ac:dyDescent="0.35">
      <c r="D1347" s="149"/>
      <c r="E1347" s="69"/>
      <c r="F1347" s="159"/>
    </row>
    <row r="1348" spans="4:6" x14ac:dyDescent="0.35">
      <c r="D1348" s="149"/>
      <c r="E1348" s="69"/>
      <c r="F1348" s="159"/>
    </row>
    <row r="1349" spans="4:6" x14ac:dyDescent="0.35">
      <c r="D1349" s="149"/>
      <c r="E1349" s="69"/>
      <c r="F1349" s="159"/>
    </row>
    <row r="1350" spans="4:6" x14ac:dyDescent="0.35">
      <c r="D1350" s="149"/>
      <c r="E1350" s="69"/>
      <c r="F1350" s="159"/>
    </row>
    <row r="1351" spans="4:6" x14ac:dyDescent="0.35">
      <c r="D1351" s="149"/>
      <c r="E1351" s="69"/>
      <c r="F1351" s="159"/>
    </row>
    <row r="1352" spans="4:6" x14ac:dyDescent="0.35">
      <c r="D1352" s="149"/>
      <c r="E1352" s="69"/>
      <c r="F1352" s="159"/>
    </row>
    <row r="1353" spans="4:6" x14ac:dyDescent="0.35">
      <c r="D1353" s="149"/>
      <c r="E1353" s="69"/>
      <c r="F1353" s="159"/>
    </row>
    <row r="1354" spans="4:6" x14ac:dyDescent="0.35">
      <c r="D1354" s="149"/>
      <c r="E1354" s="69"/>
      <c r="F1354" s="159"/>
    </row>
    <row r="1355" spans="4:6" x14ac:dyDescent="0.35">
      <c r="D1355" s="149"/>
      <c r="E1355" s="69"/>
      <c r="F1355" s="159"/>
    </row>
    <row r="1356" spans="4:6" x14ac:dyDescent="0.35">
      <c r="D1356" s="149"/>
      <c r="E1356" s="69"/>
      <c r="F1356" s="159"/>
    </row>
    <row r="1357" spans="4:6" x14ac:dyDescent="0.35">
      <c r="D1357" s="149"/>
      <c r="E1357" s="69"/>
      <c r="F1357" s="159"/>
    </row>
    <row r="1358" spans="4:6" x14ac:dyDescent="0.35">
      <c r="D1358" s="149"/>
      <c r="E1358" s="69"/>
      <c r="F1358" s="159"/>
    </row>
    <row r="1359" spans="4:6" x14ac:dyDescent="0.35">
      <c r="D1359" s="149"/>
      <c r="E1359" s="69"/>
      <c r="F1359" s="159"/>
    </row>
    <row r="1360" spans="4:6" x14ac:dyDescent="0.35">
      <c r="D1360" s="149"/>
      <c r="E1360" s="69"/>
      <c r="F1360" s="159"/>
    </row>
    <row r="1361" spans="4:6" x14ac:dyDescent="0.35">
      <c r="D1361" s="149"/>
      <c r="E1361" s="69"/>
      <c r="F1361" s="159"/>
    </row>
    <row r="1362" spans="4:6" x14ac:dyDescent="0.35">
      <c r="D1362" s="149"/>
      <c r="E1362" s="69"/>
      <c r="F1362" s="159"/>
    </row>
    <row r="1363" spans="4:6" x14ac:dyDescent="0.35">
      <c r="D1363" s="149"/>
      <c r="E1363" s="69"/>
      <c r="F1363" s="159"/>
    </row>
    <row r="1364" spans="4:6" x14ac:dyDescent="0.35">
      <c r="D1364" s="149"/>
      <c r="E1364" s="69"/>
      <c r="F1364" s="159"/>
    </row>
    <row r="1365" spans="4:6" x14ac:dyDescent="0.35">
      <c r="D1365" s="149"/>
      <c r="E1365" s="69"/>
      <c r="F1365" s="159"/>
    </row>
    <row r="1366" spans="4:6" x14ac:dyDescent="0.35">
      <c r="D1366" s="149"/>
      <c r="E1366" s="69"/>
      <c r="F1366" s="159"/>
    </row>
    <row r="1367" spans="4:6" x14ac:dyDescent="0.35">
      <c r="D1367" s="149"/>
      <c r="E1367" s="69"/>
      <c r="F1367" s="159"/>
    </row>
    <row r="1368" spans="4:6" x14ac:dyDescent="0.35">
      <c r="D1368" s="149"/>
      <c r="E1368" s="69"/>
      <c r="F1368" s="159"/>
    </row>
    <row r="1369" spans="4:6" x14ac:dyDescent="0.35">
      <c r="D1369" s="149"/>
      <c r="E1369" s="69"/>
      <c r="F1369" s="159"/>
    </row>
    <row r="1370" spans="4:6" x14ac:dyDescent="0.35">
      <c r="D1370" s="149"/>
      <c r="E1370" s="69"/>
      <c r="F1370" s="159"/>
    </row>
    <row r="1371" spans="4:6" x14ac:dyDescent="0.35">
      <c r="D1371" s="149"/>
      <c r="E1371" s="69"/>
      <c r="F1371" s="159"/>
    </row>
    <row r="1372" spans="4:6" x14ac:dyDescent="0.35">
      <c r="D1372" s="149"/>
      <c r="E1372" s="69"/>
      <c r="F1372" s="159"/>
    </row>
    <row r="1373" spans="4:6" x14ac:dyDescent="0.35">
      <c r="D1373" s="149"/>
      <c r="E1373" s="69"/>
      <c r="F1373" s="159"/>
    </row>
    <row r="1374" spans="4:6" x14ac:dyDescent="0.35">
      <c r="D1374" s="149"/>
      <c r="E1374" s="69"/>
      <c r="F1374" s="159"/>
    </row>
    <row r="1375" spans="4:6" x14ac:dyDescent="0.35">
      <c r="D1375" s="149"/>
      <c r="E1375" s="69"/>
      <c r="F1375" s="159"/>
    </row>
    <row r="1376" spans="4:6" x14ac:dyDescent="0.35">
      <c r="D1376" s="149"/>
      <c r="E1376" s="69"/>
      <c r="F1376" s="159"/>
    </row>
    <row r="1377" spans="4:6" x14ac:dyDescent="0.35">
      <c r="D1377" s="149"/>
      <c r="E1377" s="69"/>
      <c r="F1377" s="159"/>
    </row>
    <row r="1378" spans="4:6" x14ac:dyDescent="0.35">
      <c r="D1378" s="149"/>
      <c r="E1378" s="69"/>
      <c r="F1378" s="159"/>
    </row>
    <row r="1379" spans="4:6" x14ac:dyDescent="0.35">
      <c r="D1379" s="149"/>
      <c r="E1379" s="69"/>
      <c r="F1379" s="159"/>
    </row>
    <row r="1380" spans="4:6" x14ac:dyDescent="0.35">
      <c r="D1380" s="149"/>
      <c r="E1380" s="69"/>
      <c r="F1380" s="159"/>
    </row>
    <row r="1381" spans="4:6" x14ac:dyDescent="0.35">
      <c r="D1381" s="149"/>
      <c r="E1381" s="69"/>
      <c r="F1381" s="159"/>
    </row>
    <row r="1382" spans="4:6" x14ac:dyDescent="0.35">
      <c r="D1382" s="149"/>
      <c r="E1382" s="69"/>
      <c r="F1382" s="159"/>
    </row>
    <row r="1383" spans="4:6" x14ac:dyDescent="0.35">
      <c r="D1383" s="149"/>
      <c r="E1383" s="69"/>
      <c r="F1383" s="159"/>
    </row>
    <row r="1384" spans="4:6" x14ac:dyDescent="0.35">
      <c r="D1384" s="149"/>
      <c r="E1384" s="69"/>
      <c r="F1384" s="159"/>
    </row>
    <row r="1385" spans="4:6" x14ac:dyDescent="0.35">
      <c r="D1385" s="149"/>
      <c r="E1385" s="69"/>
      <c r="F1385" s="159"/>
    </row>
    <row r="1386" spans="4:6" x14ac:dyDescent="0.35">
      <c r="D1386" s="149"/>
      <c r="E1386" s="69"/>
      <c r="F1386" s="159"/>
    </row>
    <row r="1387" spans="4:6" x14ac:dyDescent="0.35">
      <c r="D1387" s="149"/>
      <c r="E1387" s="69"/>
      <c r="F1387" s="159"/>
    </row>
    <row r="1388" spans="4:6" x14ac:dyDescent="0.35">
      <c r="D1388" s="149"/>
      <c r="E1388" s="69"/>
      <c r="F1388" s="159"/>
    </row>
    <row r="1389" spans="4:6" x14ac:dyDescent="0.35">
      <c r="D1389" s="149"/>
      <c r="E1389" s="69"/>
      <c r="F1389" s="159"/>
    </row>
    <row r="1390" spans="4:6" x14ac:dyDescent="0.35">
      <c r="D1390" s="149"/>
      <c r="E1390" s="69"/>
      <c r="F1390" s="159"/>
    </row>
    <row r="1391" spans="4:6" x14ac:dyDescent="0.35">
      <c r="D1391" s="149"/>
      <c r="E1391" s="69"/>
      <c r="F1391" s="159"/>
    </row>
    <row r="1392" spans="4:6" x14ac:dyDescent="0.35">
      <c r="D1392" s="149"/>
      <c r="E1392" s="69"/>
      <c r="F1392" s="159"/>
    </row>
    <row r="1393" spans="4:6" x14ac:dyDescent="0.35">
      <c r="D1393" s="149"/>
      <c r="E1393" s="69"/>
      <c r="F1393" s="159"/>
    </row>
    <row r="1394" spans="4:6" x14ac:dyDescent="0.35">
      <c r="D1394" s="149"/>
      <c r="E1394" s="69"/>
      <c r="F1394" s="159"/>
    </row>
    <row r="1395" spans="4:6" x14ac:dyDescent="0.35">
      <c r="D1395" s="149"/>
      <c r="E1395" s="69"/>
      <c r="F1395" s="159"/>
    </row>
    <row r="1396" spans="4:6" x14ac:dyDescent="0.35">
      <c r="D1396" s="149"/>
      <c r="E1396" s="69"/>
      <c r="F1396" s="159"/>
    </row>
    <row r="1397" spans="4:6" x14ac:dyDescent="0.35">
      <c r="D1397" s="149"/>
      <c r="E1397" s="69"/>
      <c r="F1397" s="159"/>
    </row>
    <row r="1398" spans="4:6" x14ac:dyDescent="0.35">
      <c r="D1398" s="149"/>
      <c r="E1398" s="69"/>
      <c r="F1398" s="159"/>
    </row>
    <row r="1399" spans="4:6" x14ac:dyDescent="0.35">
      <c r="D1399" s="149"/>
      <c r="E1399" s="69"/>
      <c r="F1399" s="159"/>
    </row>
    <row r="1400" spans="4:6" x14ac:dyDescent="0.35">
      <c r="D1400" s="149"/>
      <c r="E1400" s="69"/>
      <c r="F1400" s="159"/>
    </row>
    <row r="1401" spans="4:6" x14ac:dyDescent="0.35">
      <c r="D1401" s="149"/>
      <c r="E1401" s="69"/>
      <c r="F1401" s="159"/>
    </row>
    <row r="1402" spans="4:6" x14ac:dyDescent="0.35">
      <c r="D1402" s="149"/>
      <c r="E1402" s="69"/>
      <c r="F1402" s="159"/>
    </row>
    <row r="1403" spans="4:6" x14ac:dyDescent="0.35">
      <c r="D1403" s="149"/>
      <c r="E1403" s="69"/>
      <c r="F1403" s="159"/>
    </row>
    <row r="1404" spans="4:6" x14ac:dyDescent="0.35">
      <c r="D1404" s="149"/>
      <c r="E1404" s="69"/>
      <c r="F1404" s="159"/>
    </row>
    <row r="1405" spans="4:6" x14ac:dyDescent="0.35">
      <c r="D1405" s="149"/>
      <c r="E1405" s="69"/>
      <c r="F1405" s="159"/>
    </row>
    <row r="1406" spans="4:6" x14ac:dyDescent="0.35">
      <c r="D1406" s="149"/>
      <c r="E1406" s="69"/>
      <c r="F1406" s="159"/>
    </row>
    <row r="1407" spans="4:6" x14ac:dyDescent="0.35">
      <c r="D1407" s="149"/>
      <c r="E1407" s="69"/>
      <c r="F1407" s="159"/>
    </row>
    <row r="1408" spans="4:6" x14ac:dyDescent="0.35">
      <c r="D1408" s="149"/>
      <c r="E1408" s="69"/>
      <c r="F1408" s="159"/>
    </row>
    <row r="1409" spans="4:6" x14ac:dyDescent="0.35">
      <c r="D1409" s="149"/>
      <c r="E1409" s="69"/>
      <c r="F1409" s="159"/>
    </row>
    <row r="1410" spans="4:6" x14ac:dyDescent="0.35">
      <c r="D1410" s="149"/>
      <c r="E1410" s="69"/>
      <c r="F1410" s="159"/>
    </row>
    <row r="1411" spans="4:6" x14ac:dyDescent="0.35">
      <c r="D1411" s="149"/>
      <c r="E1411" s="69"/>
      <c r="F1411" s="159"/>
    </row>
    <row r="1412" spans="4:6" x14ac:dyDescent="0.35">
      <c r="D1412" s="149"/>
      <c r="E1412" s="69"/>
      <c r="F1412" s="159"/>
    </row>
    <row r="1413" spans="4:6" x14ac:dyDescent="0.35">
      <c r="D1413" s="149"/>
      <c r="E1413" s="69"/>
      <c r="F1413" s="159"/>
    </row>
    <row r="1414" spans="4:6" x14ac:dyDescent="0.35">
      <c r="D1414" s="149"/>
      <c r="E1414" s="69"/>
      <c r="F1414" s="159"/>
    </row>
    <row r="1415" spans="4:6" x14ac:dyDescent="0.35">
      <c r="D1415" s="149"/>
      <c r="E1415" s="69"/>
      <c r="F1415" s="159"/>
    </row>
    <row r="1416" spans="4:6" x14ac:dyDescent="0.35">
      <c r="D1416" s="149"/>
      <c r="E1416" s="69"/>
      <c r="F1416" s="159"/>
    </row>
    <row r="1417" spans="4:6" x14ac:dyDescent="0.35">
      <c r="D1417" s="149"/>
      <c r="E1417" s="69"/>
      <c r="F1417" s="159"/>
    </row>
    <row r="1418" spans="4:6" x14ac:dyDescent="0.35">
      <c r="D1418" s="149"/>
      <c r="E1418" s="69"/>
      <c r="F1418" s="159"/>
    </row>
    <row r="1419" spans="4:6" x14ac:dyDescent="0.35">
      <c r="D1419" s="149"/>
      <c r="E1419" s="69"/>
      <c r="F1419" s="159"/>
    </row>
    <row r="1420" spans="4:6" x14ac:dyDescent="0.35">
      <c r="D1420" s="149"/>
      <c r="E1420" s="69"/>
      <c r="F1420" s="159"/>
    </row>
    <row r="1421" spans="4:6" x14ac:dyDescent="0.35">
      <c r="D1421" s="149"/>
      <c r="E1421" s="69"/>
      <c r="F1421" s="159"/>
    </row>
    <row r="1422" spans="4:6" x14ac:dyDescent="0.35">
      <c r="D1422" s="149"/>
      <c r="E1422" s="69"/>
      <c r="F1422" s="159"/>
    </row>
    <row r="1423" spans="4:6" x14ac:dyDescent="0.35">
      <c r="D1423" s="149"/>
      <c r="E1423" s="69"/>
      <c r="F1423" s="159"/>
    </row>
    <row r="1424" spans="4:6" x14ac:dyDescent="0.35">
      <c r="D1424" s="149"/>
      <c r="E1424" s="69"/>
      <c r="F1424" s="159"/>
    </row>
    <row r="1425" spans="4:6" x14ac:dyDescent="0.35">
      <c r="D1425" s="149"/>
      <c r="E1425" s="69"/>
      <c r="F1425" s="159"/>
    </row>
    <row r="1426" spans="4:6" x14ac:dyDescent="0.35">
      <c r="D1426" s="149"/>
      <c r="E1426" s="69"/>
      <c r="F1426" s="159"/>
    </row>
    <row r="1427" spans="4:6" x14ac:dyDescent="0.35">
      <c r="D1427" s="149"/>
      <c r="E1427" s="69"/>
      <c r="F1427" s="159"/>
    </row>
    <row r="1428" spans="4:6" x14ac:dyDescent="0.35">
      <c r="D1428" s="149"/>
      <c r="E1428" s="69"/>
      <c r="F1428" s="159"/>
    </row>
    <row r="1429" spans="4:6" x14ac:dyDescent="0.35">
      <c r="D1429" s="149"/>
      <c r="E1429" s="69"/>
      <c r="F1429" s="159"/>
    </row>
    <row r="1430" spans="4:6" x14ac:dyDescent="0.35">
      <c r="D1430" s="149"/>
      <c r="E1430" s="69"/>
      <c r="F1430" s="159"/>
    </row>
    <row r="1431" spans="4:6" x14ac:dyDescent="0.35">
      <c r="D1431" s="149"/>
      <c r="E1431" s="69"/>
      <c r="F1431" s="159"/>
    </row>
    <row r="1432" spans="4:6" x14ac:dyDescent="0.35">
      <c r="D1432" s="149"/>
      <c r="E1432" s="69"/>
      <c r="F1432" s="159"/>
    </row>
    <row r="1433" spans="4:6" x14ac:dyDescent="0.35">
      <c r="D1433" s="149"/>
      <c r="E1433" s="69"/>
      <c r="F1433" s="159"/>
    </row>
    <row r="1434" spans="4:6" x14ac:dyDescent="0.35">
      <c r="D1434" s="149"/>
      <c r="E1434" s="69"/>
      <c r="F1434" s="159"/>
    </row>
    <row r="1435" spans="4:6" x14ac:dyDescent="0.35">
      <c r="D1435" s="149"/>
      <c r="E1435" s="69"/>
      <c r="F1435" s="159"/>
    </row>
    <row r="1436" spans="4:6" x14ac:dyDescent="0.35">
      <c r="D1436" s="149"/>
      <c r="E1436" s="69"/>
      <c r="F1436" s="159"/>
    </row>
    <row r="1437" spans="4:6" x14ac:dyDescent="0.35">
      <c r="D1437" s="149"/>
      <c r="E1437" s="69"/>
      <c r="F1437" s="159"/>
    </row>
    <row r="1438" spans="4:6" x14ac:dyDescent="0.35">
      <c r="D1438" s="149"/>
      <c r="E1438" s="69"/>
      <c r="F1438" s="159"/>
    </row>
    <row r="1439" spans="4:6" x14ac:dyDescent="0.35">
      <c r="D1439" s="149"/>
      <c r="E1439" s="69"/>
      <c r="F1439" s="159"/>
    </row>
    <row r="1440" spans="4:6" x14ac:dyDescent="0.35">
      <c r="D1440" s="149"/>
      <c r="E1440" s="69"/>
      <c r="F1440" s="159"/>
    </row>
    <row r="1441" spans="4:6" x14ac:dyDescent="0.35">
      <c r="D1441" s="149"/>
      <c r="E1441" s="69"/>
      <c r="F1441" s="159"/>
    </row>
    <row r="1442" spans="4:6" x14ac:dyDescent="0.35">
      <c r="D1442" s="149"/>
      <c r="E1442" s="69"/>
      <c r="F1442" s="159"/>
    </row>
    <row r="1443" spans="4:6" x14ac:dyDescent="0.35">
      <c r="D1443" s="149"/>
      <c r="E1443" s="69"/>
      <c r="F1443" s="159"/>
    </row>
    <row r="1444" spans="4:6" x14ac:dyDescent="0.35">
      <c r="D1444" s="149"/>
      <c r="E1444" s="69"/>
      <c r="F1444" s="159"/>
    </row>
    <row r="1445" spans="4:6" x14ac:dyDescent="0.35">
      <c r="D1445" s="149"/>
      <c r="E1445" s="69"/>
      <c r="F1445" s="159"/>
    </row>
    <row r="1446" spans="4:6" x14ac:dyDescent="0.35">
      <c r="D1446" s="149"/>
      <c r="E1446" s="69"/>
      <c r="F1446" s="159"/>
    </row>
    <row r="1447" spans="4:6" x14ac:dyDescent="0.35">
      <c r="D1447" s="149"/>
      <c r="E1447" s="69"/>
      <c r="F1447" s="159"/>
    </row>
    <row r="1448" spans="4:6" x14ac:dyDescent="0.35">
      <c r="D1448" s="149"/>
      <c r="E1448" s="69"/>
      <c r="F1448" s="159"/>
    </row>
    <row r="1449" spans="4:6" x14ac:dyDescent="0.35">
      <c r="D1449" s="149"/>
      <c r="E1449" s="69"/>
      <c r="F1449" s="159"/>
    </row>
    <row r="1450" spans="4:6" x14ac:dyDescent="0.35">
      <c r="D1450" s="149"/>
      <c r="E1450" s="69"/>
      <c r="F1450" s="159"/>
    </row>
    <row r="1451" spans="4:6" x14ac:dyDescent="0.35">
      <c r="D1451" s="149"/>
      <c r="E1451" s="69"/>
      <c r="F1451" s="159"/>
    </row>
    <row r="1452" spans="4:6" x14ac:dyDescent="0.35">
      <c r="D1452" s="149"/>
      <c r="E1452" s="69"/>
      <c r="F1452" s="159"/>
    </row>
    <row r="1453" spans="4:6" x14ac:dyDescent="0.35">
      <c r="D1453" s="149"/>
      <c r="E1453" s="69"/>
      <c r="F1453" s="159"/>
    </row>
    <row r="1454" spans="4:6" x14ac:dyDescent="0.35">
      <c r="D1454" s="149"/>
      <c r="E1454" s="69"/>
      <c r="F1454" s="159"/>
    </row>
    <row r="1455" spans="4:6" x14ac:dyDescent="0.35">
      <c r="D1455" s="149"/>
      <c r="E1455" s="69"/>
      <c r="F1455" s="159"/>
    </row>
    <row r="1456" spans="4:6" x14ac:dyDescent="0.35">
      <c r="D1456" s="149"/>
      <c r="E1456" s="69"/>
      <c r="F1456" s="159"/>
    </row>
    <row r="1457" spans="4:6" x14ac:dyDescent="0.35">
      <c r="D1457" s="149"/>
      <c r="E1457" s="69"/>
      <c r="F1457" s="159"/>
    </row>
    <row r="1458" spans="4:6" x14ac:dyDescent="0.35">
      <c r="D1458" s="149"/>
      <c r="E1458" s="69"/>
      <c r="F1458" s="159"/>
    </row>
    <row r="1459" spans="4:6" x14ac:dyDescent="0.35">
      <c r="D1459" s="149"/>
      <c r="E1459" s="69"/>
      <c r="F1459" s="159"/>
    </row>
    <row r="1460" spans="4:6" x14ac:dyDescent="0.35">
      <c r="D1460" s="149"/>
      <c r="E1460" s="69"/>
      <c r="F1460" s="159"/>
    </row>
    <row r="1461" spans="4:6" x14ac:dyDescent="0.35">
      <c r="D1461" s="149"/>
      <c r="E1461" s="69"/>
      <c r="F1461" s="159"/>
    </row>
    <row r="1462" spans="4:6" x14ac:dyDescent="0.35">
      <c r="D1462" s="149"/>
      <c r="E1462" s="69"/>
      <c r="F1462" s="159"/>
    </row>
    <row r="1463" spans="4:6" x14ac:dyDescent="0.35">
      <c r="D1463" s="149"/>
      <c r="E1463" s="69"/>
      <c r="F1463" s="159"/>
    </row>
    <row r="1464" spans="4:6" x14ac:dyDescent="0.35">
      <c r="D1464" s="149"/>
      <c r="E1464" s="69"/>
      <c r="F1464" s="159"/>
    </row>
    <row r="1465" spans="4:6" x14ac:dyDescent="0.35">
      <c r="D1465" s="149"/>
      <c r="E1465" s="69"/>
      <c r="F1465" s="159"/>
    </row>
    <row r="1466" spans="4:6" x14ac:dyDescent="0.35">
      <c r="D1466" s="149"/>
      <c r="E1466" s="69"/>
      <c r="F1466" s="159"/>
    </row>
    <row r="1467" spans="4:6" x14ac:dyDescent="0.35">
      <c r="D1467" s="149"/>
      <c r="E1467" s="69"/>
      <c r="F1467" s="159"/>
    </row>
    <row r="1468" spans="4:6" x14ac:dyDescent="0.35">
      <c r="D1468" s="149"/>
      <c r="E1468" s="69"/>
      <c r="F1468" s="159"/>
    </row>
    <row r="1469" spans="4:6" x14ac:dyDescent="0.35">
      <c r="D1469" s="149"/>
      <c r="E1469" s="69"/>
      <c r="F1469" s="159"/>
    </row>
    <row r="1470" spans="4:6" x14ac:dyDescent="0.35">
      <c r="D1470" s="149"/>
      <c r="E1470" s="69"/>
      <c r="F1470" s="159"/>
    </row>
    <row r="1471" spans="4:6" x14ac:dyDescent="0.35">
      <c r="D1471" s="149"/>
      <c r="E1471" s="69"/>
      <c r="F1471" s="159"/>
    </row>
    <row r="1472" spans="4:6" x14ac:dyDescent="0.35">
      <c r="D1472" s="149"/>
      <c r="E1472" s="69"/>
      <c r="F1472" s="159"/>
    </row>
    <row r="1473" spans="4:6" x14ac:dyDescent="0.35">
      <c r="D1473" s="149"/>
      <c r="E1473" s="69"/>
      <c r="F1473" s="159"/>
    </row>
    <row r="1474" spans="4:6" x14ac:dyDescent="0.35">
      <c r="D1474" s="149"/>
      <c r="E1474" s="69"/>
      <c r="F1474" s="159"/>
    </row>
    <row r="1475" spans="4:6" x14ac:dyDescent="0.35">
      <c r="D1475" s="149"/>
      <c r="E1475" s="69"/>
      <c r="F1475" s="159"/>
    </row>
    <row r="1476" spans="4:6" x14ac:dyDescent="0.35">
      <c r="D1476" s="149"/>
      <c r="E1476" s="69"/>
      <c r="F1476" s="159"/>
    </row>
    <row r="1477" spans="4:6" x14ac:dyDescent="0.35">
      <c r="D1477" s="149"/>
      <c r="E1477" s="69"/>
      <c r="F1477" s="159"/>
    </row>
    <row r="1478" spans="4:6" x14ac:dyDescent="0.35">
      <c r="D1478" s="149"/>
      <c r="E1478" s="69"/>
      <c r="F1478" s="159"/>
    </row>
    <row r="1479" spans="4:6" x14ac:dyDescent="0.35">
      <c r="D1479" s="149"/>
      <c r="E1479" s="69"/>
      <c r="F1479" s="159"/>
    </row>
    <row r="1480" spans="4:6" x14ac:dyDescent="0.35">
      <c r="D1480" s="149"/>
      <c r="E1480" s="69"/>
      <c r="F1480" s="159"/>
    </row>
    <row r="1481" spans="4:6" x14ac:dyDescent="0.35">
      <c r="D1481" s="149"/>
      <c r="E1481" s="69"/>
      <c r="F1481" s="159"/>
    </row>
    <row r="1482" spans="4:6" x14ac:dyDescent="0.35">
      <c r="D1482" s="149"/>
      <c r="E1482" s="69"/>
      <c r="F1482" s="159"/>
    </row>
    <row r="1483" spans="4:6" x14ac:dyDescent="0.35">
      <c r="D1483" s="149"/>
      <c r="E1483" s="69"/>
      <c r="F1483" s="159"/>
    </row>
    <row r="1484" spans="4:6" x14ac:dyDescent="0.35">
      <c r="D1484" s="149"/>
      <c r="E1484" s="69"/>
      <c r="F1484" s="159"/>
    </row>
    <row r="1485" spans="4:6" x14ac:dyDescent="0.35">
      <c r="D1485" s="149"/>
      <c r="E1485" s="69"/>
      <c r="F1485" s="159"/>
    </row>
    <row r="1486" spans="4:6" x14ac:dyDescent="0.35">
      <c r="D1486" s="149"/>
      <c r="E1486" s="69"/>
      <c r="F1486" s="159"/>
    </row>
    <row r="1487" spans="4:6" x14ac:dyDescent="0.35">
      <c r="D1487" s="149"/>
      <c r="E1487" s="69"/>
      <c r="F1487" s="159"/>
    </row>
    <row r="1488" spans="4:6" x14ac:dyDescent="0.35">
      <c r="D1488" s="149"/>
      <c r="E1488" s="69"/>
      <c r="F1488" s="159"/>
    </row>
    <row r="1489" spans="4:6" x14ac:dyDescent="0.35">
      <c r="D1489" s="149"/>
      <c r="E1489" s="69"/>
      <c r="F1489" s="159"/>
    </row>
    <row r="1490" spans="4:6" x14ac:dyDescent="0.35">
      <c r="D1490" s="149"/>
      <c r="E1490" s="69"/>
      <c r="F1490" s="159"/>
    </row>
    <row r="1491" spans="4:6" x14ac:dyDescent="0.35">
      <c r="D1491" s="149"/>
      <c r="E1491" s="69"/>
      <c r="F1491" s="159"/>
    </row>
    <row r="1492" spans="4:6" x14ac:dyDescent="0.35">
      <c r="D1492" s="149"/>
      <c r="E1492" s="69"/>
      <c r="F1492" s="159"/>
    </row>
    <row r="1493" spans="4:6" x14ac:dyDescent="0.35">
      <c r="D1493" s="149"/>
      <c r="E1493" s="69"/>
      <c r="F1493" s="159"/>
    </row>
    <row r="1494" spans="4:6" x14ac:dyDescent="0.35">
      <c r="D1494" s="149"/>
      <c r="E1494" s="69"/>
      <c r="F1494" s="159"/>
    </row>
    <row r="1495" spans="4:6" x14ac:dyDescent="0.35">
      <c r="D1495" s="149"/>
      <c r="E1495" s="69"/>
      <c r="F1495" s="159"/>
    </row>
    <row r="1496" spans="4:6" x14ac:dyDescent="0.35">
      <c r="D1496" s="149"/>
      <c r="E1496" s="69"/>
      <c r="F1496" s="159"/>
    </row>
    <row r="1497" spans="4:6" x14ac:dyDescent="0.35">
      <c r="D1497" s="149"/>
      <c r="E1497" s="69"/>
      <c r="F1497" s="159"/>
    </row>
    <row r="1498" spans="4:6" x14ac:dyDescent="0.35">
      <c r="D1498" s="149"/>
      <c r="E1498" s="69"/>
      <c r="F1498" s="159"/>
    </row>
    <row r="1499" spans="4:6" x14ac:dyDescent="0.35">
      <c r="D1499" s="149"/>
      <c r="E1499" s="69"/>
      <c r="F1499" s="159"/>
    </row>
    <row r="1500" spans="4:6" x14ac:dyDescent="0.35">
      <c r="D1500" s="149"/>
      <c r="E1500" s="69"/>
      <c r="F1500" s="159"/>
    </row>
    <row r="1501" spans="4:6" x14ac:dyDescent="0.35">
      <c r="D1501" s="149"/>
      <c r="E1501" s="69"/>
      <c r="F1501" s="159"/>
    </row>
    <row r="1502" spans="4:6" x14ac:dyDescent="0.35">
      <c r="D1502" s="149"/>
      <c r="E1502" s="69"/>
      <c r="F1502" s="159"/>
    </row>
    <row r="1503" spans="4:6" x14ac:dyDescent="0.35">
      <c r="D1503" s="149"/>
      <c r="E1503" s="69"/>
      <c r="F1503" s="159"/>
    </row>
    <row r="1504" spans="4:6" x14ac:dyDescent="0.35">
      <c r="D1504" s="149"/>
      <c r="E1504" s="69"/>
      <c r="F1504" s="159"/>
    </row>
    <row r="1505" spans="4:6" x14ac:dyDescent="0.35">
      <c r="D1505" s="149"/>
      <c r="E1505" s="69"/>
      <c r="F1505" s="159"/>
    </row>
    <row r="1506" spans="4:6" x14ac:dyDescent="0.35">
      <c r="D1506" s="149"/>
      <c r="E1506" s="69"/>
      <c r="F1506" s="159"/>
    </row>
    <row r="1507" spans="4:6" x14ac:dyDescent="0.35">
      <c r="D1507" s="149"/>
      <c r="E1507" s="69"/>
      <c r="F1507" s="159"/>
    </row>
    <row r="1508" spans="4:6" x14ac:dyDescent="0.35">
      <c r="D1508" s="149"/>
      <c r="E1508" s="69"/>
      <c r="F1508" s="159"/>
    </row>
    <row r="1509" spans="4:6" x14ac:dyDescent="0.35">
      <c r="D1509" s="149"/>
      <c r="E1509" s="69"/>
      <c r="F1509" s="159"/>
    </row>
    <row r="1510" spans="4:6" x14ac:dyDescent="0.35">
      <c r="D1510" s="149"/>
      <c r="E1510" s="69"/>
      <c r="F1510" s="159"/>
    </row>
    <row r="1511" spans="4:6" x14ac:dyDescent="0.35">
      <c r="D1511" s="149"/>
      <c r="E1511" s="69"/>
      <c r="F1511" s="159"/>
    </row>
    <row r="1512" spans="4:6" x14ac:dyDescent="0.35">
      <c r="D1512" s="149"/>
      <c r="E1512" s="69"/>
      <c r="F1512" s="159"/>
    </row>
    <row r="1513" spans="4:6" x14ac:dyDescent="0.35">
      <c r="D1513" s="149"/>
      <c r="E1513" s="69"/>
      <c r="F1513" s="159"/>
    </row>
    <row r="1514" spans="4:6" x14ac:dyDescent="0.35">
      <c r="D1514" s="149"/>
      <c r="E1514" s="69"/>
      <c r="F1514" s="159"/>
    </row>
    <row r="1515" spans="4:6" x14ac:dyDescent="0.35">
      <c r="D1515" s="149"/>
      <c r="E1515" s="69"/>
      <c r="F1515" s="159"/>
    </row>
    <row r="1516" spans="4:6" x14ac:dyDescent="0.35">
      <c r="D1516" s="149"/>
      <c r="E1516" s="69"/>
      <c r="F1516" s="159"/>
    </row>
    <row r="1517" spans="4:6" x14ac:dyDescent="0.35">
      <c r="D1517" s="149"/>
      <c r="E1517" s="69"/>
      <c r="F1517" s="159"/>
    </row>
    <row r="1518" spans="4:6" x14ac:dyDescent="0.35">
      <c r="D1518" s="149"/>
      <c r="E1518" s="69"/>
      <c r="F1518" s="159"/>
    </row>
    <row r="1519" spans="4:6" x14ac:dyDescent="0.35">
      <c r="D1519" s="149"/>
      <c r="E1519" s="69"/>
      <c r="F1519" s="159"/>
    </row>
    <row r="1520" spans="4:6" x14ac:dyDescent="0.35">
      <c r="D1520" s="149"/>
      <c r="E1520" s="69"/>
      <c r="F1520" s="159"/>
    </row>
    <row r="1521" spans="4:6" x14ac:dyDescent="0.35">
      <c r="D1521" s="149"/>
      <c r="E1521" s="69"/>
      <c r="F1521" s="159"/>
    </row>
    <row r="1522" spans="4:6" x14ac:dyDescent="0.35">
      <c r="D1522" s="149"/>
      <c r="E1522" s="69"/>
      <c r="F1522" s="159"/>
    </row>
    <row r="1523" spans="4:6" x14ac:dyDescent="0.35">
      <c r="D1523" s="149"/>
      <c r="E1523" s="69"/>
      <c r="F1523" s="159"/>
    </row>
    <row r="1524" spans="4:6" x14ac:dyDescent="0.35">
      <c r="D1524" s="149"/>
      <c r="E1524" s="69"/>
      <c r="F1524" s="159"/>
    </row>
    <row r="1525" spans="4:6" x14ac:dyDescent="0.35">
      <c r="D1525" s="149"/>
      <c r="E1525" s="69"/>
      <c r="F1525" s="159"/>
    </row>
    <row r="1526" spans="4:6" x14ac:dyDescent="0.35">
      <c r="D1526" s="149"/>
      <c r="E1526" s="69"/>
      <c r="F1526" s="159"/>
    </row>
    <row r="1527" spans="4:6" x14ac:dyDescent="0.35">
      <c r="D1527" s="149"/>
      <c r="E1527" s="69"/>
      <c r="F1527" s="159"/>
    </row>
    <row r="1528" spans="4:6" x14ac:dyDescent="0.35">
      <c r="D1528" s="149"/>
      <c r="E1528" s="69"/>
      <c r="F1528" s="159"/>
    </row>
    <row r="1529" spans="4:6" x14ac:dyDescent="0.35">
      <c r="D1529" s="149"/>
      <c r="E1529" s="69"/>
      <c r="F1529" s="159"/>
    </row>
    <row r="1530" spans="4:6" x14ac:dyDescent="0.35">
      <c r="D1530" s="149"/>
      <c r="E1530" s="69"/>
      <c r="F1530" s="159"/>
    </row>
    <row r="1531" spans="4:6" x14ac:dyDescent="0.35">
      <c r="D1531" s="149"/>
      <c r="E1531" s="69"/>
      <c r="F1531" s="159"/>
    </row>
    <row r="1532" spans="4:6" x14ac:dyDescent="0.35">
      <c r="D1532" s="149"/>
      <c r="E1532" s="69"/>
      <c r="F1532" s="159"/>
    </row>
    <row r="1533" spans="4:6" x14ac:dyDescent="0.35">
      <c r="D1533" s="149"/>
      <c r="E1533" s="69"/>
      <c r="F1533" s="159"/>
    </row>
    <row r="1534" spans="4:6" x14ac:dyDescent="0.35">
      <c r="D1534" s="149"/>
      <c r="E1534" s="69"/>
      <c r="F1534" s="159"/>
    </row>
    <row r="1535" spans="4:6" x14ac:dyDescent="0.35">
      <c r="D1535" s="149"/>
      <c r="E1535" s="69"/>
      <c r="F1535" s="159"/>
    </row>
    <row r="1536" spans="4:6" x14ac:dyDescent="0.35">
      <c r="D1536" s="149"/>
      <c r="E1536" s="69"/>
      <c r="F1536" s="159"/>
    </row>
    <row r="1537" spans="4:6" x14ac:dyDescent="0.35">
      <c r="D1537" s="149"/>
      <c r="E1537" s="69"/>
      <c r="F1537" s="159"/>
    </row>
    <row r="1538" spans="4:6" x14ac:dyDescent="0.35">
      <c r="D1538" s="149"/>
      <c r="E1538" s="69"/>
      <c r="F1538" s="159"/>
    </row>
    <row r="1539" spans="4:6" x14ac:dyDescent="0.35">
      <c r="D1539" s="149"/>
      <c r="E1539" s="69"/>
      <c r="F1539" s="159"/>
    </row>
    <row r="1540" spans="4:6" x14ac:dyDescent="0.35">
      <c r="D1540" s="149"/>
      <c r="E1540" s="69"/>
      <c r="F1540" s="159"/>
    </row>
    <row r="1541" spans="4:6" x14ac:dyDescent="0.35">
      <c r="D1541" s="149"/>
      <c r="E1541" s="69"/>
      <c r="F1541" s="159"/>
    </row>
    <row r="1542" spans="4:6" x14ac:dyDescent="0.35">
      <c r="D1542" s="149"/>
      <c r="E1542" s="69"/>
      <c r="F1542" s="159"/>
    </row>
    <row r="1543" spans="4:6" x14ac:dyDescent="0.35">
      <c r="D1543" s="149"/>
      <c r="E1543" s="69"/>
      <c r="F1543" s="159"/>
    </row>
    <row r="1544" spans="4:6" x14ac:dyDescent="0.35">
      <c r="D1544" s="149"/>
      <c r="E1544" s="69"/>
      <c r="F1544" s="159"/>
    </row>
    <row r="1545" spans="4:6" x14ac:dyDescent="0.35">
      <c r="D1545" s="149"/>
      <c r="E1545" s="69"/>
      <c r="F1545" s="159"/>
    </row>
    <row r="1546" spans="4:6" x14ac:dyDescent="0.35">
      <c r="D1546" s="149"/>
      <c r="E1546" s="69"/>
      <c r="F1546" s="159"/>
    </row>
    <row r="1547" spans="4:6" x14ac:dyDescent="0.35">
      <c r="D1547" s="149"/>
      <c r="E1547" s="69"/>
      <c r="F1547" s="159"/>
    </row>
    <row r="1548" spans="4:6" x14ac:dyDescent="0.35">
      <c r="D1548" s="149"/>
      <c r="E1548" s="69"/>
      <c r="F1548" s="159"/>
    </row>
    <row r="1549" spans="4:6" x14ac:dyDescent="0.35">
      <c r="D1549" s="149"/>
      <c r="E1549" s="69"/>
      <c r="F1549" s="159"/>
    </row>
    <row r="1550" spans="4:6" x14ac:dyDescent="0.35">
      <c r="D1550" s="149"/>
      <c r="E1550" s="69"/>
      <c r="F1550" s="159"/>
    </row>
    <row r="1551" spans="4:6" x14ac:dyDescent="0.35">
      <c r="D1551" s="149"/>
      <c r="E1551" s="69"/>
      <c r="F1551" s="159"/>
    </row>
    <row r="1552" spans="4:6" x14ac:dyDescent="0.35">
      <c r="D1552" s="149"/>
      <c r="E1552" s="69"/>
      <c r="F1552" s="159"/>
    </row>
    <row r="1553" spans="4:6" x14ac:dyDescent="0.35">
      <c r="D1553" s="149"/>
      <c r="E1553" s="69"/>
      <c r="F1553" s="159"/>
    </row>
    <row r="1554" spans="4:6" x14ac:dyDescent="0.35">
      <c r="D1554" s="149"/>
      <c r="E1554" s="69"/>
      <c r="F1554" s="159"/>
    </row>
    <row r="1555" spans="4:6" x14ac:dyDescent="0.35">
      <c r="D1555" s="149"/>
      <c r="E1555" s="69"/>
      <c r="F1555" s="159"/>
    </row>
    <row r="1556" spans="4:6" x14ac:dyDescent="0.35">
      <c r="D1556" s="149"/>
      <c r="E1556" s="69"/>
      <c r="F1556" s="159"/>
    </row>
    <row r="1557" spans="4:6" x14ac:dyDescent="0.35">
      <c r="D1557" s="149"/>
      <c r="E1557" s="69"/>
      <c r="F1557" s="159"/>
    </row>
    <row r="1558" spans="4:6" x14ac:dyDescent="0.35">
      <c r="D1558" s="149"/>
      <c r="E1558" s="69"/>
      <c r="F1558" s="159"/>
    </row>
    <row r="1559" spans="4:6" x14ac:dyDescent="0.35">
      <c r="D1559" s="149"/>
      <c r="E1559" s="69"/>
      <c r="F1559" s="159"/>
    </row>
    <row r="1560" spans="4:6" x14ac:dyDescent="0.35">
      <c r="D1560" s="149"/>
      <c r="E1560" s="69"/>
      <c r="F1560" s="159"/>
    </row>
    <row r="1561" spans="4:6" x14ac:dyDescent="0.35">
      <c r="D1561" s="149"/>
      <c r="E1561" s="69"/>
      <c r="F1561" s="159"/>
    </row>
    <row r="1562" spans="4:6" x14ac:dyDescent="0.35">
      <c r="D1562" s="149"/>
      <c r="E1562" s="69"/>
      <c r="F1562" s="159"/>
    </row>
    <row r="1563" spans="4:6" x14ac:dyDescent="0.35">
      <c r="D1563" s="149"/>
      <c r="E1563" s="69"/>
      <c r="F1563" s="159"/>
    </row>
    <row r="1564" spans="4:6" x14ac:dyDescent="0.35">
      <c r="D1564" s="149"/>
      <c r="E1564" s="69"/>
      <c r="F1564" s="159"/>
    </row>
    <row r="1565" spans="4:6" x14ac:dyDescent="0.35">
      <c r="D1565" s="149"/>
      <c r="E1565" s="69"/>
      <c r="F1565" s="159"/>
    </row>
    <row r="1566" spans="4:6" x14ac:dyDescent="0.35">
      <c r="D1566" s="149"/>
      <c r="E1566" s="69"/>
      <c r="F1566" s="159"/>
    </row>
    <row r="1567" spans="4:6" x14ac:dyDescent="0.35">
      <c r="D1567" s="149"/>
      <c r="E1567" s="69"/>
      <c r="F1567" s="159"/>
    </row>
    <row r="1568" spans="4:6" x14ac:dyDescent="0.35">
      <c r="D1568" s="149"/>
      <c r="E1568" s="69"/>
      <c r="F1568" s="159"/>
    </row>
    <row r="1569" spans="4:6" x14ac:dyDescent="0.35">
      <c r="D1569" s="149"/>
      <c r="E1569" s="69"/>
      <c r="F1569" s="159"/>
    </row>
    <row r="1570" spans="4:6" x14ac:dyDescent="0.35">
      <c r="D1570" s="149"/>
      <c r="E1570" s="69"/>
      <c r="F1570" s="159"/>
    </row>
    <row r="1571" spans="4:6" x14ac:dyDescent="0.35">
      <c r="D1571" s="149"/>
      <c r="E1571" s="69"/>
      <c r="F1571" s="159"/>
    </row>
    <row r="1572" spans="4:6" x14ac:dyDescent="0.35">
      <c r="D1572" s="149"/>
      <c r="E1572" s="69"/>
      <c r="F1572" s="159"/>
    </row>
    <row r="1573" spans="4:6" x14ac:dyDescent="0.35">
      <c r="D1573" s="149"/>
      <c r="E1573" s="69"/>
      <c r="F1573" s="159"/>
    </row>
    <row r="1574" spans="4:6" x14ac:dyDescent="0.35">
      <c r="D1574" s="149"/>
      <c r="E1574" s="69"/>
      <c r="F1574" s="159"/>
    </row>
    <row r="1575" spans="4:6" x14ac:dyDescent="0.35">
      <c r="D1575" s="149"/>
      <c r="E1575" s="69"/>
      <c r="F1575" s="159"/>
    </row>
    <row r="1576" spans="4:6" x14ac:dyDescent="0.35">
      <c r="D1576" s="149"/>
      <c r="E1576" s="69"/>
      <c r="F1576" s="159"/>
    </row>
    <row r="1577" spans="4:6" x14ac:dyDescent="0.35">
      <c r="D1577" s="149"/>
      <c r="E1577" s="69"/>
      <c r="F1577" s="159"/>
    </row>
    <row r="1578" spans="4:6" x14ac:dyDescent="0.35">
      <c r="D1578" s="149"/>
      <c r="E1578" s="69"/>
      <c r="F1578" s="159"/>
    </row>
    <row r="1579" spans="4:6" x14ac:dyDescent="0.35">
      <c r="D1579" s="149"/>
      <c r="E1579" s="69"/>
      <c r="F1579" s="159"/>
    </row>
    <row r="1580" spans="4:6" x14ac:dyDescent="0.35">
      <c r="D1580" s="149"/>
      <c r="E1580" s="69"/>
      <c r="F1580" s="159"/>
    </row>
    <row r="1581" spans="4:6" x14ac:dyDescent="0.35">
      <c r="D1581" s="149"/>
      <c r="E1581" s="69"/>
      <c r="F1581" s="159"/>
    </row>
    <row r="1582" spans="4:6" x14ac:dyDescent="0.35">
      <c r="D1582" s="149"/>
      <c r="E1582" s="69"/>
      <c r="F1582" s="159"/>
    </row>
    <row r="1583" spans="4:6" x14ac:dyDescent="0.35">
      <c r="D1583" s="149"/>
      <c r="E1583" s="69"/>
      <c r="F1583" s="159"/>
    </row>
    <row r="1584" spans="4:6" x14ac:dyDescent="0.35">
      <c r="D1584" s="149"/>
      <c r="E1584" s="69"/>
      <c r="F1584" s="159"/>
    </row>
    <row r="1585" spans="4:6" x14ac:dyDescent="0.35">
      <c r="D1585" s="149"/>
      <c r="E1585" s="69"/>
      <c r="F1585" s="159"/>
    </row>
    <row r="1586" spans="4:6" x14ac:dyDescent="0.35">
      <c r="D1586" s="149"/>
      <c r="E1586" s="69"/>
      <c r="F1586" s="159"/>
    </row>
    <row r="1587" spans="4:6" x14ac:dyDescent="0.35">
      <c r="D1587" s="149"/>
      <c r="E1587" s="69"/>
      <c r="F1587" s="159"/>
    </row>
    <row r="1588" spans="4:6" x14ac:dyDescent="0.35">
      <c r="D1588" s="149"/>
      <c r="E1588" s="69"/>
      <c r="F1588" s="159"/>
    </row>
    <row r="1589" spans="4:6" x14ac:dyDescent="0.35">
      <c r="D1589" s="149"/>
      <c r="E1589" s="69"/>
      <c r="F1589" s="159"/>
    </row>
    <row r="1590" spans="4:6" x14ac:dyDescent="0.35">
      <c r="D1590" s="149"/>
      <c r="E1590" s="69"/>
      <c r="F1590" s="159"/>
    </row>
    <row r="1591" spans="4:6" x14ac:dyDescent="0.35">
      <c r="D1591" s="149"/>
      <c r="E1591" s="69"/>
      <c r="F1591" s="159"/>
    </row>
    <row r="1592" spans="4:6" x14ac:dyDescent="0.35">
      <c r="D1592" s="149"/>
      <c r="E1592" s="69"/>
      <c r="F1592" s="159"/>
    </row>
    <row r="1593" spans="4:6" x14ac:dyDescent="0.35">
      <c r="D1593" s="149"/>
      <c r="E1593" s="69"/>
      <c r="F1593" s="159"/>
    </row>
    <row r="1594" spans="4:6" x14ac:dyDescent="0.35">
      <c r="D1594" s="149"/>
      <c r="E1594" s="69"/>
      <c r="F1594" s="159"/>
    </row>
    <row r="1595" spans="4:6" x14ac:dyDescent="0.35">
      <c r="D1595" s="149"/>
      <c r="E1595" s="69"/>
      <c r="F1595" s="159"/>
    </row>
    <row r="1596" spans="4:6" x14ac:dyDescent="0.35">
      <c r="D1596" s="149"/>
      <c r="E1596" s="69"/>
      <c r="F1596" s="159"/>
    </row>
    <row r="1597" spans="4:6" x14ac:dyDescent="0.35">
      <c r="D1597" s="149"/>
      <c r="E1597" s="69"/>
      <c r="F1597" s="159"/>
    </row>
    <row r="1598" spans="4:6" x14ac:dyDescent="0.35">
      <c r="D1598" s="149"/>
      <c r="E1598" s="69"/>
      <c r="F1598" s="159"/>
    </row>
    <row r="1599" spans="4:6" x14ac:dyDescent="0.35">
      <c r="D1599" s="149"/>
      <c r="E1599" s="69"/>
      <c r="F1599" s="159"/>
    </row>
    <row r="1600" spans="4:6" x14ac:dyDescent="0.35">
      <c r="D1600" s="149"/>
      <c r="E1600" s="69"/>
      <c r="F1600" s="159"/>
    </row>
    <row r="1601" spans="4:6" x14ac:dyDescent="0.35">
      <c r="D1601" s="149"/>
      <c r="E1601" s="69"/>
      <c r="F1601" s="159"/>
    </row>
    <row r="1602" spans="4:6" x14ac:dyDescent="0.35">
      <c r="D1602" s="149"/>
      <c r="E1602" s="69"/>
      <c r="F1602" s="159"/>
    </row>
    <row r="1603" spans="4:6" x14ac:dyDescent="0.35">
      <c r="D1603" s="149"/>
      <c r="E1603" s="69"/>
      <c r="F1603" s="159"/>
    </row>
    <row r="1604" spans="4:6" x14ac:dyDescent="0.35">
      <c r="D1604" s="149"/>
      <c r="E1604" s="69"/>
      <c r="F1604" s="159"/>
    </row>
    <row r="1605" spans="4:6" x14ac:dyDescent="0.35">
      <c r="D1605" s="149"/>
      <c r="E1605" s="69"/>
      <c r="F1605" s="159"/>
    </row>
    <row r="1606" spans="4:6" x14ac:dyDescent="0.35">
      <c r="D1606" s="149"/>
      <c r="E1606" s="69"/>
      <c r="F1606" s="159"/>
    </row>
    <row r="1607" spans="4:6" x14ac:dyDescent="0.35">
      <c r="D1607" s="149"/>
      <c r="E1607" s="69"/>
      <c r="F1607" s="159"/>
    </row>
    <row r="1608" spans="4:6" x14ac:dyDescent="0.35">
      <c r="D1608" s="149"/>
      <c r="E1608" s="69"/>
      <c r="F1608" s="159"/>
    </row>
    <row r="1609" spans="4:6" x14ac:dyDescent="0.35">
      <c r="D1609" s="149"/>
      <c r="E1609" s="69"/>
      <c r="F1609" s="159"/>
    </row>
    <row r="1610" spans="4:6" x14ac:dyDescent="0.35">
      <c r="D1610" s="149"/>
      <c r="E1610" s="69"/>
      <c r="F1610" s="159"/>
    </row>
    <row r="1611" spans="4:6" x14ac:dyDescent="0.35">
      <c r="D1611" s="149"/>
      <c r="E1611" s="69"/>
      <c r="F1611" s="159"/>
    </row>
    <row r="1612" spans="4:6" x14ac:dyDescent="0.35">
      <c r="D1612" s="149"/>
      <c r="E1612" s="69"/>
      <c r="F1612" s="159"/>
    </row>
    <row r="1613" spans="4:6" x14ac:dyDescent="0.35">
      <c r="D1613" s="149"/>
      <c r="E1613" s="69"/>
      <c r="F1613" s="159"/>
    </row>
    <row r="1614" spans="4:6" x14ac:dyDescent="0.35">
      <c r="D1614" s="149"/>
      <c r="E1614" s="69"/>
      <c r="F1614" s="159"/>
    </row>
    <row r="1615" spans="4:6" x14ac:dyDescent="0.35">
      <c r="D1615" s="149"/>
      <c r="E1615" s="69"/>
      <c r="F1615" s="159"/>
    </row>
    <row r="1616" spans="4:6" x14ac:dyDescent="0.35">
      <c r="D1616" s="149"/>
      <c r="E1616" s="69"/>
      <c r="F1616" s="159"/>
    </row>
    <row r="1617" spans="4:6" x14ac:dyDescent="0.35">
      <c r="D1617" s="149"/>
      <c r="E1617" s="69"/>
      <c r="F1617" s="159"/>
    </row>
    <row r="1618" spans="4:6" x14ac:dyDescent="0.35">
      <c r="D1618" s="149"/>
      <c r="E1618" s="69"/>
      <c r="F1618" s="159"/>
    </row>
    <row r="1619" spans="4:6" x14ac:dyDescent="0.35">
      <c r="D1619" s="149"/>
      <c r="E1619" s="69"/>
      <c r="F1619" s="159"/>
    </row>
    <row r="1620" spans="4:6" x14ac:dyDescent="0.35">
      <c r="D1620" s="149"/>
      <c r="E1620" s="69"/>
      <c r="F1620" s="159"/>
    </row>
    <row r="1621" spans="4:6" x14ac:dyDescent="0.35">
      <c r="D1621" s="149"/>
      <c r="E1621" s="69"/>
      <c r="F1621" s="159"/>
    </row>
    <row r="1622" spans="4:6" x14ac:dyDescent="0.35">
      <c r="D1622" s="149"/>
      <c r="E1622" s="69"/>
      <c r="F1622" s="159"/>
    </row>
    <row r="1623" spans="4:6" x14ac:dyDescent="0.35">
      <c r="D1623" s="149"/>
      <c r="E1623" s="69"/>
      <c r="F1623" s="159"/>
    </row>
    <row r="1624" spans="4:6" x14ac:dyDescent="0.35">
      <c r="D1624" s="149"/>
      <c r="E1624" s="69"/>
      <c r="F1624" s="159"/>
    </row>
    <row r="1625" spans="4:6" x14ac:dyDescent="0.35">
      <c r="D1625" s="149"/>
      <c r="E1625" s="69"/>
      <c r="F1625" s="159"/>
    </row>
    <row r="1626" spans="4:6" x14ac:dyDescent="0.35">
      <c r="D1626" s="149"/>
      <c r="E1626" s="69"/>
      <c r="F1626" s="159"/>
    </row>
    <row r="1627" spans="4:6" x14ac:dyDescent="0.35">
      <c r="D1627" s="149"/>
      <c r="E1627" s="69"/>
      <c r="F1627" s="159"/>
    </row>
    <row r="1628" spans="4:6" x14ac:dyDescent="0.35">
      <c r="D1628" s="149"/>
      <c r="E1628" s="69"/>
      <c r="F1628" s="159"/>
    </row>
    <row r="1629" spans="4:6" x14ac:dyDescent="0.35">
      <c r="D1629" s="149"/>
      <c r="E1629" s="69"/>
      <c r="F1629" s="159"/>
    </row>
    <row r="1630" spans="4:6" x14ac:dyDescent="0.35">
      <c r="D1630" s="149"/>
      <c r="E1630" s="69"/>
      <c r="F1630" s="159"/>
    </row>
    <row r="1631" spans="4:6" x14ac:dyDescent="0.35">
      <c r="D1631" s="149"/>
      <c r="E1631" s="69"/>
      <c r="F1631" s="159"/>
    </row>
    <row r="1632" spans="4:6" x14ac:dyDescent="0.35">
      <c r="D1632" s="149"/>
      <c r="E1632" s="69"/>
      <c r="F1632" s="159"/>
    </row>
    <row r="1633" spans="4:6" x14ac:dyDescent="0.35">
      <c r="D1633" s="149"/>
      <c r="E1633" s="69"/>
      <c r="F1633" s="159"/>
    </row>
    <row r="1634" spans="4:6" x14ac:dyDescent="0.35">
      <c r="D1634" s="149"/>
      <c r="E1634" s="69"/>
      <c r="F1634" s="159"/>
    </row>
    <row r="1635" spans="4:6" x14ac:dyDescent="0.35">
      <c r="D1635" s="149"/>
      <c r="E1635" s="69"/>
      <c r="F1635" s="159"/>
    </row>
    <row r="1636" spans="4:6" x14ac:dyDescent="0.35">
      <c r="D1636" s="149"/>
      <c r="E1636" s="69"/>
      <c r="F1636" s="159"/>
    </row>
    <row r="1637" spans="4:6" x14ac:dyDescent="0.35">
      <c r="D1637" s="149"/>
      <c r="E1637" s="69"/>
      <c r="F1637" s="159"/>
    </row>
    <row r="1638" spans="4:6" x14ac:dyDescent="0.35">
      <c r="D1638" s="149"/>
      <c r="E1638" s="69"/>
      <c r="F1638" s="159"/>
    </row>
    <row r="1639" spans="4:6" x14ac:dyDescent="0.35">
      <c r="D1639" s="149"/>
      <c r="E1639" s="69"/>
      <c r="F1639" s="159"/>
    </row>
    <row r="1640" spans="4:6" x14ac:dyDescent="0.35">
      <c r="D1640" s="149"/>
      <c r="E1640" s="69"/>
      <c r="F1640" s="159"/>
    </row>
    <row r="1641" spans="4:6" x14ac:dyDescent="0.35">
      <c r="D1641" s="149"/>
      <c r="E1641" s="69"/>
      <c r="F1641" s="159"/>
    </row>
    <row r="1642" spans="4:6" x14ac:dyDescent="0.35">
      <c r="D1642" s="149"/>
      <c r="E1642" s="69"/>
      <c r="F1642" s="159"/>
    </row>
    <row r="1643" spans="4:6" x14ac:dyDescent="0.35">
      <c r="D1643" s="149"/>
      <c r="E1643" s="69"/>
      <c r="F1643" s="159"/>
    </row>
    <row r="1644" spans="4:6" x14ac:dyDescent="0.35">
      <c r="D1644" s="149"/>
      <c r="E1644" s="69"/>
      <c r="F1644" s="159"/>
    </row>
    <row r="1645" spans="4:6" x14ac:dyDescent="0.35">
      <c r="D1645" s="149"/>
      <c r="E1645" s="69"/>
      <c r="F1645" s="159"/>
    </row>
    <row r="1646" spans="4:6" x14ac:dyDescent="0.35">
      <c r="D1646" s="149"/>
      <c r="E1646" s="69"/>
      <c r="F1646" s="159"/>
    </row>
    <row r="1647" spans="4:6" x14ac:dyDescent="0.35">
      <c r="D1647" s="149"/>
      <c r="E1647" s="69"/>
      <c r="F1647" s="159"/>
    </row>
    <row r="1648" spans="4:6" x14ac:dyDescent="0.35">
      <c r="D1648" s="149"/>
      <c r="E1648" s="69"/>
      <c r="F1648" s="159"/>
    </row>
    <row r="1649" spans="4:6" x14ac:dyDescent="0.35">
      <c r="D1649" s="149"/>
      <c r="E1649" s="69"/>
      <c r="F1649" s="159"/>
    </row>
    <row r="1650" spans="4:6" x14ac:dyDescent="0.35">
      <c r="D1650" s="149"/>
      <c r="E1650" s="69"/>
      <c r="F1650" s="159"/>
    </row>
    <row r="1651" spans="4:6" x14ac:dyDescent="0.35">
      <c r="D1651" s="149"/>
      <c r="E1651" s="69"/>
      <c r="F1651" s="159"/>
    </row>
    <row r="1652" spans="4:6" x14ac:dyDescent="0.35">
      <c r="D1652" s="149"/>
      <c r="E1652" s="69"/>
      <c r="F1652" s="159"/>
    </row>
    <row r="1653" spans="4:6" x14ac:dyDescent="0.35">
      <c r="D1653" s="149"/>
      <c r="E1653" s="69"/>
      <c r="F1653" s="159"/>
    </row>
    <row r="1654" spans="4:6" x14ac:dyDescent="0.35">
      <c r="D1654" s="149"/>
      <c r="E1654" s="69"/>
      <c r="F1654" s="159"/>
    </row>
    <row r="1655" spans="4:6" x14ac:dyDescent="0.35">
      <c r="D1655" s="149"/>
      <c r="E1655" s="69"/>
      <c r="F1655" s="159"/>
    </row>
    <row r="1656" spans="4:6" x14ac:dyDescent="0.35">
      <c r="D1656" s="149"/>
      <c r="E1656" s="69"/>
      <c r="F1656" s="159"/>
    </row>
    <row r="1657" spans="4:6" x14ac:dyDescent="0.35">
      <c r="D1657" s="149"/>
      <c r="E1657" s="69"/>
      <c r="F1657" s="159"/>
    </row>
    <row r="1658" spans="4:6" x14ac:dyDescent="0.35">
      <c r="D1658" s="149"/>
      <c r="E1658" s="69"/>
      <c r="F1658" s="159"/>
    </row>
    <row r="1659" spans="4:6" x14ac:dyDescent="0.35">
      <c r="D1659" s="149"/>
      <c r="E1659" s="69"/>
      <c r="F1659" s="159"/>
    </row>
    <row r="1660" spans="4:6" x14ac:dyDescent="0.35">
      <c r="D1660" s="149"/>
      <c r="E1660" s="69"/>
      <c r="F1660" s="159"/>
    </row>
    <row r="1661" spans="4:6" x14ac:dyDescent="0.35">
      <c r="D1661" s="149"/>
      <c r="E1661" s="69"/>
      <c r="F1661" s="159"/>
    </row>
    <row r="1662" spans="4:6" x14ac:dyDescent="0.35">
      <c r="D1662" s="149"/>
      <c r="E1662" s="69"/>
      <c r="F1662" s="159"/>
    </row>
    <row r="1663" spans="4:6" x14ac:dyDescent="0.35">
      <c r="D1663" s="149"/>
      <c r="E1663" s="69"/>
      <c r="F1663" s="159"/>
    </row>
    <row r="1664" spans="4:6" x14ac:dyDescent="0.35">
      <c r="D1664" s="149"/>
      <c r="E1664" s="69"/>
      <c r="F1664" s="159"/>
    </row>
    <row r="1665" spans="4:6" x14ac:dyDescent="0.35">
      <c r="D1665" s="149"/>
      <c r="E1665" s="69"/>
      <c r="F1665" s="159"/>
    </row>
    <row r="1666" spans="4:6" x14ac:dyDescent="0.35">
      <c r="D1666" s="149"/>
      <c r="E1666" s="69"/>
      <c r="F1666" s="159"/>
    </row>
    <row r="1667" spans="4:6" x14ac:dyDescent="0.35">
      <c r="D1667" s="149"/>
      <c r="E1667" s="69"/>
      <c r="F1667" s="159"/>
    </row>
    <row r="1668" spans="4:6" x14ac:dyDescent="0.35">
      <c r="D1668" s="149"/>
      <c r="E1668" s="69"/>
      <c r="F1668" s="159"/>
    </row>
    <row r="1669" spans="4:6" x14ac:dyDescent="0.35">
      <c r="D1669" s="149"/>
      <c r="E1669" s="69"/>
      <c r="F1669" s="159"/>
    </row>
    <row r="1670" spans="4:6" x14ac:dyDescent="0.35">
      <c r="D1670" s="149"/>
      <c r="E1670" s="69"/>
      <c r="F1670" s="159"/>
    </row>
    <row r="1671" spans="4:6" x14ac:dyDescent="0.35">
      <c r="D1671" s="149"/>
      <c r="E1671" s="69"/>
      <c r="F1671" s="159"/>
    </row>
    <row r="1672" spans="4:6" x14ac:dyDescent="0.35">
      <c r="D1672" s="149"/>
      <c r="E1672" s="69"/>
      <c r="F1672" s="159"/>
    </row>
    <row r="1673" spans="4:6" x14ac:dyDescent="0.35">
      <c r="D1673" s="149"/>
      <c r="E1673" s="69"/>
      <c r="F1673" s="159"/>
    </row>
    <row r="1674" spans="4:6" x14ac:dyDescent="0.35">
      <c r="D1674" s="149"/>
      <c r="E1674" s="69"/>
      <c r="F1674" s="159"/>
    </row>
    <row r="1675" spans="4:6" x14ac:dyDescent="0.35">
      <c r="D1675" s="149"/>
      <c r="E1675" s="69"/>
      <c r="F1675" s="159"/>
    </row>
    <row r="1676" spans="4:6" x14ac:dyDescent="0.35">
      <c r="D1676" s="149"/>
      <c r="E1676" s="69"/>
      <c r="F1676" s="159"/>
    </row>
    <row r="1677" spans="4:6" x14ac:dyDescent="0.35">
      <c r="D1677" s="149"/>
      <c r="E1677" s="69"/>
      <c r="F1677" s="159"/>
    </row>
    <row r="1678" spans="4:6" x14ac:dyDescent="0.35">
      <c r="D1678" s="149"/>
      <c r="E1678" s="69"/>
      <c r="F1678" s="159"/>
    </row>
    <row r="1679" spans="4:6" x14ac:dyDescent="0.35">
      <c r="D1679" s="149"/>
      <c r="E1679" s="69"/>
      <c r="F1679" s="159"/>
    </row>
    <row r="1680" spans="4:6" x14ac:dyDescent="0.35">
      <c r="D1680" s="149"/>
      <c r="E1680" s="69"/>
      <c r="F1680" s="159"/>
    </row>
    <row r="1681" spans="4:6" x14ac:dyDescent="0.35">
      <c r="D1681" s="149"/>
      <c r="E1681" s="69"/>
      <c r="F1681" s="159"/>
    </row>
    <row r="1682" spans="4:6" x14ac:dyDescent="0.35">
      <c r="D1682" s="149"/>
      <c r="E1682" s="69"/>
      <c r="F1682" s="159"/>
    </row>
    <row r="1683" spans="4:6" x14ac:dyDescent="0.35">
      <c r="D1683" s="149"/>
      <c r="E1683" s="69"/>
      <c r="F1683" s="159"/>
    </row>
    <row r="1684" spans="4:6" x14ac:dyDescent="0.35">
      <c r="D1684" s="149"/>
      <c r="E1684" s="69"/>
      <c r="F1684" s="159"/>
    </row>
    <row r="1685" spans="4:6" x14ac:dyDescent="0.35">
      <c r="D1685" s="149"/>
      <c r="E1685" s="69"/>
      <c r="F1685" s="159"/>
    </row>
    <row r="1686" spans="4:6" x14ac:dyDescent="0.35">
      <c r="D1686" s="149"/>
      <c r="E1686" s="69"/>
      <c r="F1686" s="159"/>
    </row>
    <row r="1687" spans="4:6" x14ac:dyDescent="0.35">
      <c r="D1687" s="149"/>
      <c r="E1687" s="69"/>
      <c r="F1687" s="159"/>
    </row>
    <row r="1688" spans="4:6" x14ac:dyDescent="0.35">
      <c r="D1688" s="149"/>
      <c r="E1688" s="69"/>
      <c r="F1688" s="159"/>
    </row>
    <row r="1689" spans="4:6" x14ac:dyDescent="0.35">
      <c r="D1689" s="149"/>
      <c r="E1689" s="69"/>
      <c r="F1689" s="159"/>
    </row>
    <row r="1690" spans="4:6" x14ac:dyDescent="0.35">
      <c r="D1690" s="149"/>
      <c r="E1690" s="69"/>
      <c r="F1690" s="159"/>
    </row>
    <row r="1691" spans="4:6" x14ac:dyDescent="0.35">
      <c r="D1691" s="149"/>
      <c r="E1691" s="69"/>
      <c r="F1691" s="159"/>
    </row>
    <row r="1692" spans="4:6" x14ac:dyDescent="0.35">
      <c r="D1692" s="149"/>
      <c r="E1692" s="69"/>
      <c r="F1692" s="159"/>
    </row>
    <row r="1693" spans="4:6" x14ac:dyDescent="0.35">
      <c r="D1693" s="149"/>
      <c r="E1693" s="69"/>
      <c r="F1693" s="159"/>
    </row>
    <row r="1694" spans="4:6" x14ac:dyDescent="0.35">
      <c r="D1694" s="149"/>
      <c r="E1694" s="69"/>
      <c r="F1694" s="159"/>
    </row>
    <row r="1695" spans="4:6" x14ac:dyDescent="0.35">
      <c r="D1695" s="149"/>
      <c r="E1695" s="69"/>
      <c r="F1695" s="159"/>
    </row>
    <row r="1696" spans="4:6" x14ac:dyDescent="0.35">
      <c r="D1696" s="149"/>
      <c r="E1696" s="69"/>
      <c r="F1696" s="159"/>
    </row>
    <row r="1697" spans="4:6" x14ac:dyDescent="0.35">
      <c r="D1697" s="149"/>
      <c r="E1697" s="69"/>
      <c r="F1697" s="159"/>
    </row>
    <row r="1698" spans="4:6" x14ac:dyDescent="0.35">
      <c r="D1698" s="149"/>
      <c r="E1698" s="69"/>
      <c r="F1698" s="159"/>
    </row>
    <row r="1699" spans="4:6" x14ac:dyDescent="0.35">
      <c r="D1699" s="149"/>
      <c r="E1699" s="69"/>
      <c r="F1699" s="159"/>
    </row>
    <row r="1700" spans="4:6" x14ac:dyDescent="0.35">
      <c r="D1700" s="149"/>
      <c r="E1700" s="69"/>
      <c r="F1700" s="159"/>
    </row>
    <row r="1701" spans="4:6" x14ac:dyDescent="0.35">
      <c r="D1701" s="149"/>
      <c r="E1701" s="69"/>
      <c r="F1701" s="159"/>
    </row>
    <row r="1702" spans="4:6" x14ac:dyDescent="0.35">
      <c r="D1702" s="149"/>
      <c r="E1702" s="69"/>
      <c r="F1702" s="159"/>
    </row>
    <row r="1703" spans="4:6" x14ac:dyDescent="0.35">
      <c r="D1703" s="149"/>
      <c r="E1703" s="69"/>
      <c r="F1703" s="159"/>
    </row>
    <row r="1704" spans="4:6" x14ac:dyDescent="0.35">
      <c r="D1704" s="149"/>
      <c r="E1704" s="69"/>
      <c r="F1704" s="159"/>
    </row>
    <row r="1705" spans="4:6" x14ac:dyDescent="0.35">
      <c r="D1705" s="149"/>
      <c r="E1705" s="69"/>
      <c r="F1705" s="159"/>
    </row>
    <row r="1706" spans="4:6" x14ac:dyDescent="0.35">
      <c r="D1706" s="149"/>
      <c r="E1706" s="69"/>
      <c r="F1706" s="159"/>
    </row>
    <row r="1707" spans="4:6" x14ac:dyDescent="0.35">
      <c r="D1707" s="149"/>
      <c r="E1707" s="69"/>
      <c r="F1707" s="159"/>
    </row>
    <row r="1708" spans="4:6" x14ac:dyDescent="0.35">
      <c r="D1708" s="149"/>
      <c r="E1708" s="69"/>
      <c r="F1708" s="159"/>
    </row>
    <row r="1709" spans="4:6" x14ac:dyDescent="0.35">
      <c r="D1709" s="149"/>
      <c r="E1709" s="69"/>
      <c r="F1709" s="159"/>
    </row>
    <row r="1710" spans="4:6" x14ac:dyDescent="0.35">
      <c r="D1710" s="149"/>
      <c r="E1710" s="69"/>
      <c r="F1710" s="159"/>
    </row>
    <row r="1711" spans="4:6" x14ac:dyDescent="0.35">
      <c r="D1711" s="149"/>
      <c r="E1711" s="69"/>
      <c r="F1711" s="159"/>
    </row>
    <row r="1712" spans="4:6" x14ac:dyDescent="0.35">
      <c r="D1712" s="149"/>
      <c r="E1712" s="69"/>
      <c r="F1712" s="159"/>
    </row>
    <row r="1713" spans="4:6" x14ac:dyDescent="0.35">
      <c r="D1713" s="149"/>
      <c r="E1713" s="69"/>
      <c r="F1713" s="159"/>
    </row>
    <row r="1714" spans="4:6" x14ac:dyDescent="0.35">
      <c r="D1714" s="149"/>
      <c r="E1714" s="69"/>
      <c r="F1714" s="159"/>
    </row>
    <row r="1715" spans="4:6" x14ac:dyDescent="0.35">
      <c r="D1715" s="149"/>
      <c r="E1715" s="69"/>
      <c r="F1715" s="159"/>
    </row>
    <row r="1716" spans="4:6" x14ac:dyDescent="0.35">
      <c r="D1716" s="149"/>
      <c r="E1716" s="69"/>
      <c r="F1716" s="159"/>
    </row>
    <row r="1717" spans="4:6" x14ac:dyDescent="0.35">
      <c r="D1717" s="149"/>
      <c r="E1717" s="69"/>
      <c r="F1717" s="159"/>
    </row>
    <row r="1718" spans="4:6" x14ac:dyDescent="0.35">
      <c r="D1718" s="149"/>
      <c r="E1718" s="69"/>
      <c r="F1718" s="159"/>
    </row>
    <row r="1719" spans="4:6" x14ac:dyDescent="0.35">
      <c r="D1719" s="149"/>
      <c r="E1719" s="69"/>
      <c r="F1719" s="159"/>
    </row>
    <row r="1720" spans="4:6" x14ac:dyDescent="0.35">
      <c r="D1720" s="149"/>
      <c r="E1720" s="69"/>
      <c r="F1720" s="159"/>
    </row>
    <row r="1721" spans="4:6" x14ac:dyDescent="0.35">
      <c r="D1721" s="149"/>
      <c r="E1721" s="69"/>
      <c r="F1721" s="159"/>
    </row>
    <row r="1722" spans="4:6" x14ac:dyDescent="0.35">
      <c r="D1722" s="149"/>
      <c r="E1722" s="69"/>
      <c r="F1722" s="159"/>
    </row>
    <row r="1723" spans="4:6" x14ac:dyDescent="0.35">
      <c r="D1723" s="149"/>
      <c r="E1723" s="69"/>
      <c r="F1723" s="159"/>
    </row>
    <row r="1724" spans="4:6" x14ac:dyDescent="0.35">
      <c r="D1724" s="149"/>
      <c r="E1724" s="69"/>
      <c r="F1724" s="159"/>
    </row>
    <row r="1725" spans="4:6" x14ac:dyDescent="0.35">
      <c r="D1725" s="149"/>
      <c r="E1725" s="69"/>
      <c r="F1725" s="159"/>
    </row>
    <row r="1726" spans="4:6" x14ac:dyDescent="0.35">
      <c r="D1726" s="149"/>
      <c r="E1726" s="69"/>
      <c r="F1726" s="159"/>
    </row>
    <row r="1727" spans="4:6" x14ac:dyDescent="0.35">
      <c r="D1727" s="149"/>
      <c r="E1727" s="69"/>
      <c r="F1727" s="159"/>
    </row>
    <row r="1728" spans="4:6" x14ac:dyDescent="0.35">
      <c r="D1728" s="149"/>
      <c r="E1728" s="69"/>
      <c r="F1728" s="159"/>
    </row>
    <row r="1729" spans="4:6" x14ac:dyDescent="0.35">
      <c r="D1729" s="149"/>
      <c r="E1729" s="69"/>
      <c r="F1729" s="159"/>
    </row>
    <row r="1730" spans="4:6" x14ac:dyDescent="0.35">
      <c r="D1730" s="149"/>
      <c r="E1730" s="69"/>
      <c r="F1730" s="159"/>
    </row>
    <row r="1731" spans="4:6" x14ac:dyDescent="0.35">
      <c r="D1731" s="149"/>
      <c r="E1731" s="69"/>
      <c r="F1731" s="159"/>
    </row>
    <row r="1732" spans="4:6" x14ac:dyDescent="0.35">
      <c r="D1732" s="149"/>
      <c r="E1732" s="69"/>
      <c r="F1732" s="159"/>
    </row>
    <row r="1733" spans="4:6" x14ac:dyDescent="0.35">
      <c r="D1733" s="149"/>
      <c r="E1733" s="69"/>
      <c r="F1733" s="159"/>
    </row>
    <row r="1734" spans="4:6" x14ac:dyDescent="0.35">
      <c r="D1734" s="149"/>
      <c r="E1734" s="69"/>
      <c r="F1734" s="159"/>
    </row>
    <row r="1735" spans="4:6" x14ac:dyDescent="0.35">
      <c r="D1735" s="149"/>
      <c r="E1735" s="69"/>
      <c r="F1735" s="159"/>
    </row>
    <row r="1736" spans="4:6" x14ac:dyDescent="0.35">
      <c r="D1736" s="149"/>
      <c r="E1736" s="69"/>
      <c r="F1736" s="159"/>
    </row>
    <row r="1737" spans="4:6" x14ac:dyDescent="0.35">
      <c r="D1737" s="149"/>
      <c r="E1737" s="69"/>
      <c r="F1737" s="159"/>
    </row>
    <row r="1738" spans="4:6" x14ac:dyDescent="0.35">
      <c r="D1738" s="149"/>
      <c r="E1738" s="69"/>
      <c r="F1738" s="159"/>
    </row>
    <row r="1739" spans="4:6" x14ac:dyDescent="0.35">
      <c r="D1739" s="149"/>
      <c r="E1739" s="69"/>
      <c r="F1739" s="159"/>
    </row>
    <row r="1740" spans="4:6" x14ac:dyDescent="0.35">
      <c r="D1740" s="149"/>
      <c r="E1740" s="69"/>
      <c r="F1740" s="159"/>
    </row>
    <row r="1741" spans="4:6" x14ac:dyDescent="0.35">
      <c r="D1741" s="149"/>
      <c r="E1741" s="69"/>
      <c r="F1741" s="159"/>
    </row>
    <row r="1742" spans="4:6" x14ac:dyDescent="0.35">
      <c r="D1742" s="149"/>
      <c r="E1742" s="69"/>
      <c r="F1742" s="159"/>
    </row>
    <row r="1743" spans="4:6" x14ac:dyDescent="0.35">
      <c r="D1743" s="149"/>
      <c r="E1743" s="69"/>
      <c r="F1743" s="159"/>
    </row>
    <row r="1744" spans="4:6" x14ac:dyDescent="0.35">
      <c r="D1744" s="149"/>
      <c r="E1744" s="69"/>
      <c r="F1744" s="159"/>
    </row>
    <row r="1745" spans="4:6" x14ac:dyDescent="0.35">
      <c r="D1745" s="149"/>
      <c r="E1745" s="69"/>
      <c r="F1745" s="159"/>
    </row>
    <row r="1746" spans="4:6" x14ac:dyDescent="0.35">
      <c r="D1746" s="149"/>
      <c r="E1746" s="69"/>
      <c r="F1746" s="159"/>
    </row>
    <row r="1747" spans="4:6" x14ac:dyDescent="0.35">
      <c r="D1747" s="149"/>
      <c r="E1747" s="69"/>
      <c r="F1747" s="159"/>
    </row>
    <row r="1748" spans="4:6" x14ac:dyDescent="0.35">
      <c r="D1748" s="149"/>
      <c r="E1748" s="69"/>
      <c r="F1748" s="159"/>
    </row>
    <row r="1749" spans="4:6" x14ac:dyDescent="0.35">
      <c r="D1749" s="149"/>
      <c r="E1749" s="69"/>
      <c r="F1749" s="159"/>
    </row>
    <row r="1750" spans="4:6" x14ac:dyDescent="0.35">
      <c r="D1750" s="149"/>
      <c r="E1750" s="69"/>
      <c r="F1750" s="159"/>
    </row>
    <row r="1751" spans="4:6" x14ac:dyDescent="0.35">
      <c r="D1751" s="149"/>
      <c r="E1751" s="69"/>
      <c r="F1751" s="159"/>
    </row>
    <row r="1752" spans="4:6" x14ac:dyDescent="0.35">
      <c r="D1752" s="149"/>
      <c r="E1752" s="69"/>
      <c r="F1752" s="159"/>
    </row>
    <row r="1753" spans="4:6" x14ac:dyDescent="0.35">
      <c r="D1753" s="149"/>
      <c r="E1753" s="69"/>
      <c r="F1753" s="159"/>
    </row>
    <row r="1754" spans="4:6" x14ac:dyDescent="0.35">
      <c r="D1754" s="149"/>
      <c r="E1754" s="69"/>
      <c r="F1754" s="159"/>
    </row>
    <row r="1755" spans="4:6" x14ac:dyDescent="0.35">
      <c r="D1755" s="149"/>
      <c r="E1755" s="69"/>
      <c r="F1755" s="159"/>
    </row>
    <row r="1756" spans="4:6" x14ac:dyDescent="0.35">
      <c r="D1756" s="149"/>
      <c r="E1756" s="69"/>
      <c r="F1756" s="159"/>
    </row>
    <row r="1757" spans="4:6" x14ac:dyDescent="0.35">
      <c r="D1757" s="149"/>
      <c r="E1757" s="69"/>
      <c r="F1757" s="159"/>
    </row>
    <row r="1758" spans="4:6" x14ac:dyDescent="0.35">
      <c r="D1758" s="149"/>
      <c r="E1758" s="69"/>
      <c r="F1758" s="159"/>
    </row>
    <row r="1759" spans="4:6" x14ac:dyDescent="0.35">
      <c r="D1759" s="149"/>
      <c r="E1759" s="69"/>
      <c r="F1759" s="159"/>
    </row>
    <row r="1760" spans="4:6" x14ac:dyDescent="0.35">
      <c r="D1760" s="149"/>
      <c r="E1760" s="69"/>
      <c r="F1760" s="159"/>
    </row>
    <row r="1761" spans="4:6" x14ac:dyDescent="0.35">
      <c r="D1761" s="149"/>
      <c r="E1761" s="69"/>
      <c r="F1761" s="159"/>
    </row>
    <row r="1762" spans="4:6" x14ac:dyDescent="0.35">
      <c r="D1762" s="149"/>
      <c r="E1762" s="69"/>
      <c r="F1762" s="159"/>
    </row>
    <row r="1763" spans="4:6" x14ac:dyDescent="0.35">
      <c r="D1763" s="149"/>
      <c r="E1763" s="69"/>
      <c r="F1763" s="159"/>
    </row>
    <row r="1764" spans="4:6" x14ac:dyDescent="0.35">
      <c r="D1764" s="149"/>
      <c r="E1764" s="69"/>
      <c r="F1764" s="159"/>
    </row>
    <row r="1765" spans="4:6" x14ac:dyDescent="0.35">
      <c r="D1765" s="149"/>
      <c r="E1765" s="69"/>
      <c r="F1765" s="159"/>
    </row>
    <row r="1766" spans="4:6" x14ac:dyDescent="0.35">
      <c r="D1766" s="149"/>
      <c r="E1766" s="69"/>
      <c r="F1766" s="159"/>
    </row>
    <row r="1767" spans="4:6" x14ac:dyDescent="0.35">
      <c r="D1767" s="149"/>
      <c r="E1767" s="69"/>
      <c r="F1767" s="159"/>
    </row>
    <row r="1768" spans="4:6" x14ac:dyDescent="0.35">
      <c r="D1768" s="149"/>
      <c r="E1768" s="69"/>
      <c r="F1768" s="159"/>
    </row>
    <row r="1769" spans="4:6" x14ac:dyDescent="0.35">
      <c r="D1769" s="149"/>
      <c r="E1769" s="69"/>
      <c r="F1769" s="159"/>
    </row>
    <row r="1770" spans="4:6" x14ac:dyDescent="0.35">
      <c r="D1770" s="149"/>
      <c r="E1770" s="69"/>
      <c r="F1770" s="159"/>
    </row>
    <row r="1771" spans="4:6" x14ac:dyDescent="0.35">
      <c r="D1771" s="149"/>
      <c r="E1771" s="69"/>
      <c r="F1771" s="159"/>
    </row>
    <row r="1772" spans="4:6" x14ac:dyDescent="0.35">
      <c r="D1772" s="149"/>
      <c r="E1772" s="69"/>
      <c r="F1772" s="159"/>
    </row>
    <row r="1773" spans="4:6" x14ac:dyDescent="0.35">
      <c r="D1773" s="149"/>
      <c r="E1773" s="69"/>
      <c r="F1773" s="159"/>
    </row>
    <row r="1774" spans="4:6" x14ac:dyDescent="0.35">
      <c r="D1774" s="149"/>
      <c r="E1774" s="69"/>
      <c r="F1774" s="159"/>
    </row>
    <row r="1775" spans="4:6" x14ac:dyDescent="0.35">
      <c r="D1775" s="149"/>
      <c r="E1775" s="69"/>
      <c r="F1775" s="159"/>
    </row>
    <row r="1776" spans="4:6" x14ac:dyDescent="0.35">
      <c r="D1776" s="149"/>
      <c r="E1776" s="69"/>
      <c r="F1776" s="159"/>
    </row>
    <row r="1777" spans="4:6" x14ac:dyDescent="0.35">
      <c r="D1777" s="149"/>
      <c r="E1777" s="69"/>
      <c r="F1777" s="159"/>
    </row>
    <row r="1778" spans="4:6" x14ac:dyDescent="0.35">
      <c r="D1778" s="149"/>
      <c r="E1778" s="69"/>
      <c r="F1778" s="159"/>
    </row>
    <row r="1779" spans="4:6" x14ac:dyDescent="0.35">
      <c r="D1779" s="149"/>
      <c r="E1779" s="69"/>
      <c r="F1779" s="159"/>
    </row>
    <row r="1780" spans="4:6" x14ac:dyDescent="0.35">
      <c r="D1780" s="149"/>
      <c r="E1780" s="69"/>
      <c r="F1780" s="159"/>
    </row>
    <row r="1781" spans="4:6" x14ac:dyDescent="0.35">
      <c r="D1781" s="149"/>
      <c r="E1781" s="69"/>
      <c r="F1781" s="159"/>
    </row>
    <row r="1782" spans="4:6" x14ac:dyDescent="0.35">
      <c r="D1782" s="149"/>
      <c r="E1782" s="69"/>
      <c r="F1782" s="159"/>
    </row>
    <row r="1783" spans="4:6" x14ac:dyDescent="0.35">
      <c r="D1783" s="149"/>
      <c r="E1783" s="69"/>
      <c r="F1783" s="159"/>
    </row>
    <row r="1784" spans="4:6" x14ac:dyDescent="0.35">
      <c r="D1784" s="149"/>
      <c r="E1784" s="69"/>
      <c r="F1784" s="159"/>
    </row>
    <row r="1785" spans="4:6" x14ac:dyDescent="0.35">
      <c r="D1785" s="149"/>
      <c r="E1785" s="69"/>
      <c r="F1785" s="159"/>
    </row>
    <row r="1786" spans="4:6" x14ac:dyDescent="0.35">
      <c r="D1786" s="149"/>
      <c r="E1786" s="69"/>
      <c r="F1786" s="159"/>
    </row>
    <row r="1787" spans="4:6" x14ac:dyDescent="0.35">
      <c r="D1787" s="149"/>
      <c r="E1787" s="69"/>
      <c r="F1787" s="159"/>
    </row>
    <row r="1788" spans="4:6" x14ac:dyDescent="0.35">
      <c r="D1788" s="149"/>
      <c r="E1788" s="69"/>
      <c r="F1788" s="159"/>
    </row>
    <row r="1789" spans="4:6" x14ac:dyDescent="0.35">
      <c r="D1789" s="149"/>
      <c r="E1789" s="69"/>
      <c r="F1789" s="159"/>
    </row>
    <row r="1790" spans="4:6" x14ac:dyDescent="0.35">
      <c r="D1790" s="149"/>
      <c r="E1790" s="69"/>
      <c r="F1790" s="159"/>
    </row>
    <row r="1791" spans="4:6" x14ac:dyDescent="0.35">
      <c r="D1791" s="149"/>
      <c r="E1791" s="69"/>
      <c r="F1791" s="159"/>
    </row>
    <row r="1792" spans="4:6" x14ac:dyDescent="0.35">
      <c r="D1792" s="149"/>
      <c r="E1792" s="69"/>
      <c r="F1792" s="159"/>
    </row>
    <row r="1793" spans="4:6" x14ac:dyDescent="0.35">
      <c r="D1793" s="149"/>
      <c r="E1793" s="69"/>
      <c r="F1793" s="159"/>
    </row>
    <row r="1794" spans="4:6" x14ac:dyDescent="0.35">
      <c r="D1794" s="149"/>
      <c r="E1794" s="69"/>
      <c r="F1794" s="159"/>
    </row>
    <row r="1795" spans="4:6" x14ac:dyDescent="0.35">
      <c r="D1795" s="149"/>
      <c r="E1795" s="69"/>
      <c r="F1795" s="159"/>
    </row>
    <row r="1796" spans="4:6" x14ac:dyDescent="0.35">
      <c r="D1796" s="149"/>
      <c r="E1796" s="69"/>
      <c r="F1796" s="159"/>
    </row>
    <row r="1797" spans="4:6" x14ac:dyDescent="0.35">
      <c r="D1797" s="149"/>
      <c r="E1797" s="69"/>
      <c r="F1797" s="159"/>
    </row>
    <row r="1798" spans="4:6" x14ac:dyDescent="0.35">
      <c r="D1798" s="149"/>
      <c r="E1798" s="69"/>
      <c r="F1798" s="159"/>
    </row>
    <row r="1799" spans="4:6" x14ac:dyDescent="0.35">
      <c r="D1799" s="149"/>
      <c r="E1799" s="69"/>
      <c r="F1799" s="159"/>
    </row>
    <row r="1800" spans="4:6" x14ac:dyDescent="0.35">
      <c r="D1800" s="149"/>
      <c r="E1800" s="69"/>
      <c r="F1800" s="159"/>
    </row>
    <row r="1801" spans="4:6" x14ac:dyDescent="0.35">
      <c r="D1801" s="149"/>
      <c r="E1801" s="69"/>
      <c r="F1801" s="159"/>
    </row>
    <row r="1802" spans="4:6" x14ac:dyDescent="0.35">
      <c r="D1802" s="149"/>
      <c r="E1802" s="69"/>
      <c r="F1802" s="159"/>
    </row>
    <row r="1803" spans="4:6" x14ac:dyDescent="0.35">
      <c r="D1803" s="149"/>
      <c r="E1803" s="69"/>
      <c r="F1803" s="159"/>
    </row>
    <row r="1804" spans="4:6" x14ac:dyDescent="0.35">
      <c r="D1804" s="149"/>
      <c r="E1804" s="69"/>
      <c r="F1804" s="159"/>
    </row>
    <row r="1805" spans="4:6" x14ac:dyDescent="0.35">
      <c r="D1805" s="149"/>
      <c r="E1805" s="69"/>
      <c r="F1805" s="159"/>
    </row>
    <row r="1806" spans="4:6" x14ac:dyDescent="0.35">
      <c r="D1806" s="149"/>
      <c r="E1806" s="69"/>
      <c r="F1806" s="159"/>
    </row>
    <row r="1807" spans="4:6" x14ac:dyDescent="0.35">
      <c r="D1807" s="149"/>
      <c r="E1807" s="69"/>
      <c r="F1807" s="159"/>
    </row>
    <row r="1808" spans="4:6" x14ac:dyDescent="0.35">
      <c r="D1808" s="149"/>
      <c r="E1808" s="69"/>
      <c r="F1808" s="159"/>
    </row>
    <row r="1809" spans="4:6" x14ac:dyDescent="0.35">
      <c r="D1809" s="149"/>
      <c r="E1809" s="69"/>
      <c r="F1809" s="159"/>
    </row>
    <row r="1810" spans="4:6" x14ac:dyDescent="0.35">
      <c r="D1810" s="149"/>
      <c r="E1810" s="69"/>
      <c r="F1810" s="159"/>
    </row>
    <row r="1811" spans="4:6" x14ac:dyDescent="0.35">
      <c r="D1811" s="149"/>
      <c r="E1811" s="69"/>
      <c r="F1811" s="159"/>
    </row>
    <row r="1812" spans="4:6" x14ac:dyDescent="0.35">
      <c r="D1812" s="149"/>
      <c r="E1812" s="69"/>
      <c r="F1812" s="159"/>
    </row>
    <row r="1813" spans="4:6" x14ac:dyDescent="0.35">
      <c r="D1813" s="149"/>
      <c r="E1813" s="69"/>
      <c r="F1813" s="159"/>
    </row>
    <row r="1814" spans="4:6" x14ac:dyDescent="0.35">
      <c r="D1814" s="149"/>
      <c r="E1814" s="69"/>
      <c r="F1814" s="159"/>
    </row>
    <row r="1815" spans="4:6" x14ac:dyDescent="0.35">
      <c r="D1815" s="149"/>
      <c r="E1815" s="69"/>
      <c r="F1815" s="159"/>
    </row>
    <row r="1816" spans="4:6" x14ac:dyDescent="0.35">
      <c r="D1816" s="149"/>
      <c r="E1816" s="69"/>
      <c r="F1816" s="159"/>
    </row>
    <row r="1817" spans="4:6" x14ac:dyDescent="0.35">
      <c r="D1817" s="149"/>
      <c r="E1817" s="69"/>
      <c r="F1817" s="159"/>
    </row>
    <row r="1818" spans="4:6" x14ac:dyDescent="0.35">
      <c r="D1818" s="149"/>
      <c r="E1818" s="69"/>
      <c r="F1818" s="159"/>
    </row>
    <row r="1819" spans="4:6" x14ac:dyDescent="0.35">
      <c r="D1819" s="149"/>
      <c r="E1819" s="69"/>
      <c r="F1819" s="159"/>
    </row>
    <row r="1820" spans="4:6" x14ac:dyDescent="0.35">
      <c r="D1820" s="149"/>
      <c r="E1820" s="69"/>
      <c r="F1820" s="159"/>
    </row>
    <row r="1821" spans="4:6" x14ac:dyDescent="0.35">
      <c r="D1821" s="149"/>
      <c r="E1821" s="69"/>
      <c r="F1821" s="159"/>
    </row>
    <row r="1822" spans="4:6" x14ac:dyDescent="0.35">
      <c r="D1822" s="149"/>
      <c r="E1822" s="69"/>
      <c r="F1822" s="159"/>
    </row>
    <row r="1823" spans="4:6" x14ac:dyDescent="0.35">
      <c r="D1823" s="149"/>
      <c r="E1823" s="69"/>
      <c r="F1823" s="159"/>
    </row>
    <row r="1824" spans="4:6" x14ac:dyDescent="0.35">
      <c r="D1824" s="149"/>
      <c r="E1824" s="69"/>
      <c r="F1824" s="159"/>
    </row>
    <row r="1825" spans="4:6" x14ac:dyDescent="0.35">
      <c r="D1825" s="149"/>
      <c r="E1825" s="69"/>
      <c r="F1825" s="159"/>
    </row>
    <row r="1826" spans="4:6" x14ac:dyDescent="0.35">
      <c r="D1826" s="149"/>
      <c r="E1826" s="69"/>
      <c r="F1826" s="159"/>
    </row>
    <row r="1827" spans="4:6" x14ac:dyDescent="0.35">
      <c r="D1827" s="149"/>
      <c r="E1827" s="69"/>
      <c r="F1827" s="159"/>
    </row>
    <row r="1828" spans="4:6" x14ac:dyDescent="0.35">
      <c r="D1828" s="149"/>
      <c r="E1828" s="69"/>
      <c r="F1828" s="159"/>
    </row>
    <row r="1829" spans="4:6" x14ac:dyDescent="0.35">
      <c r="D1829" s="149"/>
      <c r="E1829" s="69"/>
      <c r="F1829" s="159"/>
    </row>
    <row r="1830" spans="4:6" x14ac:dyDescent="0.35">
      <c r="D1830" s="149"/>
      <c r="E1830" s="69"/>
      <c r="F1830" s="159"/>
    </row>
    <row r="1831" spans="4:6" x14ac:dyDescent="0.35">
      <c r="D1831" s="149"/>
      <c r="E1831" s="69"/>
      <c r="F1831" s="159"/>
    </row>
    <row r="1832" spans="4:6" x14ac:dyDescent="0.35">
      <c r="D1832" s="149"/>
      <c r="E1832" s="69"/>
      <c r="F1832" s="159"/>
    </row>
    <row r="1833" spans="4:6" x14ac:dyDescent="0.35">
      <c r="D1833" s="149"/>
      <c r="E1833" s="69"/>
      <c r="F1833" s="159"/>
    </row>
    <row r="1834" spans="4:6" x14ac:dyDescent="0.35">
      <c r="D1834" s="149"/>
      <c r="E1834" s="69"/>
      <c r="F1834" s="159"/>
    </row>
    <row r="1835" spans="4:6" x14ac:dyDescent="0.35">
      <c r="D1835" s="149"/>
      <c r="E1835" s="69"/>
      <c r="F1835" s="159"/>
    </row>
    <row r="1836" spans="4:6" x14ac:dyDescent="0.35">
      <c r="D1836" s="149"/>
      <c r="E1836" s="69"/>
      <c r="F1836" s="159"/>
    </row>
    <row r="1837" spans="4:6" x14ac:dyDescent="0.35">
      <c r="D1837" s="149"/>
      <c r="E1837" s="69"/>
      <c r="F1837" s="159"/>
    </row>
    <row r="1838" spans="4:6" x14ac:dyDescent="0.35">
      <c r="D1838" s="149"/>
      <c r="E1838" s="69"/>
      <c r="F1838" s="159"/>
    </row>
    <row r="1839" spans="4:6" x14ac:dyDescent="0.35">
      <c r="D1839" s="149"/>
      <c r="E1839" s="69"/>
      <c r="F1839" s="159"/>
    </row>
    <row r="1840" spans="4:6" x14ac:dyDescent="0.35">
      <c r="D1840" s="149"/>
      <c r="E1840" s="69"/>
      <c r="F1840" s="159"/>
    </row>
    <row r="1841" spans="4:6" x14ac:dyDescent="0.35">
      <c r="D1841" s="149"/>
      <c r="E1841" s="69"/>
      <c r="F1841" s="159"/>
    </row>
    <row r="1842" spans="4:6" x14ac:dyDescent="0.35">
      <c r="D1842" s="149"/>
      <c r="E1842" s="69"/>
      <c r="F1842" s="159"/>
    </row>
    <row r="1843" spans="4:6" x14ac:dyDescent="0.35">
      <c r="D1843" s="149"/>
      <c r="E1843" s="69"/>
      <c r="F1843" s="159"/>
    </row>
    <row r="1844" spans="4:6" x14ac:dyDescent="0.35">
      <c r="D1844" s="149"/>
      <c r="E1844" s="69"/>
      <c r="F1844" s="159"/>
    </row>
    <row r="1845" spans="4:6" x14ac:dyDescent="0.35">
      <c r="D1845" s="149"/>
      <c r="E1845" s="69"/>
      <c r="F1845" s="159"/>
    </row>
    <row r="1846" spans="4:6" x14ac:dyDescent="0.35">
      <c r="D1846" s="149"/>
      <c r="E1846" s="69"/>
      <c r="F1846" s="159"/>
    </row>
    <row r="1847" spans="4:6" x14ac:dyDescent="0.35">
      <c r="D1847" s="149"/>
      <c r="E1847" s="69"/>
      <c r="F1847" s="159"/>
    </row>
    <row r="1848" spans="4:6" x14ac:dyDescent="0.35">
      <c r="D1848" s="149"/>
      <c r="E1848" s="69"/>
      <c r="F1848" s="159"/>
    </row>
    <row r="1849" spans="4:6" x14ac:dyDescent="0.35">
      <c r="D1849" s="149"/>
      <c r="E1849" s="69"/>
      <c r="F1849" s="159"/>
    </row>
    <row r="1850" spans="4:6" x14ac:dyDescent="0.35">
      <c r="D1850" s="149"/>
      <c r="E1850" s="69"/>
      <c r="F1850" s="159"/>
    </row>
    <row r="1851" spans="4:6" x14ac:dyDescent="0.35">
      <c r="D1851" s="149"/>
      <c r="E1851" s="69"/>
      <c r="F1851" s="159"/>
    </row>
    <row r="1852" spans="4:6" x14ac:dyDescent="0.35">
      <c r="D1852" s="149"/>
      <c r="E1852" s="69"/>
      <c r="F1852" s="159"/>
    </row>
    <row r="1853" spans="4:6" x14ac:dyDescent="0.35">
      <c r="D1853" s="149"/>
      <c r="E1853" s="69"/>
      <c r="F1853" s="159"/>
    </row>
    <row r="1854" spans="4:6" x14ac:dyDescent="0.35">
      <c r="D1854" s="149"/>
      <c r="E1854" s="69"/>
      <c r="F1854" s="159"/>
    </row>
    <row r="1855" spans="4:6" x14ac:dyDescent="0.35">
      <c r="D1855" s="149"/>
      <c r="E1855" s="69"/>
      <c r="F1855" s="159"/>
    </row>
    <row r="1856" spans="4:6" x14ac:dyDescent="0.35">
      <c r="D1856" s="149"/>
      <c r="E1856" s="69"/>
      <c r="F1856" s="159"/>
    </row>
    <row r="1857" spans="4:6" x14ac:dyDescent="0.35">
      <c r="D1857" s="149"/>
      <c r="E1857" s="69"/>
      <c r="F1857" s="159"/>
    </row>
    <row r="1858" spans="4:6" x14ac:dyDescent="0.35">
      <c r="D1858" s="149"/>
      <c r="E1858" s="69"/>
      <c r="F1858" s="159"/>
    </row>
    <row r="1859" spans="4:6" x14ac:dyDescent="0.35">
      <c r="D1859" s="149"/>
      <c r="E1859" s="69"/>
      <c r="F1859" s="159"/>
    </row>
    <row r="1860" spans="4:6" x14ac:dyDescent="0.35">
      <c r="D1860" s="149"/>
      <c r="E1860" s="69"/>
      <c r="F1860" s="159"/>
    </row>
    <row r="1861" spans="4:6" x14ac:dyDescent="0.35">
      <c r="D1861" s="149"/>
      <c r="E1861" s="69"/>
      <c r="F1861" s="159"/>
    </row>
    <row r="1862" spans="4:6" x14ac:dyDescent="0.35">
      <c r="D1862" s="149"/>
      <c r="E1862" s="69"/>
      <c r="F1862" s="159"/>
    </row>
    <row r="1863" spans="4:6" x14ac:dyDescent="0.35">
      <c r="D1863" s="149"/>
      <c r="E1863" s="69"/>
      <c r="F1863" s="159"/>
    </row>
    <row r="1864" spans="4:6" x14ac:dyDescent="0.35">
      <c r="D1864" s="149"/>
      <c r="E1864" s="69"/>
      <c r="F1864" s="159"/>
    </row>
    <row r="1865" spans="4:6" x14ac:dyDescent="0.35">
      <c r="D1865" s="149"/>
      <c r="E1865" s="69"/>
      <c r="F1865" s="159"/>
    </row>
    <row r="1866" spans="4:6" x14ac:dyDescent="0.35">
      <c r="D1866" s="149"/>
      <c r="E1866" s="69"/>
      <c r="F1866" s="159"/>
    </row>
    <row r="1867" spans="4:6" x14ac:dyDescent="0.35">
      <c r="D1867" s="149"/>
      <c r="E1867" s="69"/>
      <c r="F1867" s="159"/>
    </row>
    <row r="1868" spans="4:6" x14ac:dyDescent="0.35">
      <c r="D1868" s="149"/>
      <c r="E1868" s="69"/>
      <c r="F1868" s="159"/>
    </row>
    <row r="1869" spans="4:6" x14ac:dyDescent="0.35">
      <c r="D1869" s="149"/>
      <c r="E1869" s="69"/>
      <c r="F1869" s="159"/>
    </row>
    <row r="1870" spans="4:6" x14ac:dyDescent="0.35">
      <c r="D1870" s="149"/>
      <c r="E1870" s="69"/>
      <c r="F1870" s="159"/>
    </row>
    <row r="1871" spans="4:6" x14ac:dyDescent="0.35">
      <c r="D1871" s="149"/>
      <c r="E1871" s="69"/>
      <c r="F1871" s="159"/>
    </row>
    <row r="1872" spans="4:6" x14ac:dyDescent="0.35">
      <c r="D1872" s="149"/>
      <c r="E1872" s="69"/>
      <c r="F1872" s="159"/>
    </row>
    <row r="1873" spans="4:6" x14ac:dyDescent="0.35">
      <c r="D1873" s="149"/>
      <c r="E1873" s="69"/>
      <c r="F1873" s="159"/>
    </row>
    <row r="1874" spans="4:6" x14ac:dyDescent="0.35">
      <c r="D1874" s="149"/>
      <c r="E1874" s="69"/>
      <c r="F1874" s="159"/>
    </row>
    <row r="1875" spans="4:6" x14ac:dyDescent="0.35">
      <c r="D1875" s="149"/>
      <c r="E1875" s="69"/>
      <c r="F1875" s="159"/>
    </row>
    <row r="1876" spans="4:6" x14ac:dyDescent="0.35">
      <c r="D1876" s="149"/>
      <c r="E1876" s="69"/>
      <c r="F1876" s="159"/>
    </row>
    <row r="1877" spans="4:6" x14ac:dyDescent="0.35">
      <c r="D1877" s="149"/>
      <c r="E1877" s="69"/>
      <c r="F1877" s="159"/>
    </row>
    <row r="1878" spans="4:6" x14ac:dyDescent="0.35">
      <c r="D1878" s="149"/>
      <c r="E1878" s="69"/>
      <c r="F1878" s="159"/>
    </row>
    <row r="1879" spans="4:6" x14ac:dyDescent="0.35">
      <c r="D1879" s="149"/>
      <c r="E1879" s="69"/>
      <c r="F1879" s="159"/>
    </row>
    <row r="1880" spans="4:6" x14ac:dyDescent="0.35">
      <c r="D1880" s="149"/>
      <c r="E1880" s="69"/>
      <c r="F1880" s="159"/>
    </row>
    <row r="1881" spans="4:6" x14ac:dyDescent="0.35">
      <c r="D1881" s="149"/>
      <c r="E1881" s="69"/>
      <c r="F1881" s="159"/>
    </row>
    <row r="1882" spans="4:6" x14ac:dyDescent="0.35">
      <c r="D1882" s="149"/>
      <c r="E1882" s="69"/>
      <c r="F1882" s="159"/>
    </row>
    <row r="1883" spans="4:6" x14ac:dyDescent="0.35">
      <c r="D1883" s="149"/>
      <c r="E1883" s="69"/>
      <c r="F1883" s="159"/>
    </row>
    <row r="1884" spans="4:6" x14ac:dyDescent="0.35">
      <c r="D1884" s="149"/>
      <c r="E1884" s="69"/>
      <c r="F1884" s="159"/>
    </row>
    <row r="1885" spans="4:6" x14ac:dyDescent="0.35">
      <c r="D1885" s="149"/>
      <c r="E1885" s="69"/>
      <c r="F1885" s="159"/>
    </row>
    <row r="1886" spans="4:6" x14ac:dyDescent="0.35">
      <c r="D1886" s="149"/>
      <c r="E1886" s="69"/>
      <c r="F1886" s="159"/>
    </row>
    <row r="1887" spans="4:6" x14ac:dyDescent="0.35">
      <c r="D1887" s="149"/>
      <c r="E1887" s="69"/>
      <c r="F1887" s="159"/>
    </row>
    <row r="1888" spans="4:6" x14ac:dyDescent="0.35">
      <c r="D1888" s="149"/>
      <c r="E1888" s="69"/>
      <c r="F1888" s="159"/>
    </row>
    <row r="1889" spans="4:6" x14ac:dyDescent="0.35">
      <c r="D1889" s="149"/>
      <c r="E1889" s="69"/>
      <c r="F1889" s="159"/>
    </row>
    <row r="1890" spans="4:6" x14ac:dyDescent="0.35">
      <c r="D1890" s="149"/>
      <c r="E1890" s="69"/>
      <c r="F1890" s="159"/>
    </row>
    <row r="1891" spans="4:6" x14ac:dyDescent="0.35">
      <c r="D1891" s="149"/>
      <c r="E1891" s="69"/>
      <c r="F1891" s="159"/>
    </row>
    <row r="1892" spans="4:6" x14ac:dyDescent="0.35">
      <c r="D1892" s="149"/>
      <c r="E1892" s="69"/>
      <c r="F1892" s="159"/>
    </row>
    <row r="1893" spans="4:6" x14ac:dyDescent="0.35">
      <c r="D1893" s="149"/>
      <c r="E1893" s="69"/>
      <c r="F1893" s="159"/>
    </row>
    <row r="1894" spans="4:6" x14ac:dyDescent="0.35">
      <c r="D1894" s="149"/>
      <c r="E1894" s="69"/>
      <c r="F1894" s="159"/>
    </row>
    <row r="1895" spans="4:6" x14ac:dyDescent="0.35">
      <c r="D1895" s="149"/>
      <c r="E1895" s="69"/>
      <c r="F1895" s="159"/>
    </row>
    <row r="1896" spans="4:6" x14ac:dyDescent="0.35">
      <c r="D1896" s="149"/>
      <c r="E1896" s="69"/>
      <c r="F1896" s="159"/>
    </row>
    <row r="1897" spans="4:6" x14ac:dyDescent="0.35">
      <c r="D1897" s="149"/>
      <c r="E1897" s="69"/>
      <c r="F1897" s="159"/>
    </row>
    <row r="1898" spans="4:6" x14ac:dyDescent="0.35">
      <c r="D1898" s="149"/>
      <c r="E1898" s="69"/>
      <c r="F1898" s="159"/>
    </row>
    <row r="1899" spans="4:6" x14ac:dyDescent="0.35">
      <c r="D1899" s="149"/>
      <c r="E1899" s="69"/>
      <c r="F1899" s="159"/>
    </row>
    <row r="1900" spans="4:6" x14ac:dyDescent="0.35">
      <c r="D1900" s="149"/>
      <c r="E1900" s="69"/>
      <c r="F1900" s="159"/>
    </row>
    <row r="1901" spans="4:6" x14ac:dyDescent="0.35">
      <c r="D1901" s="149"/>
      <c r="E1901" s="69"/>
      <c r="F1901" s="159"/>
    </row>
    <row r="1902" spans="4:6" x14ac:dyDescent="0.35">
      <c r="D1902" s="149"/>
      <c r="E1902" s="69"/>
      <c r="F1902" s="159"/>
    </row>
    <row r="1903" spans="4:6" x14ac:dyDescent="0.35">
      <c r="D1903" s="149"/>
      <c r="E1903" s="69"/>
      <c r="F1903" s="159"/>
    </row>
    <row r="1904" spans="4:6" x14ac:dyDescent="0.35">
      <c r="D1904" s="149"/>
      <c r="E1904" s="69"/>
      <c r="F1904" s="159"/>
    </row>
    <row r="1905" spans="4:6" x14ac:dyDescent="0.35">
      <c r="D1905" s="149"/>
      <c r="E1905" s="69"/>
      <c r="F1905" s="159"/>
    </row>
    <row r="1906" spans="4:6" x14ac:dyDescent="0.35">
      <c r="D1906" s="149"/>
      <c r="E1906" s="69"/>
      <c r="F1906" s="159"/>
    </row>
    <row r="1907" spans="4:6" x14ac:dyDescent="0.35">
      <c r="D1907" s="149"/>
      <c r="E1907" s="69"/>
      <c r="F1907" s="159"/>
    </row>
    <row r="1908" spans="4:6" x14ac:dyDescent="0.35">
      <c r="D1908" s="149"/>
      <c r="E1908" s="69"/>
      <c r="F1908" s="159"/>
    </row>
    <row r="1909" spans="4:6" x14ac:dyDescent="0.35">
      <c r="D1909" s="149"/>
      <c r="E1909" s="69"/>
      <c r="F1909" s="159"/>
    </row>
    <row r="1910" spans="4:6" x14ac:dyDescent="0.35">
      <c r="D1910" s="149"/>
      <c r="E1910" s="69"/>
      <c r="F1910" s="159"/>
    </row>
    <row r="1911" spans="4:6" x14ac:dyDescent="0.35">
      <c r="D1911" s="149"/>
      <c r="E1911" s="69"/>
      <c r="F1911" s="159"/>
    </row>
    <row r="1912" spans="4:6" x14ac:dyDescent="0.35">
      <c r="D1912" s="149"/>
      <c r="E1912" s="69"/>
      <c r="F1912" s="159"/>
    </row>
    <row r="1913" spans="4:6" x14ac:dyDescent="0.35">
      <c r="D1913" s="149"/>
      <c r="E1913" s="69"/>
      <c r="F1913" s="159"/>
    </row>
    <row r="1914" spans="4:6" x14ac:dyDescent="0.35">
      <c r="D1914" s="149"/>
      <c r="E1914" s="69"/>
      <c r="F1914" s="159"/>
    </row>
    <row r="1915" spans="4:6" x14ac:dyDescent="0.35">
      <c r="D1915" s="149"/>
      <c r="E1915" s="69"/>
      <c r="F1915" s="159"/>
    </row>
    <row r="1916" spans="4:6" x14ac:dyDescent="0.35">
      <c r="D1916" s="149"/>
      <c r="E1916" s="69"/>
      <c r="F1916" s="159"/>
    </row>
    <row r="1917" spans="4:6" x14ac:dyDescent="0.35">
      <c r="D1917" s="149"/>
      <c r="E1917" s="69"/>
      <c r="F1917" s="159"/>
    </row>
    <row r="1918" spans="4:6" x14ac:dyDescent="0.35">
      <c r="D1918" s="149"/>
      <c r="E1918" s="69"/>
      <c r="F1918" s="159"/>
    </row>
    <row r="1919" spans="4:6" x14ac:dyDescent="0.35">
      <c r="D1919" s="149"/>
      <c r="E1919" s="69"/>
      <c r="F1919" s="159"/>
    </row>
    <row r="1920" spans="4:6" x14ac:dyDescent="0.35">
      <c r="D1920" s="149"/>
      <c r="E1920" s="69"/>
      <c r="F1920" s="159"/>
    </row>
    <row r="1921" spans="4:6" x14ac:dyDescent="0.35">
      <c r="D1921" s="149"/>
      <c r="E1921" s="69"/>
      <c r="F1921" s="159"/>
    </row>
    <row r="1922" spans="4:6" x14ac:dyDescent="0.35">
      <c r="D1922" s="149"/>
      <c r="E1922" s="69"/>
      <c r="F1922" s="159"/>
    </row>
    <row r="1923" spans="4:6" x14ac:dyDescent="0.35">
      <c r="D1923" s="149"/>
      <c r="E1923" s="69"/>
      <c r="F1923" s="159"/>
    </row>
    <row r="1924" spans="4:6" x14ac:dyDescent="0.35">
      <c r="D1924" s="149"/>
      <c r="E1924" s="69"/>
      <c r="F1924" s="159"/>
    </row>
    <row r="1925" spans="4:6" x14ac:dyDescent="0.35">
      <c r="D1925" s="149"/>
      <c r="E1925" s="69"/>
      <c r="F1925" s="159"/>
    </row>
    <row r="1926" spans="4:6" x14ac:dyDescent="0.35">
      <c r="D1926" s="149"/>
      <c r="E1926" s="69"/>
      <c r="F1926" s="159"/>
    </row>
    <row r="1927" spans="4:6" x14ac:dyDescent="0.35">
      <c r="D1927" s="149"/>
      <c r="E1927" s="69"/>
      <c r="F1927" s="159"/>
    </row>
    <row r="1928" spans="4:6" x14ac:dyDescent="0.35">
      <c r="D1928" s="149"/>
      <c r="E1928" s="69"/>
      <c r="F1928" s="159"/>
    </row>
    <row r="1929" spans="4:6" x14ac:dyDescent="0.35">
      <c r="D1929" s="149"/>
      <c r="E1929" s="69"/>
      <c r="F1929" s="159"/>
    </row>
    <row r="1930" spans="4:6" x14ac:dyDescent="0.35">
      <c r="D1930" s="149"/>
      <c r="E1930" s="69"/>
      <c r="F1930" s="159"/>
    </row>
    <row r="1931" spans="4:6" x14ac:dyDescent="0.35">
      <c r="D1931" s="149"/>
      <c r="E1931" s="69"/>
      <c r="F1931" s="159"/>
    </row>
    <row r="1932" spans="4:6" x14ac:dyDescent="0.35">
      <c r="D1932" s="149"/>
      <c r="E1932" s="69"/>
      <c r="F1932" s="159"/>
    </row>
    <row r="1933" spans="4:6" x14ac:dyDescent="0.35">
      <c r="D1933" s="149"/>
      <c r="E1933" s="69"/>
      <c r="F1933" s="159"/>
    </row>
    <row r="1934" spans="4:6" x14ac:dyDescent="0.35">
      <c r="D1934" s="149"/>
      <c r="E1934" s="69"/>
      <c r="F1934" s="159"/>
    </row>
    <row r="1935" spans="4:6" x14ac:dyDescent="0.35">
      <c r="D1935" s="149"/>
      <c r="E1935" s="69"/>
      <c r="F1935" s="159"/>
    </row>
    <row r="1936" spans="4:6" x14ac:dyDescent="0.35">
      <c r="D1936" s="149"/>
      <c r="E1936" s="69"/>
      <c r="F1936" s="159"/>
    </row>
    <row r="1937" spans="4:6" x14ac:dyDescent="0.35">
      <c r="D1937" s="149"/>
      <c r="E1937" s="69"/>
      <c r="F1937" s="159"/>
    </row>
    <row r="1938" spans="4:6" x14ac:dyDescent="0.35">
      <c r="D1938" s="149"/>
      <c r="E1938" s="69"/>
      <c r="F1938" s="159"/>
    </row>
    <row r="1939" spans="4:6" x14ac:dyDescent="0.35">
      <c r="D1939" s="149"/>
      <c r="E1939" s="69"/>
      <c r="F1939" s="159"/>
    </row>
    <row r="1940" spans="4:6" x14ac:dyDescent="0.35">
      <c r="D1940" s="149"/>
      <c r="E1940" s="69"/>
      <c r="F1940" s="159"/>
    </row>
    <row r="1941" spans="4:6" x14ac:dyDescent="0.35">
      <c r="D1941" s="149"/>
      <c r="E1941" s="69"/>
      <c r="F1941" s="159"/>
    </row>
    <row r="1942" spans="4:6" x14ac:dyDescent="0.35">
      <c r="D1942" s="149"/>
      <c r="E1942" s="69"/>
      <c r="F1942" s="159"/>
    </row>
    <row r="1943" spans="4:6" x14ac:dyDescent="0.35">
      <c r="D1943" s="149"/>
      <c r="E1943" s="69"/>
      <c r="F1943" s="159"/>
    </row>
    <row r="1944" spans="4:6" x14ac:dyDescent="0.35">
      <c r="D1944" s="149"/>
      <c r="E1944" s="69"/>
      <c r="F1944" s="159"/>
    </row>
    <row r="1945" spans="4:6" x14ac:dyDescent="0.35">
      <c r="D1945" s="149"/>
      <c r="E1945" s="69"/>
      <c r="F1945" s="159"/>
    </row>
    <row r="1946" spans="4:6" x14ac:dyDescent="0.35">
      <c r="D1946" s="149"/>
      <c r="E1946" s="69"/>
      <c r="F1946" s="159"/>
    </row>
    <row r="1947" spans="4:6" x14ac:dyDescent="0.35">
      <c r="D1947" s="149"/>
      <c r="E1947" s="69"/>
      <c r="F1947" s="159"/>
    </row>
    <row r="1948" spans="4:6" x14ac:dyDescent="0.35">
      <c r="D1948" s="149"/>
      <c r="E1948" s="69"/>
      <c r="F1948" s="159"/>
    </row>
    <row r="1949" spans="4:6" x14ac:dyDescent="0.35">
      <c r="D1949" s="149"/>
      <c r="E1949" s="69"/>
      <c r="F1949" s="159"/>
    </row>
    <row r="1950" spans="4:6" x14ac:dyDescent="0.35">
      <c r="D1950" s="149"/>
      <c r="E1950" s="69"/>
      <c r="F1950" s="159"/>
    </row>
    <row r="1951" spans="4:6" x14ac:dyDescent="0.35">
      <c r="D1951" s="149"/>
      <c r="E1951" s="69"/>
      <c r="F1951" s="159"/>
    </row>
    <row r="1952" spans="4:6" x14ac:dyDescent="0.35">
      <c r="D1952" s="149"/>
      <c r="E1952" s="69"/>
      <c r="F1952" s="159"/>
    </row>
    <row r="1953" spans="4:6" x14ac:dyDescent="0.35">
      <c r="D1953" s="149"/>
      <c r="E1953" s="69"/>
      <c r="F1953" s="159"/>
    </row>
    <row r="1954" spans="4:6" x14ac:dyDescent="0.35">
      <c r="D1954" s="149"/>
      <c r="E1954" s="69"/>
      <c r="F1954" s="159"/>
    </row>
    <row r="1955" spans="4:6" x14ac:dyDescent="0.35">
      <c r="D1955" s="149"/>
      <c r="E1955" s="69"/>
      <c r="F1955" s="159"/>
    </row>
    <row r="1956" spans="4:6" x14ac:dyDescent="0.35">
      <c r="D1956" s="149"/>
      <c r="E1956" s="69"/>
      <c r="F1956" s="159"/>
    </row>
    <row r="1957" spans="4:6" x14ac:dyDescent="0.35">
      <c r="D1957" s="149"/>
      <c r="E1957" s="69"/>
      <c r="F1957" s="159"/>
    </row>
    <row r="1958" spans="4:6" x14ac:dyDescent="0.35">
      <c r="D1958" s="149"/>
      <c r="E1958" s="69"/>
      <c r="F1958" s="159"/>
    </row>
    <row r="1959" spans="4:6" x14ac:dyDescent="0.35">
      <c r="D1959" s="149"/>
      <c r="E1959" s="69"/>
      <c r="F1959" s="159"/>
    </row>
    <row r="1960" spans="4:6" x14ac:dyDescent="0.35">
      <c r="D1960" s="149"/>
      <c r="E1960" s="69"/>
      <c r="F1960" s="159"/>
    </row>
    <row r="1961" spans="4:6" x14ac:dyDescent="0.35">
      <c r="D1961" s="149"/>
      <c r="E1961" s="69"/>
      <c r="F1961" s="159"/>
    </row>
    <row r="1962" spans="4:6" x14ac:dyDescent="0.35">
      <c r="D1962" s="149"/>
      <c r="E1962" s="69"/>
      <c r="F1962" s="159"/>
    </row>
    <row r="1963" spans="4:6" x14ac:dyDescent="0.35">
      <c r="D1963" s="149"/>
      <c r="E1963" s="69"/>
      <c r="F1963" s="159"/>
    </row>
    <row r="1964" spans="4:6" x14ac:dyDescent="0.35">
      <c r="D1964" s="149"/>
      <c r="E1964" s="69"/>
      <c r="F1964" s="159"/>
    </row>
    <row r="1965" spans="4:6" x14ac:dyDescent="0.35">
      <c r="D1965" s="149"/>
      <c r="E1965" s="69"/>
      <c r="F1965" s="159"/>
    </row>
    <row r="1966" spans="4:6" x14ac:dyDescent="0.35">
      <c r="D1966" s="149"/>
      <c r="E1966" s="69"/>
      <c r="F1966" s="159"/>
    </row>
    <row r="1967" spans="4:6" x14ac:dyDescent="0.35">
      <c r="D1967" s="149"/>
      <c r="E1967" s="69"/>
      <c r="F1967" s="159"/>
    </row>
    <row r="1968" spans="4:6" x14ac:dyDescent="0.35">
      <c r="D1968" s="149"/>
      <c r="E1968" s="69"/>
      <c r="F1968" s="159"/>
    </row>
    <row r="1969" spans="4:6" x14ac:dyDescent="0.35">
      <c r="D1969" s="149"/>
      <c r="E1969" s="69"/>
      <c r="F1969" s="159"/>
    </row>
    <row r="1970" spans="4:6" x14ac:dyDescent="0.35">
      <c r="D1970" s="149"/>
      <c r="E1970" s="69"/>
      <c r="F1970" s="159"/>
    </row>
    <row r="1971" spans="4:6" x14ac:dyDescent="0.35">
      <c r="D1971" s="149"/>
      <c r="E1971" s="69"/>
      <c r="F1971" s="159"/>
    </row>
    <row r="1972" spans="4:6" x14ac:dyDescent="0.35">
      <c r="D1972" s="149"/>
      <c r="E1972" s="69"/>
      <c r="F1972" s="159"/>
    </row>
    <row r="1973" spans="4:6" x14ac:dyDescent="0.35">
      <c r="D1973" s="149"/>
      <c r="E1973" s="69"/>
      <c r="F1973" s="159"/>
    </row>
    <row r="1974" spans="4:6" x14ac:dyDescent="0.35">
      <c r="D1974" s="149"/>
      <c r="E1974" s="69"/>
      <c r="F1974" s="159"/>
    </row>
    <row r="1975" spans="4:6" x14ac:dyDescent="0.35">
      <c r="D1975" s="149"/>
      <c r="E1975" s="69"/>
      <c r="F1975" s="159"/>
    </row>
    <row r="1976" spans="4:6" x14ac:dyDescent="0.35">
      <c r="D1976" s="149"/>
      <c r="E1976" s="69"/>
      <c r="F1976" s="159"/>
    </row>
    <row r="1977" spans="4:6" x14ac:dyDescent="0.35">
      <c r="D1977" s="149"/>
      <c r="E1977" s="69"/>
      <c r="F1977" s="159"/>
    </row>
    <row r="1978" spans="4:6" x14ac:dyDescent="0.35">
      <c r="D1978" s="149"/>
      <c r="E1978" s="69"/>
      <c r="F1978" s="159"/>
    </row>
    <row r="1979" spans="4:6" x14ac:dyDescent="0.35">
      <c r="D1979" s="149"/>
      <c r="E1979" s="69"/>
      <c r="F1979" s="159"/>
    </row>
    <row r="1980" spans="4:6" x14ac:dyDescent="0.35">
      <c r="D1980" s="149"/>
      <c r="E1980" s="69"/>
      <c r="F1980" s="159"/>
    </row>
    <row r="1981" spans="4:6" x14ac:dyDescent="0.35">
      <c r="D1981" s="149"/>
      <c r="E1981" s="69"/>
      <c r="F1981" s="159"/>
    </row>
    <row r="1982" spans="4:6" x14ac:dyDescent="0.35">
      <c r="D1982" s="149"/>
      <c r="E1982" s="69"/>
      <c r="F1982" s="159"/>
    </row>
    <row r="1983" spans="4:6" x14ac:dyDescent="0.35">
      <c r="D1983" s="149"/>
      <c r="E1983" s="69"/>
      <c r="F1983" s="159"/>
    </row>
    <row r="1984" spans="4:6" x14ac:dyDescent="0.35">
      <c r="D1984" s="149"/>
      <c r="E1984" s="69"/>
      <c r="F1984" s="159"/>
    </row>
    <row r="1985" spans="4:6" x14ac:dyDescent="0.35">
      <c r="D1985" s="149"/>
      <c r="E1985" s="69"/>
      <c r="F1985" s="159"/>
    </row>
    <row r="1986" spans="4:6" x14ac:dyDescent="0.35">
      <c r="D1986" s="149"/>
      <c r="E1986" s="69"/>
      <c r="F1986" s="159"/>
    </row>
    <row r="1987" spans="4:6" x14ac:dyDescent="0.35">
      <c r="D1987" s="149"/>
      <c r="E1987" s="69"/>
      <c r="F1987" s="159"/>
    </row>
    <row r="1988" spans="4:6" x14ac:dyDescent="0.35">
      <c r="D1988" s="149"/>
      <c r="E1988" s="69"/>
      <c r="F1988" s="159"/>
    </row>
    <row r="1989" spans="4:6" x14ac:dyDescent="0.35">
      <c r="D1989" s="149"/>
      <c r="E1989" s="69"/>
      <c r="F1989" s="159"/>
    </row>
    <row r="1990" spans="4:6" x14ac:dyDescent="0.35">
      <c r="D1990" s="149"/>
      <c r="E1990" s="69"/>
      <c r="F1990" s="159"/>
    </row>
    <row r="1991" spans="4:6" x14ac:dyDescent="0.35">
      <c r="D1991" s="149"/>
      <c r="E1991" s="69"/>
      <c r="F1991" s="159"/>
    </row>
    <row r="1992" spans="4:6" x14ac:dyDescent="0.35">
      <c r="D1992" s="149"/>
      <c r="E1992" s="69"/>
      <c r="F1992" s="159"/>
    </row>
    <row r="1993" spans="4:6" x14ac:dyDescent="0.35">
      <c r="D1993" s="149"/>
      <c r="E1993" s="69"/>
      <c r="F1993" s="159"/>
    </row>
    <row r="1994" spans="4:6" x14ac:dyDescent="0.35">
      <c r="D1994" s="149"/>
      <c r="E1994" s="69"/>
      <c r="F1994" s="159"/>
    </row>
    <row r="1995" spans="4:6" x14ac:dyDescent="0.35">
      <c r="D1995" s="149"/>
      <c r="E1995" s="69"/>
      <c r="F1995" s="159"/>
    </row>
    <row r="1996" spans="4:6" x14ac:dyDescent="0.35">
      <c r="D1996" s="149"/>
      <c r="E1996" s="69"/>
      <c r="F1996" s="159"/>
    </row>
    <row r="1997" spans="4:6" x14ac:dyDescent="0.35">
      <c r="D1997" s="149"/>
      <c r="E1997" s="69"/>
      <c r="F1997" s="159"/>
    </row>
    <row r="1998" spans="4:6" x14ac:dyDescent="0.35">
      <c r="D1998" s="149"/>
      <c r="E1998" s="69"/>
      <c r="F1998" s="159"/>
    </row>
    <row r="1999" spans="4:6" x14ac:dyDescent="0.35">
      <c r="D1999" s="149"/>
      <c r="E1999" s="69"/>
      <c r="F1999" s="159"/>
    </row>
    <row r="2000" spans="4:6" x14ac:dyDescent="0.35">
      <c r="D2000" s="149"/>
      <c r="E2000" s="69"/>
      <c r="F2000" s="159"/>
    </row>
    <row r="2001" spans="4:6" x14ac:dyDescent="0.35">
      <c r="D2001" s="149"/>
      <c r="E2001" s="69"/>
      <c r="F2001" s="159"/>
    </row>
    <row r="2002" spans="4:6" x14ac:dyDescent="0.35">
      <c r="D2002" s="149"/>
      <c r="E2002" s="69"/>
      <c r="F2002" s="159"/>
    </row>
    <row r="2003" spans="4:6" x14ac:dyDescent="0.35">
      <c r="D2003" s="149"/>
      <c r="E2003" s="69"/>
      <c r="F2003" s="159"/>
    </row>
    <row r="2004" spans="4:6" x14ac:dyDescent="0.35">
      <c r="D2004" s="149"/>
      <c r="E2004" s="69"/>
      <c r="F2004" s="159"/>
    </row>
    <row r="2005" spans="4:6" x14ac:dyDescent="0.35">
      <c r="D2005" s="149"/>
      <c r="E2005" s="69"/>
      <c r="F2005" s="159"/>
    </row>
    <row r="2006" spans="4:6" x14ac:dyDescent="0.35">
      <c r="D2006" s="149"/>
      <c r="E2006" s="69"/>
      <c r="F2006" s="159"/>
    </row>
    <row r="2007" spans="4:6" x14ac:dyDescent="0.35">
      <c r="D2007" s="149"/>
      <c r="E2007" s="69"/>
      <c r="F2007" s="159"/>
    </row>
    <row r="2008" spans="4:6" x14ac:dyDescent="0.35">
      <c r="D2008" s="149"/>
      <c r="E2008" s="69"/>
      <c r="F2008" s="159"/>
    </row>
    <row r="2009" spans="4:6" x14ac:dyDescent="0.35">
      <c r="D2009" s="149"/>
      <c r="E2009" s="69"/>
      <c r="F2009" s="159"/>
    </row>
    <row r="2010" spans="4:6" x14ac:dyDescent="0.35">
      <c r="D2010" s="149"/>
      <c r="E2010" s="69"/>
      <c r="F2010" s="159"/>
    </row>
    <row r="2011" spans="4:6" x14ac:dyDescent="0.35">
      <c r="D2011" s="149"/>
      <c r="E2011" s="69"/>
      <c r="F2011" s="159"/>
    </row>
    <row r="2012" spans="4:6" x14ac:dyDescent="0.35">
      <c r="D2012" s="149"/>
      <c r="E2012" s="69"/>
      <c r="F2012" s="159"/>
    </row>
    <row r="2013" spans="4:6" x14ac:dyDescent="0.35">
      <c r="D2013" s="149"/>
      <c r="E2013" s="69"/>
      <c r="F2013" s="159"/>
    </row>
    <row r="2014" spans="4:6" x14ac:dyDescent="0.35">
      <c r="D2014" s="149"/>
      <c r="E2014" s="69"/>
      <c r="F2014" s="159"/>
    </row>
    <row r="2015" spans="4:6" x14ac:dyDescent="0.35">
      <c r="D2015" s="149"/>
      <c r="E2015" s="69"/>
      <c r="F2015" s="159"/>
    </row>
    <row r="2016" spans="4:6" x14ac:dyDescent="0.35">
      <c r="D2016" s="149"/>
      <c r="E2016" s="69"/>
      <c r="F2016" s="159"/>
    </row>
    <row r="2017" spans="4:6" x14ac:dyDescent="0.35">
      <c r="D2017" s="149"/>
      <c r="E2017" s="69"/>
      <c r="F2017" s="159"/>
    </row>
    <row r="2018" spans="4:6" x14ac:dyDescent="0.35">
      <c r="D2018" s="149"/>
      <c r="E2018" s="69"/>
      <c r="F2018" s="159"/>
    </row>
    <row r="2019" spans="4:6" x14ac:dyDescent="0.35">
      <c r="D2019" s="149"/>
      <c r="E2019" s="69"/>
      <c r="F2019" s="159"/>
    </row>
    <row r="2020" spans="4:6" x14ac:dyDescent="0.35">
      <c r="D2020" s="149"/>
      <c r="E2020" s="69"/>
      <c r="F2020" s="159"/>
    </row>
    <row r="2021" spans="4:6" x14ac:dyDescent="0.35">
      <c r="D2021" s="149"/>
      <c r="E2021" s="69"/>
      <c r="F2021" s="159"/>
    </row>
    <row r="2022" spans="4:6" x14ac:dyDescent="0.35">
      <c r="D2022" s="149"/>
      <c r="E2022" s="69"/>
      <c r="F2022" s="159"/>
    </row>
    <row r="2023" spans="4:6" x14ac:dyDescent="0.35">
      <c r="D2023" s="149"/>
      <c r="E2023" s="69"/>
      <c r="F2023" s="159"/>
    </row>
    <row r="2024" spans="4:6" x14ac:dyDescent="0.35">
      <c r="D2024" s="149"/>
      <c r="E2024" s="69"/>
      <c r="F2024" s="159"/>
    </row>
    <row r="2025" spans="4:6" x14ac:dyDescent="0.35">
      <c r="D2025" s="149"/>
      <c r="E2025" s="69"/>
      <c r="F2025" s="159"/>
    </row>
    <row r="2026" spans="4:6" x14ac:dyDescent="0.35">
      <c r="D2026" s="149"/>
      <c r="E2026" s="69"/>
      <c r="F2026" s="159"/>
    </row>
    <row r="2027" spans="4:6" x14ac:dyDescent="0.35">
      <c r="D2027" s="149"/>
      <c r="E2027" s="69"/>
      <c r="F2027" s="159"/>
    </row>
    <row r="2028" spans="4:6" x14ac:dyDescent="0.35">
      <c r="D2028" s="149"/>
      <c r="E2028" s="69"/>
      <c r="F2028" s="159"/>
    </row>
    <row r="2029" spans="4:6" x14ac:dyDescent="0.35">
      <c r="D2029" s="149"/>
      <c r="E2029" s="69"/>
      <c r="F2029" s="159"/>
    </row>
    <row r="2030" spans="4:6" x14ac:dyDescent="0.35">
      <c r="D2030" s="149"/>
      <c r="E2030" s="69"/>
      <c r="F2030" s="159"/>
    </row>
    <row r="2031" spans="4:6" x14ac:dyDescent="0.35">
      <c r="D2031" s="149"/>
      <c r="E2031" s="69"/>
      <c r="F2031" s="159"/>
    </row>
    <row r="2032" spans="4:6" x14ac:dyDescent="0.35">
      <c r="D2032" s="149"/>
      <c r="E2032" s="69"/>
      <c r="F2032" s="159"/>
    </row>
    <row r="2033" spans="4:6" x14ac:dyDescent="0.35">
      <c r="D2033" s="149"/>
      <c r="E2033" s="69"/>
      <c r="F2033" s="159"/>
    </row>
    <row r="2034" spans="4:6" x14ac:dyDescent="0.35">
      <c r="D2034" s="149"/>
      <c r="E2034" s="69"/>
      <c r="F2034" s="159"/>
    </row>
    <row r="2035" spans="4:6" x14ac:dyDescent="0.35">
      <c r="D2035" s="149"/>
      <c r="E2035" s="69"/>
      <c r="F2035" s="159"/>
    </row>
    <row r="2036" spans="4:6" x14ac:dyDescent="0.35">
      <c r="D2036" s="149"/>
      <c r="E2036" s="69"/>
      <c r="F2036" s="159"/>
    </row>
    <row r="2037" spans="4:6" x14ac:dyDescent="0.35">
      <c r="D2037" s="149"/>
      <c r="E2037" s="69"/>
      <c r="F2037" s="159"/>
    </row>
    <row r="2038" spans="4:6" x14ac:dyDescent="0.35">
      <c r="D2038" s="149"/>
      <c r="E2038" s="69"/>
      <c r="F2038" s="159"/>
    </row>
    <row r="2039" spans="4:6" x14ac:dyDescent="0.35">
      <c r="D2039" s="149"/>
      <c r="E2039" s="69"/>
      <c r="F2039" s="159"/>
    </row>
    <row r="2040" spans="4:6" x14ac:dyDescent="0.35">
      <c r="D2040" s="149"/>
      <c r="E2040" s="69"/>
      <c r="F2040" s="159"/>
    </row>
    <row r="2041" spans="4:6" x14ac:dyDescent="0.35">
      <c r="D2041" s="149"/>
      <c r="E2041" s="69"/>
      <c r="F2041" s="159"/>
    </row>
    <row r="2042" spans="4:6" x14ac:dyDescent="0.35">
      <c r="D2042" s="149"/>
      <c r="E2042" s="69"/>
      <c r="F2042" s="159"/>
    </row>
    <row r="2043" spans="4:6" x14ac:dyDescent="0.35">
      <c r="D2043" s="149"/>
      <c r="E2043" s="69"/>
      <c r="F2043" s="159"/>
    </row>
    <row r="2044" spans="4:6" x14ac:dyDescent="0.35">
      <c r="D2044" s="149"/>
      <c r="E2044" s="69"/>
      <c r="F2044" s="159"/>
    </row>
    <row r="2045" spans="4:6" x14ac:dyDescent="0.35">
      <c r="D2045" s="149"/>
      <c r="E2045" s="69"/>
      <c r="F2045" s="159"/>
    </row>
    <row r="2046" spans="4:6" x14ac:dyDescent="0.35">
      <c r="D2046" s="149"/>
      <c r="E2046" s="69"/>
      <c r="F2046" s="159"/>
    </row>
    <row r="2047" spans="4:6" x14ac:dyDescent="0.35">
      <c r="D2047" s="149"/>
      <c r="E2047" s="69"/>
      <c r="F2047" s="159"/>
    </row>
    <row r="2048" spans="4:6" x14ac:dyDescent="0.35">
      <c r="D2048" s="149"/>
      <c r="E2048" s="69"/>
      <c r="F2048" s="159"/>
    </row>
    <row r="2049" spans="4:6" x14ac:dyDescent="0.35">
      <c r="D2049" s="149"/>
      <c r="E2049" s="69"/>
      <c r="F2049" s="159"/>
    </row>
    <row r="2050" spans="4:6" x14ac:dyDescent="0.35">
      <c r="D2050" s="149"/>
      <c r="E2050" s="69"/>
      <c r="F2050" s="159"/>
    </row>
    <row r="2051" spans="4:6" x14ac:dyDescent="0.35">
      <c r="D2051" s="149"/>
      <c r="E2051" s="69"/>
      <c r="F2051" s="159"/>
    </row>
    <row r="2052" spans="4:6" x14ac:dyDescent="0.35">
      <c r="D2052" s="149"/>
      <c r="E2052" s="69"/>
      <c r="F2052" s="159"/>
    </row>
    <row r="2053" spans="4:6" x14ac:dyDescent="0.35">
      <c r="D2053" s="149"/>
      <c r="E2053" s="69"/>
      <c r="F2053" s="159"/>
    </row>
    <row r="2054" spans="4:6" x14ac:dyDescent="0.35">
      <c r="D2054" s="149"/>
      <c r="E2054" s="69"/>
      <c r="F2054" s="159"/>
    </row>
    <row r="2055" spans="4:6" x14ac:dyDescent="0.35">
      <c r="D2055" s="149"/>
      <c r="E2055" s="69"/>
      <c r="F2055" s="159"/>
    </row>
    <row r="2056" spans="4:6" x14ac:dyDescent="0.35">
      <c r="D2056" s="149"/>
      <c r="E2056" s="69"/>
      <c r="F2056" s="159"/>
    </row>
    <row r="2057" spans="4:6" x14ac:dyDescent="0.35">
      <c r="D2057" s="149"/>
      <c r="E2057" s="69"/>
      <c r="F2057" s="159"/>
    </row>
    <row r="2058" spans="4:6" x14ac:dyDescent="0.35">
      <c r="D2058" s="149"/>
      <c r="E2058" s="69"/>
      <c r="F2058" s="159"/>
    </row>
    <row r="2059" spans="4:6" x14ac:dyDescent="0.35">
      <c r="D2059" s="149"/>
      <c r="E2059" s="69"/>
      <c r="F2059" s="159"/>
    </row>
    <row r="2060" spans="4:6" x14ac:dyDescent="0.35">
      <c r="D2060" s="149"/>
      <c r="E2060" s="69"/>
      <c r="F2060" s="159"/>
    </row>
    <row r="2061" spans="4:6" x14ac:dyDescent="0.35">
      <c r="D2061" s="149"/>
      <c r="E2061" s="69"/>
      <c r="F2061" s="159"/>
    </row>
    <row r="2062" spans="4:6" x14ac:dyDescent="0.35">
      <c r="D2062" s="149"/>
      <c r="E2062" s="69"/>
      <c r="F2062" s="159"/>
    </row>
    <row r="2063" spans="4:6" x14ac:dyDescent="0.35">
      <c r="D2063" s="149"/>
      <c r="E2063" s="69"/>
      <c r="F2063" s="159"/>
    </row>
    <row r="2064" spans="4:6" x14ac:dyDescent="0.35">
      <c r="D2064" s="149"/>
      <c r="E2064" s="69"/>
      <c r="F2064" s="159"/>
    </row>
    <row r="2065" spans="4:6" x14ac:dyDescent="0.35">
      <c r="D2065" s="149"/>
      <c r="E2065" s="69"/>
      <c r="F2065" s="159"/>
    </row>
    <row r="2066" spans="4:6" x14ac:dyDescent="0.35">
      <c r="D2066" s="149"/>
      <c r="E2066" s="69"/>
      <c r="F2066" s="159"/>
    </row>
    <row r="2067" spans="4:6" x14ac:dyDescent="0.35">
      <c r="D2067" s="149"/>
      <c r="E2067" s="69"/>
      <c r="F2067" s="159"/>
    </row>
    <row r="2068" spans="4:6" x14ac:dyDescent="0.35">
      <c r="D2068" s="149"/>
      <c r="E2068" s="69"/>
      <c r="F2068" s="159"/>
    </row>
    <row r="2069" spans="4:6" x14ac:dyDescent="0.35">
      <c r="D2069" s="149"/>
      <c r="E2069" s="69"/>
      <c r="F2069" s="159"/>
    </row>
    <row r="2070" spans="4:6" x14ac:dyDescent="0.35">
      <c r="D2070" s="149"/>
      <c r="E2070" s="69"/>
      <c r="F2070" s="159"/>
    </row>
    <row r="2071" spans="4:6" x14ac:dyDescent="0.35">
      <c r="D2071" s="149"/>
      <c r="E2071" s="69"/>
      <c r="F2071" s="159"/>
    </row>
    <row r="2072" spans="4:6" x14ac:dyDescent="0.35">
      <c r="D2072" s="149"/>
      <c r="E2072" s="69"/>
      <c r="F2072" s="159"/>
    </row>
    <row r="2073" spans="4:6" x14ac:dyDescent="0.35">
      <c r="D2073" s="149"/>
      <c r="E2073" s="69"/>
      <c r="F2073" s="159"/>
    </row>
    <row r="2074" spans="4:6" x14ac:dyDescent="0.35">
      <c r="D2074" s="149"/>
      <c r="E2074" s="69"/>
      <c r="F2074" s="159"/>
    </row>
    <row r="2075" spans="4:6" x14ac:dyDescent="0.35">
      <c r="D2075" s="149"/>
      <c r="E2075" s="69"/>
      <c r="F2075" s="159"/>
    </row>
    <row r="2076" spans="4:6" x14ac:dyDescent="0.35">
      <c r="D2076" s="149"/>
      <c r="E2076" s="69"/>
      <c r="F2076" s="159"/>
    </row>
    <row r="2077" spans="4:6" x14ac:dyDescent="0.35">
      <c r="D2077" s="149"/>
      <c r="E2077" s="69"/>
      <c r="F2077" s="159"/>
    </row>
    <row r="2078" spans="4:6" x14ac:dyDescent="0.35">
      <c r="D2078" s="149"/>
      <c r="E2078" s="69"/>
      <c r="F2078" s="159"/>
    </row>
    <row r="2079" spans="4:6" x14ac:dyDescent="0.35">
      <c r="D2079" s="149"/>
      <c r="E2079" s="69"/>
      <c r="F2079" s="159"/>
    </row>
    <row r="2080" spans="4:6" x14ac:dyDescent="0.35">
      <c r="D2080" s="149"/>
      <c r="E2080" s="69"/>
      <c r="F2080" s="159"/>
    </row>
    <row r="2081" spans="4:6" x14ac:dyDescent="0.35">
      <c r="D2081" s="149"/>
      <c r="E2081" s="69"/>
      <c r="F2081" s="159"/>
    </row>
    <row r="2082" spans="4:6" x14ac:dyDescent="0.35">
      <c r="D2082" s="149"/>
      <c r="E2082" s="69"/>
      <c r="F2082" s="159"/>
    </row>
    <row r="2083" spans="4:6" x14ac:dyDescent="0.35">
      <c r="D2083" s="149"/>
      <c r="E2083" s="69"/>
      <c r="F2083" s="159"/>
    </row>
    <row r="2084" spans="4:6" x14ac:dyDescent="0.35">
      <c r="D2084" s="149"/>
      <c r="E2084" s="69"/>
      <c r="F2084" s="159"/>
    </row>
    <row r="2085" spans="4:6" x14ac:dyDescent="0.35">
      <c r="D2085" s="149"/>
      <c r="E2085" s="69"/>
      <c r="F2085" s="159"/>
    </row>
    <row r="2086" spans="4:6" x14ac:dyDescent="0.35">
      <c r="D2086" s="149"/>
      <c r="E2086" s="69"/>
      <c r="F2086" s="159"/>
    </row>
    <row r="2087" spans="4:6" x14ac:dyDescent="0.35">
      <c r="D2087" s="149"/>
      <c r="E2087" s="69"/>
      <c r="F2087" s="159"/>
    </row>
    <row r="2088" spans="4:6" x14ac:dyDescent="0.35">
      <c r="D2088" s="149"/>
      <c r="E2088" s="69"/>
      <c r="F2088" s="159"/>
    </row>
    <row r="2089" spans="4:6" x14ac:dyDescent="0.35">
      <c r="D2089" s="149"/>
      <c r="E2089" s="69"/>
      <c r="F2089" s="159"/>
    </row>
    <row r="2090" spans="4:6" x14ac:dyDescent="0.35">
      <c r="D2090" s="149"/>
      <c r="E2090" s="69"/>
      <c r="F2090" s="159"/>
    </row>
    <row r="2091" spans="4:6" x14ac:dyDescent="0.35">
      <c r="D2091" s="149"/>
      <c r="E2091" s="69"/>
      <c r="F2091" s="159"/>
    </row>
    <row r="2092" spans="4:6" x14ac:dyDescent="0.35">
      <c r="D2092" s="149"/>
      <c r="E2092" s="69"/>
      <c r="F2092" s="159"/>
    </row>
    <row r="2093" spans="4:6" x14ac:dyDescent="0.35">
      <c r="D2093" s="149"/>
      <c r="E2093" s="69"/>
      <c r="F2093" s="159"/>
    </row>
    <row r="2094" spans="4:6" x14ac:dyDescent="0.35">
      <c r="D2094" s="149"/>
      <c r="E2094" s="69"/>
      <c r="F2094" s="159"/>
    </row>
    <row r="2095" spans="4:6" x14ac:dyDescent="0.35">
      <c r="D2095" s="149"/>
      <c r="E2095" s="69"/>
      <c r="F2095" s="159"/>
    </row>
    <row r="2096" spans="4:6" x14ac:dyDescent="0.35">
      <c r="D2096" s="149"/>
      <c r="E2096" s="69"/>
      <c r="F2096" s="159"/>
    </row>
    <row r="2097" spans="4:6" x14ac:dyDescent="0.35">
      <c r="D2097" s="149"/>
      <c r="E2097" s="69"/>
      <c r="F2097" s="159"/>
    </row>
    <row r="2098" spans="4:6" x14ac:dyDescent="0.35">
      <c r="D2098" s="149"/>
      <c r="E2098" s="69"/>
      <c r="F2098" s="159"/>
    </row>
    <row r="2099" spans="4:6" x14ac:dyDescent="0.35">
      <c r="D2099" s="149"/>
      <c r="E2099" s="69"/>
      <c r="F2099" s="159"/>
    </row>
    <row r="2100" spans="4:6" x14ac:dyDescent="0.35">
      <c r="D2100" s="149"/>
      <c r="E2100" s="69"/>
      <c r="F2100" s="159"/>
    </row>
    <row r="2101" spans="4:6" x14ac:dyDescent="0.35">
      <c r="D2101" s="149"/>
      <c r="E2101" s="69"/>
      <c r="F2101" s="159"/>
    </row>
    <row r="2102" spans="4:6" x14ac:dyDescent="0.35">
      <c r="D2102" s="149"/>
      <c r="E2102" s="69"/>
      <c r="F2102" s="159"/>
    </row>
    <row r="2103" spans="4:6" x14ac:dyDescent="0.35">
      <c r="D2103" s="149"/>
      <c r="E2103" s="69"/>
      <c r="F2103" s="159"/>
    </row>
    <row r="2104" spans="4:6" x14ac:dyDescent="0.35">
      <c r="D2104" s="149"/>
      <c r="E2104" s="69"/>
      <c r="F2104" s="159"/>
    </row>
    <row r="2105" spans="4:6" x14ac:dyDescent="0.35">
      <c r="D2105" s="149"/>
      <c r="E2105" s="69"/>
      <c r="F2105" s="159"/>
    </row>
    <row r="2106" spans="4:6" x14ac:dyDescent="0.35">
      <c r="D2106" s="149"/>
      <c r="E2106" s="69"/>
      <c r="F2106" s="159"/>
    </row>
    <row r="2107" spans="4:6" x14ac:dyDescent="0.35">
      <c r="D2107" s="149"/>
      <c r="E2107" s="69"/>
      <c r="F2107" s="159"/>
    </row>
    <row r="2108" spans="4:6" x14ac:dyDescent="0.35">
      <c r="D2108" s="149"/>
      <c r="E2108" s="69"/>
      <c r="F2108" s="159"/>
    </row>
    <row r="2109" spans="4:6" x14ac:dyDescent="0.35">
      <c r="D2109" s="149"/>
      <c r="E2109" s="69"/>
      <c r="F2109" s="159"/>
    </row>
    <row r="2110" spans="4:6" x14ac:dyDescent="0.35">
      <c r="D2110" s="149"/>
      <c r="E2110" s="69"/>
      <c r="F2110" s="159"/>
    </row>
    <row r="2111" spans="4:6" x14ac:dyDescent="0.35">
      <c r="D2111" s="149"/>
      <c r="E2111" s="69"/>
      <c r="F2111" s="159"/>
    </row>
    <row r="2112" spans="4:6" x14ac:dyDescent="0.35">
      <c r="D2112" s="149"/>
      <c r="E2112" s="69"/>
      <c r="F2112" s="159"/>
    </row>
    <row r="2113" spans="4:6" x14ac:dyDescent="0.35">
      <c r="D2113" s="149"/>
      <c r="E2113" s="69"/>
      <c r="F2113" s="159"/>
    </row>
    <row r="2114" spans="4:6" x14ac:dyDescent="0.35">
      <c r="D2114" s="149"/>
      <c r="E2114" s="69"/>
      <c r="F2114" s="159"/>
    </row>
    <row r="2115" spans="4:6" x14ac:dyDescent="0.35">
      <c r="D2115" s="149"/>
      <c r="E2115" s="69"/>
      <c r="F2115" s="159"/>
    </row>
    <row r="2116" spans="4:6" x14ac:dyDescent="0.35">
      <c r="D2116" s="149"/>
      <c r="E2116" s="69"/>
      <c r="F2116" s="159"/>
    </row>
    <row r="2117" spans="4:6" x14ac:dyDescent="0.35">
      <c r="D2117" s="149"/>
      <c r="E2117" s="69"/>
      <c r="F2117" s="159"/>
    </row>
    <row r="2118" spans="4:6" x14ac:dyDescent="0.35">
      <c r="D2118" s="149"/>
      <c r="E2118" s="69"/>
      <c r="F2118" s="159"/>
    </row>
    <row r="2119" spans="4:6" x14ac:dyDescent="0.35">
      <c r="D2119" s="149"/>
      <c r="E2119" s="69"/>
      <c r="F2119" s="159"/>
    </row>
    <row r="2120" spans="4:6" x14ac:dyDescent="0.35">
      <c r="D2120" s="149"/>
      <c r="E2120" s="69"/>
      <c r="F2120" s="159"/>
    </row>
    <row r="2121" spans="4:6" x14ac:dyDescent="0.35">
      <c r="D2121" s="149"/>
      <c r="E2121" s="69"/>
      <c r="F2121" s="159"/>
    </row>
    <row r="2122" spans="4:6" x14ac:dyDescent="0.35">
      <c r="D2122" s="149"/>
      <c r="E2122" s="69"/>
      <c r="F2122" s="159"/>
    </row>
    <row r="2123" spans="4:6" x14ac:dyDescent="0.35">
      <c r="D2123" s="149"/>
      <c r="E2123" s="69"/>
      <c r="F2123" s="159"/>
    </row>
    <row r="2124" spans="4:6" x14ac:dyDescent="0.35">
      <c r="D2124" s="149"/>
      <c r="E2124" s="69"/>
      <c r="F2124" s="159"/>
    </row>
    <row r="2125" spans="4:6" x14ac:dyDescent="0.35">
      <c r="D2125" s="149"/>
      <c r="E2125" s="69"/>
      <c r="F2125" s="159"/>
    </row>
    <row r="2126" spans="4:6" x14ac:dyDescent="0.35">
      <c r="D2126" s="149"/>
      <c r="E2126" s="69"/>
      <c r="F2126" s="159"/>
    </row>
    <row r="2127" spans="4:6" x14ac:dyDescent="0.35">
      <c r="D2127" s="149"/>
      <c r="E2127" s="69"/>
      <c r="F2127" s="159"/>
    </row>
    <row r="2128" spans="4:6" x14ac:dyDescent="0.35">
      <c r="D2128" s="149"/>
      <c r="E2128" s="69"/>
      <c r="F2128" s="159"/>
    </row>
    <row r="2129" spans="4:6" x14ac:dyDescent="0.35">
      <c r="D2129" s="149"/>
      <c r="E2129" s="69"/>
      <c r="F2129" s="159"/>
    </row>
    <row r="2130" spans="4:6" x14ac:dyDescent="0.35">
      <c r="D2130" s="149"/>
      <c r="E2130" s="69"/>
      <c r="F2130" s="159"/>
    </row>
    <row r="2131" spans="4:6" x14ac:dyDescent="0.35">
      <c r="D2131" s="149"/>
      <c r="E2131" s="69"/>
      <c r="F2131" s="159"/>
    </row>
    <row r="2132" spans="4:6" x14ac:dyDescent="0.35">
      <c r="D2132" s="149"/>
      <c r="E2132" s="69"/>
      <c r="F2132" s="159"/>
    </row>
    <row r="2133" spans="4:6" x14ac:dyDescent="0.35">
      <c r="D2133" s="149"/>
      <c r="E2133" s="69"/>
      <c r="F2133" s="159"/>
    </row>
    <row r="2134" spans="4:6" x14ac:dyDescent="0.35">
      <c r="D2134" s="149"/>
      <c r="E2134" s="69"/>
      <c r="F2134" s="159"/>
    </row>
    <row r="2135" spans="4:6" x14ac:dyDescent="0.35">
      <c r="D2135" s="149"/>
      <c r="E2135" s="69"/>
      <c r="F2135" s="159"/>
    </row>
    <row r="2136" spans="4:6" x14ac:dyDescent="0.35">
      <c r="D2136" s="149"/>
      <c r="E2136" s="69"/>
      <c r="F2136" s="159"/>
    </row>
    <row r="2137" spans="4:6" x14ac:dyDescent="0.35">
      <c r="D2137" s="149"/>
      <c r="E2137" s="69"/>
      <c r="F2137" s="159"/>
    </row>
    <row r="2138" spans="4:6" x14ac:dyDescent="0.35">
      <c r="D2138" s="149"/>
      <c r="E2138" s="69"/>
      <c r="F2138" s="159"/>
    </row>
    <row r="2139" spans="4:6" x14ac:dyDescent="0.35">
      <c r="D2139" s="149"/>
      <c r="E2139" s="69"/>
      <c r="F2139" s="159"/>
    </row>
    <row r="2140" spans="4:6" x14ac:dyDescent="0.35">
      <c r="D2140" s="149"/>
      <c r="E2140" s="69"/>
      <c r="F2140" s="159"/>
    </row>
    <row r="2141" spans="4:6" x14ac:dyDescent="0.35">
      <c r="D2141" s="149"/>
      <c r="E2141" s="69"/>
      <c r="F2141" s="159"/>
    </row>
    <row r="2142" spans="4:6" x14ac:dyDescent="0.35">
      <c r="D2142" s="149"/>
      <c r="E2142" s="69"/>
      <c r="F2142" s="159"/>
    </row>
    <row r="2143" spans="4:6" x14ac:dyDescent="0.35">
      <c r="D2143" s="149"/>
      <c r="E2143" s="69"/>
      <c r="F2143" s="159"/>
    </row>
    <row r="2144" spans="4:6" x14ac:dyDescent="0.35">
      <c r="D2144" s="149"/>
      <c r="E2144" s="69"/>
      <c r="F2144" s="159"/>
    </row>
    <row r="2145" spans="4:6" x14ac:dyDescent="0.35">
      <c r="D2145" s="149"/>
      <c r="E2145" s="69"/>
      <c r="F2145" s="159"/>
    </row>
    <row r="2146" spans="4:6" x14ac:dyDescent="0.35">
      <c r="D2146" s="149"/>
      <c r="E2146" s="69"/>
      <c r="F2146" s="159"/>
    </row>
    <row r="2147" spans="4:6" x14ac:dyDescent="0.35">
      <c r="D2147" s="149"/>
      <c r="E2147" s="69"/>
      <c r="F2147" s="159"/>
    </row>
    <row r="2148" spans="4:6" x14ac:dyDescent="0.35">
      <c r="D2148" s="149"/>
      <c r="E2148" s="69"/>
      <c r="F2148" s="159"/>
    </row>
    <row r="2149" spans="4:6" x14ac:dyDescent="0.35">
      <c r="D2149" s="149"/>
      <c r="E2149" s="69"/>
      <c r="F2149" s="159"/>
    </row>
    <row r="2150" spans="4:6" x14ac:dyDescent="0.35">
      <c r="D2150" s="149"/>
      <c r="E2150" s="69"/>
      <c r="F2150" s="159"/>
    </row>
    <row r="2151" spans="4:6" x14ac:dyDescent="0.35">
      <c r="D2151" s="149"/>
      <c r="E2151" s="69"/>
      <c r="F2151" s="159"/>
    </row>
    <row r="2152" spans="4:6" x14ac:dyDescent="0.35">
      <c r="D2152" s="149"/>
      <c r="E2152" s="69"/>
      <c r="F2152" s="159"/>
    </row>
    <row r="2153" spans="4:6" x14ac:dyDescent="0.35">
      <c r="D2153" s="149"/>
      <c r="E2153" s="69"/>
      <c r="F2153" s="159"/>
    </row>
    <row r="2154" spans="4:6" x14ac:dyDescent="0.35">
      <c r="D2154" s="149"/>
      <c r="E2154" s="69"/>
      <c r="F2154" s="159"/>
    </row>
    <row r="2155" spans="4:6" x14ac:dyDescent="0.35">
      <c r="D2155" s="149"/>
      <c r="E2155" s="69"/>
      <c r="F2155" s="159"/>
    </row>
    <row r="2156" spans="4:6" x14ac:dyDescent="0.35">
      <c r="D2156" s="149"/>
      <c r="E2156" s="69"/>
      <c r="F2156" s="159"/>
    </row>
    <row r="2157" spans="4:6" x14ac:dyDescent="0.35">
      <c r="D2157" s="149"/>
      <c r="E2157" s="69"/>
      <c r="F2157" s="159"/>
    </row>
    <row r="2158" spans="4:6" x14ac:dyDescent="0.35">
      <c r="D2158" s="149"/>
      <c r="E2158" s="69"/>
      <c r="F2158" s="159"/>
    </row>
    <row r="2159" spans="4:6" x14ac:dyDescent="0.35">
      <c r="D2159" s="149"/>
      <c r="E2159" s="69"/>
      <c r="F2159" s="159"/>
    </row>
    <row r="2160" spans="4:6" x14ac:dyDescent="0.35">
      <c r="D2160" s="149"/>
      <c r="E2160" s="69"/>
      <c r="F2160" s="159"/>
    </row>
    <row r="2161" spans="4:6" x14ac:dyDescent="0.35">
      <c r="D2161" s="149"/>
      <c r="E2161" s="69"/>
      <c r="F2161" s="159"/>
    </row>
    <row r="2162" spans="4:6" x14ac:dyDescent="0.35">
      <c r="D2162" s="149"/>
      <c r="E2162" s="69"/>
      <c r="F2162" s="159"/>
    </row>
    <row r="2163" spans="4:6" x14ac:dyDescent="0.35">
      <c r="D2163" s="149"/>
      <c r="E2163" s="69"/>
      <c r="F2163" s="159"/>
    </row>
    <row r="2164" spans="4:6" x14ac:dyDescent="0.35">
      <c r="D2164" s="149"/>
      <c r="E2164" s="69"/>
      <c r="F2164" s="159"/>
    </row>
    <row r="2165" spans="4:6" x14ac:dyDescent="0.35">
      <c r="D2165" s="149"/>
      <c r="E2165" s="69"/>
      <c r="F2165" s="159"/>
    </row>
    <row r="2166" spans="4:6" x14ac:dyDescent="0.35">
      <c r="D2166" s="149"/>
      <c r="E2166" s="69"/>
      <c r="F2166" s="159"/>
    </row>
    <row r="2167" spans="4:6" x14ac:dyDescent="0.35">
      <c r="D2167" s="149"/>
      <c r="E2167" s="69"/>
      <c r="F2167" s="159"/>
    </row>
    <row r="2168" spans="4:6" x14ac:dyDescent="0.35">
      <c r="D2168" s="149"/>
      <c r="E2168" s="69"/>
      <c r="F2168" s="159"/>
    </row>
    <row r="2169" spans="4:6" x14ac:dyDescent="0.35">
      <c r="D2169" s="149"/>
      <c r="E2169" s="69"/>
      <c r="F2169" s="159"/>
    </row>
    <row r="2170" spans="4:6" x14ac:dyDescent="0.35">
      <c r="D2170" s="149"/>
      <c r="E2170" s="69"/>
      <c r="F2170" s="159"/>
    </row>
    <row r="2171" spans="4:6" x14ac:dyDescent="0.35">
      <c r="D2171" s="149"/>
      <c r="E2171" s="69"/>
      <c r="F2171" s="159"/>
    </row>
    <row r="2172" spans="4:6" x14ac:dyDescent="0.35">
      <c r="D2172" s="149"/>
      <c r="E2172" s="69"/>
      <c r="F2172" s="159"/>
    </row>
    <row r="2173" spans="4:6" x14ac:dyDescent="0.35">
      <c r="D2173" s="149"/>
      <c r="E2173" s="69"/>
      <c r="F2173" s="159"/>
    </row>
    <row r="2174" spans="4:6" x14ac:dyDescent="0.35">
      <c r="D2174" s="149"/>
      <c r="E2174" s="69"/>
      <c r="F2174" s="159"/>
    </row>
    <row r="2175" spans="4:6" x14ac:dyDescent="0.35">
      <c r="D2175" s="149"/>
      <c r="E2175" s="69"/>
      <c r="F2175" s="159"/>
    </row>
    <row r="2176" spans="4:6" x14ac:dyDescent="0.35">
      <c r="D2176" s="149"/>
      <c r="E2176" s="69"/>
      <c r="F2176" s="159"/>
    </row>
    <row r="2177" spans="4:6" x14ac:dyDescent="0.35">
      <c r="D2177" s="149"/>
      <c r="E2177" s="69"/>
      <c r="F2177" s="159"/>
    </row>
    <row r="2178" spans="4:6" x14ac:dyDescent="0.35">
      <c r="D2178" s="149"/>
      <c r="E2178" s="69"/>
      <c r="F2178" s="159"/>
    </row>
    <row r="2179" spans="4:6" x14ac:dyDescent="0.35">
      <c r="D2179" s="149"/>
      <c r="E2179" s="69"/>
      <c r="F2179" s="159"/>
    </row>
    <row r="2180" spans="4:6" x14ac:dyDescent="0.35">
      <c r="D2180" s="149"/>
      <c r="E2180" s="69"/>
      <c r="F2180" s="159"/>
    </row>
    <row r="2181" spans="4:6" x14ac:dyDescent="0.35">
      <c r="D2181" s="149"/>
      <c r="E2181" s="69"/>
      <c r="F2181" s="159"/>
    </row>
    <row r="2182" spans="4:6" x14ac:dyDescent="0.35">
      <c r="D2182" s="149"/>
      <c r="E2182" s="69"/>
      <c r="F2182" s="159"/>
    </row>
    <row r="2183" spans="4:6" x14ac:dyDescent="0.35">
      <c r="D2183" s="149"/>
      <c r="E2183" s="69"/>
      <c r="F2183" s="159"/>
    </row>
    <row r="2184" spans="4:6" x14ac:dyDescent="0.35">
      <c r="D2184" s="149"/>
      <c r="E2184" s="69"/>
      <c r="F2184" s="159"/>
    </row>
    <row r="2185" spans="4:6" x14ac:dyDescent="0.35">
      <c r="D2185" s="149"/>
      <c r="E2185" s="69"/>
      <c r="F2185" s="159"/>
    </row>
    <row r="2186" spans="4:6" x14ac:dyDescent="0.35">
      <c r="D2186" s="149"/>
      <c r="E2186" s="69"/>
      <c r="F2186" s="159"/>
    </row>
    <row r="2187" spans="4:6" x14ac:dyDescent="0.35">
      <c r="D2187" s="149"/>
      <c r="E2187" s="69"/>
      <c r="F2187" s="159"/>
    </row>
    <row r="2188" spans="4:6" x14ac:dyDescent="0.35">
      <c r="D2188" s="149"/>
      <c r="E2188" s="69"/>
      <c r="F2188" s="159"/>
    </row>
    <row r="2189" spans="4:6" x14ac:dyDescent="0.35">
      <c r="D2189" s="149"/>
      <c r="E2189" s="69"/>
      <c r="F2189" s="159"/>
    </row>
    <row r="2190" spans="4:6" x14ac:dyDescent="0.35">
      <c r="D2190" s="149"/>
      <c r="E2190" s="69"/>
      <c r="F2190" s="159"/>
    </row>
    <row r="2191" spans="4:6" x14ac:dyDescent="0.35">
      <c r="D2191" s="149"/>
      <c r="E2191" s="69"/>
      <c r="F2191" s="159"/>
    </row>
    <row r="2192" spans="4:6" x14ac:dyDescent="0.35">
      <c r="D2192" s="149"/>
      <c r="E2192" s="69"/>
      <c r="F2192" s="159"/>
    </row>
    <row r="2193" spans="4:6" x14ac:dyDescent="0.35">
      <c r="D2193" s="149"/>
      <c r="E2193" s="69"/>
      <c r="F2193" s="159"/>
    </row>
    <row r="2194" spans="4:6" x14ac:dyDescent="0.35">
      <c r="D2194" s="149"/>
      <c r="E2194" s="69"/>
      <c r="F2194" s="159"/>
    </row>
    <row r="2195" spans="4:6" x14ac:dyDescent="0.35">
      <c r="D2195" s="149"/>
      <c r="E2195" s="69"/>
      <c r="F2195" s="159"/>
    </row>
    <row r="2196" spans="4:6" x14ac:dyDescent="0.35">
      <c r="D2196" s="149"/>
      <c r="E2196" s="69"/>
      <c r="F2196" s="159"/>
    </row>
    <row r="2197" spans="4:6" x14ac:dyDescent="0.35">
      <c r="D2197" s="149"/>
      <c r="E2197" s="69"/>
      <c r="F2197" s="159"/>
    </row>
    <row r="2198" spans="4:6" x14ac:dyDescent="0.35">
      <c r="D2198" s="149"/>
      <c r="E2198" s="69"/>
      <c r="F2198" s="159"/>
    </row>
    <row r="2199" spans="4:6" x14ac:dyDescent="0.35">
      <c r="D2199" s="149"/>
      <c r="E2199" s="69"/>
      <c r="F2199" s="159"/>
    </row>
    <row r="2200" spans="4:6" x14ac:dyDescent="0.35">
      <c r="D2200" s="149"/>
      <c r="E2200" s="69"/>
      <c r="F2200" s="159"/>
    </row>
    <row r="2201" spans="4:6" x14ac:dyDescent="0.35">
      <c r="D2201" s="149"/>
      <c r="E2201" s="69"/>
      <c r="F2201" s="159"/>
    </row>
    <row r="2202" spans="4:6" x14ac:dyDescent="0.35">
      <c r="D2202" s="149"/>
      <c r="E2202" s="69"/>
      <c r="F2202" s="159"/>
    </row>
    <row r="2203" spans="4:6" x14ac:dyDescent="0.35">
      <c r="D2203" s="149"/>
      <c r="E2203" s="69"/>
      <c r="F2203" s="159"/>
    </row>
    <row r="2204" spans="4:6" x14ac:dyDescent="0.35">
      <c r="D2204" s="149"/>
      <c r="E2204" s="69"/>
      <c r="F2204" s="159"/>
    </row>
    <row r="2205" spans="4:6" x14ac:dyDescent="0.35">
      <c r="D2205" s="149"/>
      <c r="E2205" s="69"/>
      <c r="F2205" s="159"/>
    </row>
    <row r="2206" spans="4:6" x14ac:dyDescent="0.35">
      <c r="D2206" s="149"/>
      <c r="E2206" s="69"/>
      <c r="F2206" s="159"/>
    </row>
    <row r="2207" spans="4:6" x14ac:dyDescent="0.35">
      <c r="D2207" s="149"/>
      <c r="E2207" s="69"/>
      <c r="F2207" s="159"/>
    </row>
    <row r="2208" spans="4:6" x14ac:dyDescent="0.35">
      <c r="D2208" s="149"/>
      <c r="E2208" s="69"/>
      <c r="F2208" s="159"/>
    </row>
    <row r="2209" spans="4:6" x14ac:dyDescent="0.35">
      <c r="D2209" s="149"/>
      <c r="E2209" s="69"/>
      <c r="F2209" s="159"/>
    </row>
    <row r="2210" spans="4:6" x14ac:dyDescent="0.35">
      <c r="D2210" s="149"/>
      <c r="E2210" s="69"/>
      <c r="F2210" s="159"/>
    </row>
    <row r="2211" spans="4:6" x14ac:dyDescent="0.35">
      <c r="D2211" s="149"/>
      <c r="E2211" s="69"/>
      <c r="F2211" s="159"/>
    </row>
    <row r="2212" spans="4:6" x14ac:dyDescent="0.35">
      <c r="D2212" s="149"/>
      <c r="E2212" s="69"/>
      <c r="F2212" s="159"/>
    </row>
    <row r="2213" spans="4:6" x14ac:dyDescent="0.35">
      <c r="D2213" s="149"/>
      <c r="E2213" s="69"/>
      <c r="F2213" s="159"/>
    </row>
    <row r="2214" spans="4:6" x14ac:dyDescent="0.35">
      <c r="D2214" s="149"/>
      <c r="E2214" s="69"/>
      <c r="F2214" s="159"/>
    </row>
    <row r="2215" spans="4:6" x14ac:dyDescent="0.35">
      <c r="D2215" s="149"/>
      <c r="E2215" s="69"/>
      <c r="F2215" s="159"/>
    </row>
    <row r="2216" spans="4:6" x14ac:dyDescent="0.35">
      <c r="D2216" s="149"/>
      <c r="E2216" s="69"/>
      <c r="F2216" s="159"/>
    </row>
    <row r="2217" spans="4:6" x14ac:dyDescent="0.35">
      <c r="D2217" s="149"/>
      <c r="E2217" s="69"/>
      <c r="F2217" s="159"/>
    </row>
    <row r="2218" spans="4:6" x14ac:dyDescent="0.35">
      <c r="D2218" s="149"/>
      <c r="E2218" s="69"/>
      <c r="F2218" s="159"/>
    </row>
    <row r="2219" spans="4:6" x14ac:dyDescent="0.35">
      <c r="D2219" s="149"/>
      <c r="E2219" s="69"/>
      <c r="F2219" s="159"/>
    </row>
    <row r="2220" spans="4:6" x14ac:dyDescent="0.35">
      <c r="D2220" s="149"/>
      <c r="E2220" s="69"/>
      <c r="F2220" s="159"/>
    </row>
    <row r="2221" spans="4:6" x14ac:dyDescent="0.35">
      <c r="D2221" s="149"/>
      <c r="E2221" s="69"/>
      <c r="F2221" s="159"/>
    </row>
    <row r="2222" spans="4:6" x14ac:dyDescent="0.35">
      <c r="D2222" s="149"/>
      <c r="E2222" s="69"/>
      <c r="F2222" s="159"/>
    </row>
    <row r="2223" spans="4:6" x14ac:dyDescent="0.35">
      <c r="D2223" s="149"/>
      <c r="E2223" s="69"/>
      <c r="F2223" s="159"/>
    </row>
    <row r="2224" spans="4:6" x14ac:dyDescent="0.35">
      <c r="D2224" s="149"/>
      <c r="E2224" s="69"/>
      <c r="F2224" s="159"/>
    </row>
    <row r="2225" spans="4:6" x14ac:dyDescent="0.35">
      <c r="D2225" s="149"/>
      <c r="E2225" s="69"/>
      <c r="F2225" s="159"/>
    </row>
    <row r="2226" spans="4:6" x14ac:dyDescent="0.35">
      <c r="D2226" s="149"/>
      <c r="E2226" s="69"/>
      <c r="F2226" s="159"/>
    </row>
    <row r="2227" spans="4:6" x14ac:dyDescent="0.35">
      <c r="D2227" s="149"/>
      <c r="E2227" s="69"/>
      <c r="F2227" s="159"/>
    </row>
    <row r="2228" spans="4:6" x14ac:dyDescent="0.35">
      <c r="D2228" s="149"/>
      <c r="E2228" s="69"/>
      <c r="F2228" s="159"/>
    </row>
    <row r="2229" spans="4:6" x14ac:dyDescent="0.35">
      <c r="D2229" s="149"/>
      <c r="E2229" s="69"/>
      <c r="F2229" s="159"/>
    </row>
    <row r="2230" spans="4:6" x14ac:dyDescent="0.35">
      <c r="D2230" s="149"/>
      <c r="E2230" s="69"/>
      <c r="F2230" s="159"/>
    </row>
    <row r="2231" spans="4:6" x14ac:dyDescent="0.35">
      <c r="D2231" s="149"/>
      <c r="E2231" s="69"/>
      <c r="F2231" s="159"/>
    </row>
    <row r="2232" spans="4:6" x14ac:dyDescent="0.35">
      <c r="D2232" s="149"/>
      <c r="E2232" s="69"/>
      <c r="F2232" s="159"/>
    </row>
    <row r="2233" spans="4:6" x14ac:dyDescent="0.35">
      <c r="D2233" s="149"/>
      <c r="E2233" s="69"/>
      <c r="F2233" s="159"/>
    </row>
    <row r="2234" spans="4:6" x14ac:dyDescent="0.35">
      <c r="D2234" s="149"/>
      <c r="E2234" s="69"/>
      <c r="F2234" s="159"/>
    </row>
    <row r="2235" spans="4:6" x14ac:dyDescent="0.35">
      <c r="D2235" s="149"/>
      <c r="E2235" s="69"/>
      <c r="F2235" s="159"/>
    </row>
    <row r="2236" spans="4:6" x14ac:dyDescent="0.35">
      <c r="D2236" s="149"/>
      <c r="E2236" s="69"/>
      <c r="F2236" s="159"/>
    </row>
    <row r="2237" spans="4:6" x14ac:dyDescent="0.35">
      <c r="D2237" s="149"/>
      <c r="E2237" s="69"/>
      <c r="F2237" s="159"/>
    </row>
    <row r="2238" spans="4:6" x14ac:dyDescent="0.35">
      <c r="D2238" s="149"/>
      <c r="E2238" s="69"/>
      <c r="F2238" s="159"/>
    </row>
    <row r="2239" spans="4:6" x14ac:dyDescent="0.35">
      <c r="D2239" s="149"/>
      <c r="E2239" s="69"/>
      <c r="F2239" s="159"/>
    </row>
    <row r="2240" spans="4:6" x14ac:dyDescent="0.35">
      <c r="D2240" s="149"/>
      <c r="E2240" s="69"/>
      <c r="F2240" s="159"/>
    </row>
    <row r="2241" spans="4:6" x14ac:dyDescent="0.35">
      <c r="D2241" s="149"/>
      <c r="E2241" s="69"/>
      <c r="F2241" s="159"/>
    </row>
    <row r="2242" spans="4:6" x14ac:dyDescent="0.35">
      <c r="D2242" s="149"/>
      <c r="E2242" s="69"/>
      <c r="F2242" s="159"/>
    </row>
    <row r="2243" spans="4:6" x14ac:dyDescent="0.35">
      <c r="D2243" s="149"/>
      <c r="E2243" s="69"/>
      <c r="F2243" s="159"/>
    </row>
    <row r="2244" spans="4:6" x14ac:dyDescent="0.35">
      <c r="D2244" s="149"/>
      <c r="E2244" s="69"/>
      <c r="F2244" s="159"/>
    </row>
    <row r="2245" spans="4:6" x14ac:dyDescent="0.35">
      <c r="D2245" s="149"/>
      <c r="E2245" s="69"/>
      <c r="F2245" s="159"/>
    </row>
    <row r="2246" spans="4:6" x14ac:dyDescent="0.35">
      <c r="D2246" s="149"/>
      <c r="E2246" s="69"/>
      <c r="F2246" s="159"/>
    </row>
    <row r="2247" spans="4:6" x14ac:dyDescent="0.35">
      <c r="D2247" s="149"/>
      <c r="E2247" s="69"/>
      <c r="F2247" s="159"/>
    </row>
    <row r="2248" spans="4:6" x14ac:dyDescent="0.35">
      <c r="D2248" s="149"/>
      <c r="E2248" s="69"/>
      <c r="F2248" s="159"/>
    </row>
    <row r="2249" spans="4:6" x14ac:dyDescent="0.35">
      <c r="D2249" s="149"/>
      <c r="E2249" s="69"/>
      <c r="F2249" s="159"/>
    </row>
    <row r="2250" spans="4:6" x14ac:dyDescent="0.35">
      <c r="D2250" s="149"/>
      <c r="E2250" s="69"/>
      <c r="F2250" s="159"/>
    </row>
    <row r="2251" spans="4:6" x14ac:dyDescent="0.35">
      <c r="D2251" s="149"/>
      <c r="E2251" s="69"/>
      <c r="F2251" s="159"/>
    </row>
    <row r="2252" spans="4:6" x14ac:dyDescent="0.35">
      <c r="D2252" s="149"/>
      <c r="E2252" s="69"/>
      <c r="F2252" s="159"/>
    </row>
    <row r="2253" spans="4:6" x14ac:dyDescent="0.35">
      <c r="D2253" s="149"/>
      <c r="E2253" s="69"/>
      <c r="F2253" s="159"/>
    </row>
    <row r="2254" spans="4:6" x14ac:dyDescent="0.35">
      <c r="D2254" s="149"/>
      <c r="E2254" s="69"/>
      <c r="F2254" s="159"/>
    </row>
    <row r="2255" spans="4:6" x14ac:dyDescent="0.35">
      <c r="D2255" s="149"/>
      <c r="E2255" s="69"/>
      <c r="F2255" s="159"/>
    </row>
    <row r="2256" spans="4:6" x14ac:dyDescent="0.35">
      <c r="D2256" s="149"/>
      <c r="E2256" s="69"/>
      <c r="F2256" s="159"/>
    </row>
    <row r="2257" spans="4:6" x14ac:dyDescent="0.35">
      <c r="D2257" s="149"/>
      <c r="E2257" s="69"/>
      <c r="F2257" s="159"/>
    </row>
    <row r="2258" spans="4:6" x14ac:dyDescent="0.35">
      <c r="D2258" s="149"/>
      <c r="E2258" s="69"/>
      <c r="F2258" s="159"/>
    </row>
    <row r="2259" spans="4:6" x14ac:dyDescent="0.35">
      <c r="D2259" s="149"/>
      <c r="E2259" s="69"/>
      <c r="F2259" s="159"/>
    </row>
    <row r="2260" spans="4:6" x14ac:dyDescent="0.35">
      <c r="D2260" s="149"/>
      <c r="E2260" s="69"/>
      <c r="F2260" s="159"/>
    </row>
    <row r="2261" spans="4:6" x14ac:dyDescent="0.35">
      <c r="D2261" s="149"/>
      <c r="E2261" s="69"/>
      <c r="F2261" s="159"/>
    </row>
    <row r="2262" spans="4:6" x14ac:dyDescent="0.35">
      <c r="D2262" s="149"/>
      <c r="E2262" s="69"/>
      <c r="F2262" s="159"/>
    </row>
    <row r="2263" spans="4:6" x14ac:dyDescent="0.35">
      <c r="D2263" s="149"/>
      <c r="E2263" s="69"/>
      <c r="F2263" s="159"/>
    </row>
    <row r="2264" spans="4:6" x14ac:dyDescent="0.35">
      <c r="D2264" s="149"/>
      <c r="E2264" s="69"/>
      <c r="F2264" s="159"/>
    </row>
    <row r="2265" spans="4:6" x14ac:dyDescent="0.35">
      <c r="D2265" s="149"/>
      <c r="E2265" s="69"/>
      <c r="F2265" s="159"/>
    </row>
    <row r="2266" spans="4:6" x14ac:dyDescent="0.35">
      <c r="D2266" s="149"/>
      <c r="E2266" s="69"/>
      <c r="F2266" s="159"/>
    </row>
    <row r="2267" spans="4:6" x14ac:dyDescent="0.35">
      <c r="D2267" s="149"/>
      <c r="E2267" s="69"/>
      <c r="F2267" s="159"/>
    </row>
    <row r="2268" spans="4:6" x14ac:dyDescent="0.35">
      <c r="D2268" s="149"/>
      <c r="E2268" s="69"/>
      <c r="F2268" s="159"/>
    </row>
    <row r="2269" spans="4:6" x14ac:dyDescent="0.35">
      <c r="D2269" s="149"/>
      <c r="E2269" s="69"/>
      <c r="F2269" s="159"/>
    </row>
    <row r="2270" spans="4:6" x14ac:dyDescent="0.35">
      <c r="D2270" s="149"/>
      <c r="E2270" s="69"/>
      <c r="F2270" s="159"/>
    </row>
    <row r="2271" spans="4:6" x14ac:dyDescent="0.35">
      <c r="D2271" s="149"/>
      <c r="E2271" s="69"/>
      <c r="F2271" s="159"/>
    </row>
    <row r="2272" spans="4:6" x14ac:dyDescent="0.35">
      <c r="D2272" s="149"/>
      <c r="E2272" s="69"/>
      <c r="F2272" s="159"/>
    </row>
    <row r="2273" spans="4:6" x14ac:dyDescent="0.35">
      <c r="D2273" s="149"/>
      <c r="E2273" s="69"/>
      <c r="F2273" s="159"/>
    </row>
    <row r="2274" spans="4:6" x14ac:dyDescent="0.35">
      <c r="D2274" s="149"/>
      <c r="E2274" s="69"/>
      <c r="F2274" s="159"/>
    </row>
    <row r="2275" spans="4:6" x14ac:dyDescent="0.35">
      <c r="D2275" s="149"/>
      <c r="E2275" s="69"/>
      <c r="F2275" s="159"/>
    </row>
    <row r="2276" spans="4:6" x14ac:dyDescent="0.35">
      <c r="D2276" s="149"/>
      <c r="E2276" s="69"/>
      <c r="F2276" s="159"/>
    </row>
    <row r="2277" spans="4:6" x14ac:dyDescent="0.35">
      <c r="D2277" s="149"/>
      <c r="E2277" s="69"/>
      <c r="F2277" s="159"/>
    </row>
    <row r="2278" spans="4:6" x14ac:dyDescent="0.35">
      <c r="D2278" s="149"/>
      <c r="E2278" s="69"/>
      <c r="F2278" s="159"/>
    </row>
    <row r="2279" spans="4:6" x14ac:dyDescent="0.35">
      <c r="D2279" s="149"/>
      <c r="E2279" s="69"/>
      <c r="F2279" s="159"/>
    </row>
    <row r="2280" spans="4:6" x14ac:dyDescent="0.35">
      <c r="D2280" s="149"/>
      <c r="E2280" s="69"/>
      <c r="F2280" s="159"/>
    </row>
    <row r="2281" spans="4:6" x14ac:dyDescent="0.35">
      <c r="D2281" s="149"/>
      <c r="E2281" s="69"/>
      <c r="F2281" s="159"/>
    </row>
    <row r="2282" spans="4:6" x14ac:dyDescent="0.35">
      <c r="D2282" s="149"/>
      <c r="E2282" s="69"/>
      <c r="F2282" s="159"/>
    </row>
    <row r="2283" spans="4:6" x14ac:dyDescent="0.35">
      <c r="D2283" s="149"/>
      <c r="E2283" s="69"/>
      <c r="F2283" s="159"/>
    </row>
    <row r="2284" spans="4:6" x14ac:dyDescent="0.35">
      <c r="D2284" s="149"/>
      <c r="E2284" s="69"/>
      <c r="F2284" s="159"/>
    </row>
    <row r="2285" spans="4:6" x14ac:dyDescent="0.35">
      <c r="D2285" s="149"/>
      <c r="E2285" s="69"/>
      <c r="F2285" s="159"/>
    </row>
    <row r="2286" spans="4:6" x14ac:dyDescent="0.35">
      <c r="D2286" s="149"/>
      <c r="E2286" s="69"/>
      <c r="F2286" s="159"/>
    </row>
    <row r="2287" spans="4:6" x14ac:dyDescent="0.35">
      <c r="D2287" s="149"/>
      <c r="E2287" s="69"/>
      <c r="F2287" s="159"/>
    </row>
    <row r="2288" spans="4:6" x14ac:dyDescent="0.35">
      <c r="D2288" s="149"/>
      <c r="E2288" s="69"/>
      <c r="F2288" s="159"/>
    </row>
    <row r="2289" spans="4:6" x14ac:dyDescent="0.35">
      <c r="D2289" s="149"/>
      <c r="E2289" s="69"/>
      <c r="F2289" s="159"/>
    </row>
    <row r="2290" spans="4:6" x14ac:dyDescent="0.35">
      <c r="D2290" s="149"/>
      <c r="E2290" s="69"/>
      <c r="F2290" s="159"/>
    </row>
    <row r="2291" spans="4:6" x14ac:dyDescent="0.35">
      <c r="D2291" s="149"/>
      <c r="E2291" s="69"/>
      <c r="F2291" s="159"/>
    </row>
    <row r="2292" spans="4:6" x14ac:dyDescent="0.35">
      <c r="D2292" s="149"/>
      <c r="E2292" s="69"/>
      <c r="F2292" s="159"/>
    </row>
    <row r="2293" spans="4:6" x14ac:dyDescent="0.35">
      <c r="D2293" s="149"/>
      <c r="E2293" s="69"/>
      <c r="F2293" s="159"/>
    </row>
    <row r="2294" spans="4:6" x14ac:dyDescent="0.35">
      <c r="D2294" s="149"/>
      <c r="E2294" s="69"/>
      <c r="F2294" s="159"/>
    </row>
    <row r="2295" spans="4:6" x14ac:dyDescent="0.35">
      <c r="D2295" s="149"/>
      <c r="E2295" s="69"/>
      <c r="F2295" s="159"/>
    </row>
    <row r="2296" spans="4:6" x14ac:dyDescent="0.35">
      <c r="D2296" s="149"/>
      <c r="E2296" s="69"/>
      <c r="F2296" s="159"/>
    </row>
    <row r="2297" spans="4:6" x14ac:dyDescent="0.35">
      <c r="D2297" s="149"/>
      <c r="E2297" s="69"/>
      <c r="F2297" s="159"/>
    </row>
    <row r="2298" spans="4:6" x14ac:dyDescent="0.35">
      <c r="D2298" s="149"/>
      <c r="E2298" s="69"/>
      <c r="F2298" s="159"/>
    </row>
    <row r="2299" spans="4:6" x14ac:dyDescent="0.35">
      <c r="D2299" s="149"/>
      <c r="E2299" s="69"/>
      <c r="F2299" s="159"/>
    </row>
    <row r="2300" spans="4:6" x14ac:dyDescent="0.35">
      <c r="D2300" s="149"/>
      <c r="E2300" s="69"/>
      <c r="F2300" s="159"/>
    </row>
    <row r="2301" spans="4:6" x14ac:dyDescent="0.35">
      <c r="D2301" s="149"/>
      <c r="E2301" s="69"/>
      <c r="F2301" s="159"/>
    </row>
    <row r="2302" spans="4:6" x14ac:dyDescent="0.35">
      <c r="D2302" s="149"/>
      <c r="E2302" s="69"/>
      <c r="F2302" s="159"/>
    </row>
    <row r="2303" spans="4:6" x14ac:dyDescent="0.35">
      <c r="D2303" s="149"/>
      <c r="E2303" s="69"/>
      <c r="F2303" s="159"/>
    </row>
    <row r="2304" spans="4:6" x14ac:dyDescent="0.35">
      <c r="D2304" s="149"/>
      <c r="E2304" s="69"/>
      <c r="F2304" s="159"/>
    </row>
    <row r="2305" spans="4:6" x14ac:dyDescent="0.35">
      <c r="D2305" s="149"/>
      <c r="E2305" s="69"/>
      <c r="F2305" s="159"/>
    </row>
    <row r="2306" spans="4:6" x14ac:dyDescent="0.35">
      <c r="D2306" s="149"/>
      <c r="E2306" s="69"/>
      <c r="F2306" s="159"/>
    </row>
    <row r="2307" spans="4:6" x14ac:dyDescent="0.35">
      <c r="D2307" s="149"/>
      <c r="E2307" s="69"/>
      <c r="F2307" s="159"/>
    </row>
    <row r="2308" spans="4:6" x14ac:dyDescent="0.35">
      <c r="D2308" s="149"/>
      <c r="E2308" s="69"/>
      <c r="F2308" s="159"/>
    </row>
    <row r="2309" spans="4:6" x14ac:dyDescent="0.35">
      <c r="D2309" s="149"/>
      <c r="E2309" s="69"/>
      <c r="F2309" s="159"/>
    </row>
    <row r="2310" spans="4:6" x14ac:dyDescent="0.35">
      <c r="D2310" s="149"/>
      <c r="E2310" s="69"/>
      <c r="F2310" s="159"/>
    </row>
    <row r="2311" spans="4:6" x14ac:dyDescent="0.35">
      <c r="D2311" s="149"/>
      <c r="E2311" s="69"/>
      <c r="F2311" s="159"/>
    </row>
    <row r="2312" spans="4:6" x14ac:dyDescent="0.35">
      <c r="D2312" s="149"/>
      <c r="E2312" s="69"/>
      <c r="F2312" s="159"/>
    </row>
    <row r="2313" spans="4:6" x14ac:dyDescent="0.35">
      <c r="D2313" s="149"/>
      <c r="E2313" s="69"/>
      <c r="F2313" s="159"/>
    </row>
    <row r="2314" spans="4:6" x14ac:dyDescent="0.35">
      <c r="D2314" s="149"/>
      <c r="E2314" s="69"/>
      <c r="F2314" s="159"/>
    </row>
    <row r="2315" spans="4:6" x14ac:dyDescent="0.35">
      <c r="D2315" s="149"/>
      <c r="E2315" s="69"/>
      <c r="F2315" s="159"/>
    </row>
    <row r="2316" spans="4:6" x14ac:dyDescent="0.35">
      <c r="D2316" s="149"/>
      <c r="E2316" s="69"/>
      <c r="F2316" s="159"/>
    </row>
    <row r="2317" spans="4:6" x14ac:dyDescent="0.35">
      <c r="D2317" s="149"/>
      <c r="E2317" s="69"/>
      <c r="F2317" s="159"/>
    </row>
    <row r="2318" spans="4:6" x14ac:dyDescent="0.35">
      <c r="D2318" s="149"/>
      <c r="E2318" s="69"/>
      <c r="F2318" s="159"/>
    </row>
    <row r="2319" spans="4:6" x14ac:dyDescent="0.35">
      <c r="D2319" s="149"/>
      <c r="E2319" s="69"/>
      <c r="F2319" s="159"/>
    </row>
    <row r="2320" spans="4:6" x14ac:dyDescent="0.35">
      <c r="D2320" s="149"/>
      <c r="E2320" s="69"/>
      <c r="F2320" s="159"/>
    </row>
    <row r="2321" spans="4:6" x14ac:dyDescent="0.35">
      <c r="D2321" s="149"/>
      <c r="E2321" s="69"/>
      <c r="F2321" s="159"/>
    </row>
    <row r="2322" spans="4:6" x14ac:dyDescent="0.35">
      <c r="D2322" s="149"/>
      <c r="E2322" s="69"/>
      <c r="F2322" s="159"/>
    </row>
    <row r="2323" spans="4:6" x14ac:dyDescent="0.35">
      <c r="D2323" s="149"/>
      <c r="E2323" s="69"/>
      <c r="F2323" s="159"/>
    </row>
    <row r="2324" spans="4:6" x14ac:dyDescent="0.35">
      <c r="D2324" s="149"/>
      <c r="E2324" s="69"/>
      <c r="F2324" s="159"/>
    </row>
    <row r="2325" spans="4:6" x14ac:dyDescent="0.35">
      <c r="D2325" s="149"/>
      <c r="E2325" s="69"/>
      <c r="F2325" s="159"/>
    </row>
    <row r="2326" spans="4:6" x14ac:dyDescent="0.35">
      <c r="D2326" s="149"/>
      <c r="E2326" s="69"/>
      <c r="F2326" s="159"/>
    </row>
    <row r="2327" spans="4:6" x14ac:dyDescent="0.35">
      <c r="D2327" s="149"/>
      <c r="E2327" s="69"/>
      <c r="F2327" s="159"/>
    </row>
    <row r="2328" spans="4:6" x14ac:dyDescent="0.35">
      <c r="D2328" s="149"/>
      <c r="E2328" s="69"/>
      <c r="F2328" s="159"/>
    </row>
    <row r="2329" spans="4:6" x14ac:dyDescent="0.35">
      <c r="D2329" s="149"/>
      <c r="E2329" s="69"/>
      <c r="F2329" s="159"/>
    </row>
    <row r="2330" spans="4:6" x14ac:dyDescent="0.35">
      <c r="D2330" s="149"/>
      <c r="E2330" s="69"/>
      <c r="F2330" s="159"/>
    </row>
    <row r="2331" spans="4:6" x14ac:dyDescent="0.35">
      <c r="D2331" s="149"/>
      <c r="E2331" s="69"/>
      <c r="F2331" s="159"/>
    </row>
    <row r="2332" spans="4:6" x14ac:dyDescent="0.35">
      <c r="D2332" s="149"/>
      <c r="E2332" s="69"/>
      <c r="F2332" s="159"/>
    </row>
    <row r="2333" spans="4:6" x14ac:dyDescent="0.35">
      <c r="D2333" s="149"/>
      <c r="E2333" s="69"/>
      <c r="F2333" s="159"/>
    </row>
    <row r="2334" spans="4:6" x14ac:dyDescent="0.35">
      <c r="D2334" s="149"/>
      <c r="E2334" s="69"/>
      <c r="F2334" s="159"/>
    </row>
    <row r="2335" spans="4:6" x14ac:dyDescent="0.35">
      <c r="D2335" s="149"/>
      <c r="E2335" s="69"/>
      <c r="F2335" s="159"/>
    </row>
    <row r="2336" spans="4:6" x14ac:dyDescent="0.35">
      <c r="D2336" s="149"/>
      <c r="E2336" s="69"/>
      <c r="F2336" s="159"/>
    </row>
    <row r="2337" spans="4:6" x14ac:dyDescent="0.35">
      <c r="D2337" s="149"/>
      <c r="E2337" s="69"/>
      <c r="F2337" s="159"/>
    </row>
    <row r="2338" spans="4:6" x14ac:dyDescent="0.35">
      <c r="D2338" s="149"/>
      <c r="E2338" s="69"/>
      <c r="F2338" s="159"/>
    </row>
    <row r="2339" spans="4:6" x14ac:dyDescent="0.35">
      <c r="D2339" s="149"/>
      <c r="E2339" s="69"/>
      <c r="F2339" s="159"/>
    </row>
    <row r="2340" spans="4:6" x14ac:dyDescent="0.35">
      <c r="D2340" s="149"/>
      <c r="E2340" s="69"/>
      <c r="F2340" s="159"/>
    </row>
    <row r="2341" spans="4:6" x14ac:dyDescent="0.35">
      <c r="D2341" s="149"/>
      <c r="E2341" s="69"/>
      <c r="F2341" s="159"/>
    </row>
    <row r="2342" spans="4:6" x14ac:dyDescent="0.35">
      <c r="D2342" s="149"/>
      <c r="E2342" s="69"/>
      <c r="F2342" s="159"/>
    </row>
    <row r="2343" spans="4:6" x14ac:dyDescent="0.35">
      <c r="D2343" s="149"/>
      <c r="E2343" s="69"/>
      <c r="F2343" s="159"/>
    </row>
    <row r="2344" spans="4:6" x14ac:dyDescent="0.35">
      <c r="D2344" s="149"/>
      <c r="E2344" s="69"/>
      <c r="F2344" s="159"/>
    </row>
    <row r="2345" spans="4:6" x14ac:dyDescent="0.35">
      <c r="D2345" s="149"/>
      <c r="E2345" s="69"/>
      <c r="F2345" s="159"/>
    </row>
    <row r="2346" spans="4:6" x14ac:dyDescent="0.35">
      <c r="D2346" s="149"/>
      <c r="E2346" s="69"/>
      <c r="F2346" s="159"/>
    </row>
    <row r="2347" spans="4:6" x14ac:dyDescent="0.35">
      <c r="D2347" s="149"/>
      <c r="E2347" s="69"/>
      <c r="F2347" s="159"/>
    </row>
    <row r="2348" spans="4:6" x14ac:dyDescent="0.35">
      <c r="D2348" s="149"/>
      <c r="E2348" s="69"/>
      <c r="F2348" s="159"/>
    </row>
    <row r="2349" spans="4:6" x14ac:dyDescent="0.35">
      <c r="D2349" s="149"/>
      <c r="E2349" s="69"/>
      <c r="F2349" s="159"/>
    </row>
    <row r="2350" spans="4:6" x14ac:dyDescent="0.35">
      <c r="D2350" s="149"/>
      <c r="E2350" s="69"/>
      <c r="F2350" s="159"/>
    </row>
    <row r="2351" spans="4:6" x14ac:dyDescent="0.35">
      <c r="D2351" s="149"/>
      <c r="E2351" s="69"/>
      <c r="F2351" s="159"/>
    </row>
    <row r="2352" spans="4:6" x14ac:dyDescent="0.35">
      <c r="D2352" s="149"/>
      <c r="E2352" s="69"/>
      <c r="F2352" s="159"/>
    </row>
    <row r="2353" spans="4:6" x14ac:dyDescent="0.35">
      <c r="D2353" s="149"/>
      <c r="E2353" s="69"/>
      <c r="F2353" s="159"/>
    </row>
    <row r="2354" spans="4:6" x14ac:dyDescent="0.35">
      <c r="D2354" s="149"/>
      <c r="E2354" s="69"/>
      <c r="F2354" s="159"/>
    </row>
    <row r="2355" spans="4:6" x14ac:dyDescent="0.35">
      <c r="D2355" s="149"/>
      <c r="E2355" s="69"/>
      <c r="F2355" s="159"/>
    </row>
    <row r="2356" spans="4:6" x14ac:dyDescent="0.35">
      <c r="D2356" s="149"/>
      <c r="E2356" s="69"/>
      <c r="F2356" s="159"/>
    </row>
    <row r="2357" spans="4:6" x14ac:dyDescent="0.35">
      <c r="D2357" s="149"/>
      <c r="E2357" s="69"/>
      <c r="F2357" s="159"/>
    </row>
    <row r="2358" spans="4:6" x14ac:dyDescent="0.35">
      <c r="D2358" s="149"/>
      <c r="E2358" s="69"/>
      <c r="F2358" s="159"/>
    </row>
    <row r="2359" spans="4:6" x14ac:dyDescent="0.35">
      <c r="D2359" s="149"/>
      <c r="E2359" s="69"/>
      <c r="F2359" s="159"/>
    </row>
    <row r="2360" spans="4:6" x14ac:dyDescent="0.35">
      <c r="D2360" s="149"/>
      <c r="E2360" s="69"/>
      <c r="F2360" s="159"/>
    </row>
    <row r="2361" spans="4:6" x14ac:dyDescent="0.35">
      <c r="D2361" s="149"/>
      <c r="E2361" s="69"/>
      <c r="F2361" s="159"/>
    </row>
    <row r="2362" spans="4:6" x14ac:dyDescent="0.35">
      <c r="D2362" s="149"/>
      <c r="E2362" s="69"/>
      <c r="F2362" s="159"/>
    </row>
    <row r="2363" spans="4:6" x14ac:dyDescent="0.35">
      <c r="D2363" s="149"/>
      <c r="E2363" s="69"/>
      <c r="F2363" s="159"/>
    </row>
    <row r="2364" spans="4:6" x14ac:dyDescent="0.35">
      <c r="D2364" s="149"/>
      <c r="E2364" s="69"/>
      <c r="F2364" s="159"/>
    </row>
    <row r="2365" spans="4:6" x14ac:dyDescent="0.35">
      <c r="D2365" s="149"/>
      <c r="E2365" s="69"/>
      <c r="F2365" s="159"/>
    </row>
    <row r="2366" spans="4:6" x14ac:dyDescent="0.35">
      <c r="D2366" s="149"/>
      <c r="E2366" s="69"/>
      <c r="F2366" s="159"/>
    </row>
    <row r="2367" spans="4:6" x14ac:dyDescent="0.35">
      <c r="D2367" s="149"/>
      <c r="E2367" s="69"/>
      <c r="F2367" s="159"/>
    </row>
    <row r="2368" spans="4:6" x14ac:dyDescent="0.35">
      <c r="D2368" s="149"/>
      <c r="E2368" s="69"/>
      <c r="F2368" s="159"/>
    </row>
    <row r="2369" spans="4:6" x14ac:dyDescent="0.35">
      <c r="D2369" s="149"/>
      <c r="E2369" s="69"/>
      <c r="F2369" s="159"/>
    </row>
    <row r="2370" spans="4:6" x14ac:dyDescent="0.35">
      <c r="D2370" s="149"/>
      <c r="E2370" s="69"/>
      <c r="F2370" s="159"/>
    </row>
    <row r="2371" spans="4:6" x14ac:dyDescent="0.35">
      <c r="D2371" s="149"/>
      <c r="E2371" s="69"/>
      <c r="F2371" s="159"/>
    </row>
    <row r="2372" spans="4:6" x14ac:dyDescent="0.35">
      <c r="D2372" s="149"/>
      <c r="E2372" s="69"/>
      <c r="F2372" s="159"/>
    </row>
    <row r="2373" spans="4:6" x14ac:dyDescent="0.35">
      <c r="D2373" s="149"/>
      <c r="E2373" s="69"/>
      <c r="F2373" s="159"/>
    </row>
    <row r="2374" spans="4:6" x14ac:dyDescent="0.35">
      <c r="D2374" s="149"/>
      <c r="E2374" s="69"/>
      <c r="F2374" s="159"/>
    </row>
    <row r="2375" spans="4:6" x14ac:dyDescent="0.35">
      <c r="D2375" s="149"/>
      <c r="E2375" s="69"/>
      <c r="F2375" s="159"/>
    </row>
    <row r="2376" spans="4:6" x14ac:dyDescent="0.35">
      <c r="D2376" s="149"/>
      <c r="E2376" s="69"/>
      <c r="F2376" s="159"/>
    </row>
    <row r="2377" spans="4:6" x14ac:dyDescent="0.35">
      <c r="D2377" s="149"/>
      <c r="E2377" s="69"/>
      <c r="F2377" s="159"/>
    </row>
    <row r="2378" spans="4:6" x14ac:dyDescent="0.35">
      <c r="D2378" s="149"/>
      <c r="E2378" s="69"/>
      <c r="F2378" s="159"/>
    </row>
    <row r="2379" spans="4:6" x14ac:dyDescent="0.35">
      <c r="D2379" s="149"/>
      <c r="E2379" s="69"/>
      <c r="F2379" s="159"/>
    </row>
    <row r="2380" spans="4:6" x14ac:dyDescent="0.35">
      <c r="D2380" s="149"/>
      <c r="E2380" s="69"/>
      <c r="F2380" s="159"/>
    </row>
    <row r="2381" spans="4:6" x14ac:dyDescent="0.35">
      <c r="D2381" s="149"/>
      <c r="E2381" s="69"/>
      <c r="F2381" s="159"/>
    </row>
    <row r="2382" spans="4:6" x14ac:dyDescent="0.35">
      <c r="D2382" s="149"/>
      <c r="E2382" s="69"/>
      <c r="F2382" s="159"/>
    </row>
    <row r="2383" spans="4:6" x14ac:dyDescent="0.35">
      <c r="D2383" s="149"/>
      <c r="E2383" s="69"/>
      <c r="F2383" s="159"/>
    </row>
    <row r="2384" spans="4:6" x14ac:dyDescent="0.35">
      <c r="D2384" s="149"/>
      <c r="E2384" s="69"/>
      <c r="F2384" s="159"/>
    </row>
    <row r="2385" spans="4:6" x14ac:dyDescent="0.35">
      <c r="D2385" s="149"/>
      <c r="E2385" s="69"/>
      <c r="F2385" s="159"/>
    </row>
    <row r="2386" spans="4:6" x14ac:dyDescent="0.35">
      <c r="D2386" s="149"/>
      <c r="E2386" s="69"/>
      <c r="F2386" s="159"/>
    </row>
    <row r="2387" spans="4:6" x14ac:dyDescent="0.35">
      <c r="D2387" s="149"/>
      <c r="E2387" s="69"/>
      <c r="F2387" s="159"/>
    </row>
    <row r="2388" spans="4:6" x14ac:dyDescent="0.35">
      <c r="D2388" s="149"/>
      <c r="E2388" s="69"/>
      <c r="F2388" s="159"/>
    </row>
    <row r="2389" spans="4:6" x14ac:dyDescent="0.35">
      <c r="D2389" s="149"/>
      <c r="E2389" s="69"/>
      <c r="F2389" s="159"/>
    </row>
    <row r="2390" spans="4:6" x14ac:dyDescent="0.35">
      <c r="D2390" s="149"/>
      <c r="E2390" s="69"/>
      <c r="F2390" s="159"/>
    </row>
    <row r="2391" spans="4:6" x14ac:dyDescent="0.35">
      <c r="D2391" s="149"/>
      <c r="E2391" s="69"/>
      <c r="F2391" s="159"/>
    </row>
    <row r="2392" spans="4:6" x14ac:dyDescent="0.35">
      <c r="D2392" s="149"/>
      <c r="E2392" s="69"/>
      <c r="F2392" s="159"/>
    </row>
    <row r="2393" spans="4:6" x14ac:dyDescent="0.35">
      <c r="D2393" s="149"/>
      <c r="E2393" s="69"/>
      <c r="F2393" s="159"/>
    </row>
    <row r="2394" spans="4:6" x14ac:dyDescent="0.35">
      <c r="D2394" s="149"/>
      <c r="E2394" s="69"/>
      <c r="F2394" s="159"/>
    </row>
    <row r="2395" spans="4:6" x14ac:dyDescent="0.35">
      <c r="D2395" s="149"/>
      <c r="E2395" s="69"/>
      <c r="F2395" s="159"/>
    </row>
    <row r="2396" spans="4:6" x14ac:dyDescent="0.35">
      <c r="D2396" s="149"/>
      <c r="E2396" s="69"/>
      <c r="F2396" s="159"/>
    </row>
    <row r="2397" spans="4:6" x14ac:dyDescent="0.35">
      <c r="D2397" s="149"/>
      <c r="E2397" s="69"/>
      <c r="F2397" s="159"/>
    </row>
    <row r="2398" spans="4:6" x14ac:dyDescent="0.35">
      <c r="D2398" s="149"/>
      <c r="E2398" s="69"/>
      <c r="F2398" s="159"/>
    </row>
    <row r="2399" spans="4:6" x14ac:dyDescent="0.35">
      <c r="D2399" s="149"/>
      <c r="E2399" s="69"/>
      <c r="F2399" s="159"/>
    </row>
    <row r="2400" spans="4:6" x14ac:dyDescent="0.35">
      <c r="D2400" s="149"/>
      <c r="E2400" s="69"/>
      <c r="F2400" s="159"/>
    </row>
    <row r="2401" spans="4:6" x14ac:dyDescent="0.35">
      <c r="D2401" s="149"/>
      <c r="E2401" s="69"/>
      <c r="F2401" s="159"/>
    </row>
    <row r="2402" spans="4:6" x14ac:dyDescent="0.35">
      <c r="D2402" s="149"/>
      <c r="E2402" s="69"/>
      <c r="F2402" s="159"/>
    </row>
    <row r="2403" spans="4:6" x14ac:dyDescent="0.35">
      <c r="D2403" s="149"/>
      <c r="E2403" s="69"/>
      <c r="F2403" s="159"/>
    </row>
    <row r="2404" spans="4:6" x14ac:dyDescent="0.35">
      <c r="D2404" s="149"/>
      <c r="E2404" s="69"/>
      <c r="F2404" s="159"/>
    </row>
    <row r="2405" spans="4:6" x14ac:dyDescent="0.35">
      <c r="D2405" s="149"/>
      <c r="E2405" s="69"/>
      <c r="F2405" s="159"/>
    </row>
    <row r="2406" spans="4:6" x14ac:dyDescent="0.35">
      <c r="D2406" s="149"/>
      <c r="E2406" s="69"/>
      <c r="F2406" s="159"/>
    </row>
    <row r="2407" spans="4:6" x14ac:dyDescent="0.35">
      <c r="D2407" s="149"/>
      <c r="E2407" s="69"/>
      <c r="F2407" s="159"/>
    </row>
    <row r="2408" spans="4:6" x14ac:dyDescent="0.35">
      <c r="D2408" s="149"/>
      <c r="E2408" s="69"/>
      <c r="F2408" s="159"/>
    </row>
    <row r="2409" spans="4:6" x14ac:dyDescent="0.35">
      <c r="D2409" s="149"/>
      <c r="E2409" s="69"/>
      <c r="F2409" s="159"/>
    </row>
    <row r="2410" spans="4:6" x14ac:dyDescent="0.35">
      <c r="D2410" s="149"/>
      <c r="E2410" s="69"/>
      <c r="F2410" s="159"/>
    </row>
    <row r="2411" spans="4:6" x14ac:dyDescent="0.35">
      <c r="D2411" s="149"/>
      <c r="E2411" s="69"/>
      <c r="F2411" s="159"/>
    </row>
    <row r="2412" spans="4:6" x14ac:dyDescent="0.35">
      <c r="D2412" s="149"/>
      <c r="E2412" s="69"/>
      <c r="F2412" s="159"/>
    </row>
    <row r="2413" spans="4:6" x14ac:dyDescent="0.35">
      <c r="D2413" s="149"/>
      <c r="E2413" s="69"/>
      <c r="F2413" s="159"/>
    </row>
    <row r="2414" spans="4:6" x14ac:dyDescent="0.35">
      <c r="D2414" s="149"/>
      <c r="E2414" s="69"/>
      <c r="F2414" s="159"/>
    </row>
    <row r="2415" spans="4:6" x14ac:dyDescent="0.35">
      <c r="D2415" s="149"/>
      <c r="E2415" s="69"/>
      <c r="F2415" s="159"/>
    </row>
    <row r="2416" spans="4:6" x14ac:dyDescent="0.35">
      <c r="D2416" s="149"/>
      <c r="E2416" s="69"/>
      <c r="F2416" s="159"/>
    </row>
    <row r="2417" spans="4:6" x14ac:dyDescent="0.35">
      <c r="D2417" s="149"/>
      <c r="E2417" s="69"/>
      <c r="F2417" s="159"/>
    </row>
    <row r="2418" spans="4:6" x14ac:dyDescent="0.35">
      <c r="D2418" s="149"/>
      <c r="E2418" s="69"/>
      <c r="F2418" s="159"/>
    </row>
    <row r="2419" spans="4:6" x14ac:dyDescent="0.35">
      <c r="D2419" s="149"/>
      <c r="E2419" s="69"/>
      <c r="F2419" s="159"/>
    </row>
    <row r="2420" spans="4:6" x14ac:dyDescent="0.35">
      <c r="D2420" s="149"/>
      <c r="E2420" s="69"/>
      <c r="F2420" s="159"/>
    </row>
    <row r="2421" spans="4:6" x14ac:dyDescent="0.35">
      <c r="D2421" s="149"/>
      <c r="E2421" s="69"/>
      <c r="F2421" s="159"/>
    </row>
    <row r="2422" spans="4:6" x14ac:dyDescent="0.35">
      <c r="D2422" s="149"/>
      <c r="E2422" s="69"/>
      <c r="F2422" s="159"/>
    </row>
    <row r="2423" spans="4:6" x14ac:dyDescent="0.35">
      <c r="D2423" s="149"/>
      <c r="E2423" s="69"/>
      <c r="F2423" s="159"/>
    </row>
    <row r="2424" spans="4:6" x14ac:dyDescent="0.35">
      <c r="D2424" s="149"/>
      <c r="E2424" s="69"/>
      <c r="F2424" s="159"/>
    </row>
    <row r="2425" spans="4:6" x14ac:dyDescent="0.35">
      <c r="D2425" s="149"/>
      <c r="E2425" s="69"/>
      <c r="F2425" s="159"/>
    </row>
    <row r="2426" spans="4:6" x14ac:dyDescent="0.35">
      <c r="D2426" s="149"/>
      <c r="E2426" s="69"/>
      <c r="F2426" s="159"/>
    </row>
    <row r="2427" spans="4:6" x14ac:dyDescent="0.35">
      <c r="D2427" s="149"/>
      <c r="E2427" s="69"/>
      <c r="F2427" s="159"/>
    </row>
    <row r="2428" spans="4:6" x14ac:dyDescent="0.35">
      <c r="D2428" s="149"/>
      <c r="E2428" s="69"/>
      <c r="F2428" s="159"/>
    </row>
    <row r="2429" spans="4:6" x14ac:dyDescent="0.35">
      <c r="D2429" s="149"/>
      <c r="E2429" s="69"/>
      <c r="F2429" s="159"/>
    </row>
    <row r="2430" spans="4:6" x14ac:dyDescent="0.35">
      <c r="D2430" s="149"/>
      <c r="E2430" s="69"/>
      <c r="F2430" s="159"/>
    </row>
    <row r="2431" spans="4:6" x14ac:dyDescent="0.35">
      <c r="D2431" s="149"/>
      <c r="E2431" s="69"/>
      <c r="F2431" s="159"/>
    </row>
    <row r="2432" spans="4:6" x14ac:dyDescent="0.35">
      <c r="D2432" s="149"/>
      <c r="E2432" s="69"/>
      <c r="F2432" s="159"/>
    </row>
    <row r="2433" spans="4:6" x14ac:dyDescent="0.35">
      <c r="D2433" s="149"/>
      <c r="E2433" s="69"/>
      <c r="F2433" s="159"/>
    </row>
    <row r="2434" spans="4:6" x14ac:dyDescent="0.35">
      <c r="D2434" s="149"/>
      <c r="E2434" s="69"/>
      <c r="F2434" s="159"/>
    </row>
    <row r="2435" spans="4:6" x14ac:dyDescent="0.35">
      <c r="D2435" s="149"/>
      <c r="E2435" s="69"/>
      <c r="F2435" s="159"/>
    </row>
    <row r="2436" spans="4:6" x14ac:dyDescent="0.35">
      <c r="D2436" s="149"/>
      <c r="E2436" s="69"/>
      <c r="F2436" s="159"/>
    </row>
    <row r="2437" spans="4:6" x14ac:dyDescent="0.35">
      <c r="D2437" s="149"/>
      <c r="E2437" s="69"/>
      <c r="F2437" s="159"/>
    </row>
    <row r="2438" spans="4:6" x14ac:dyDescent="0.35">
      <c r="D2438" s="149"/>
      <c r="E2438" s="69"/>
      <c r="F2438" s="159"/>
    </row>
    <row r="2439" spans="4:6" x14ac:dyDescent="0.35">
      <c r="D2439" s="149"/>
      <c r="E2439" s="69"/>
      <c r="F2439" s="159"/>
    </row>
    <row r="2440" spans="4:6" x14ac:dyDescent="0.35">
      <c r="D2440" s="149"/>
      <c r="E2440" s="69"/>
      <c r="F2440" s="159"/>
    </row>
    <row r="2441" spans="4:6" x14ac:dyDescent="0.35">
      <c r="D2441" s="149"/>
      <c r="E2441" s="69"/>
      <c r="F2441" s="159"/>
    </row>
    <row r="2442" spans="4:6" x14ac:dyDescent="0.35">
      <c r="D2442" s="149"/>
      <c r="E2442" s="69"/>
      <c r="F2442" s="159"/>
    </row>
    <row r="2443" spans="4:6" x14ac:dyDescent="0.35">
      <c r="D2443" s="149"/>
      <c r="E2443" s="69"/>
      <c r="F2443" s="159"/>
    </row>
    <row r="2444" spans="4:6" x14ac:dyDescent="0.35">
      <c r="D2444" s="149"/>
      <c r="E2444" s="69"/>
      <c r="F2444" s="159"/>
    </row>
    <row r="2445" spans="4:6" x14ac:dyDescent="0.35">
      <c r="D2445" s="149"/>
      <c r="E2445" s="69"/>
      <c r="F2445" s="159"/>
    </row>
    <row r="2446" spans="4:6" x14ac:dyDescent="0.35">
      <c r="D2446" s="149"/>
      <c r="E2446" s="69"/>
      <c r="F2446" s="159"/>
    </row>
    <row r="2447" spans="4:6" x14ac:dyDescent="0.35">
      <c r="D2447" s="149"/>
      <c r="E2447" s="69"/>
      <c r="F2447" s="159"/>
    </row>
    <row r="2448" spans="4:6" x14ac:dyDescent="0.35">
      <c r="D2448" s="149"/>
      <c r="E2448" s="69"/>
      <c r="F2448" s="159"/>
    </row>
    <row r="2449" spans="4:6" x14ac:dyDescent="0.35">
      <c r="D2449" s="149"/>
      <c r="E2449" s="69"/>
      <c r="F2449" s="159"/>
    </row>
    <row r="2450" spans="4:6" x14ac:dyDescent="0.35">
      <c r="D2450" s="149"/>
      <c r="E2450" s="69"/>
      <c r="F2450" s="159"/>
    </row>
    <row r="2451" spans="4:6" x14ac:dyDescent="0.35">
      <c r="D2451" s="149"/>
      <c r="E2451" s="69"/>
      <c r="F2451" s="159"/>
    </row>
    <row r="2452" spans="4:6" x14ac:dyDescent="0.35">
      <c r="D2452" s="149"/>
      <c r="E2452" s="69"/>
      <c r="F2452" s="159"/>
    </row>
    <row r="2453" spans="4:6" x14ac:dyDescent="0.35">
      <c r="D2453" s="149"/>
      <c r="E2453" s="69"/>
      <c r="F2453" s="159"/>
    </row>
    <row r="2454" spans="4:6" x14ac:dyDescent="0.35">
      <c r="D2454" s="149"/>
      <c r="E2454" s="69"/>
      <c r="F2454" s="159"/>
    </row>
    <row r="2455" spans="4:6" x14ac:dyDescent="0.35">
      <c r="D2455" s="149"/>
      <c r="E2455" s="69"/>
      <c r="F2455" s="159"/>
    </row>
    <row r="2456" spans="4:6" x14ac:dyDescent="0.35">
      <c r="D2456" s="149"/>
      <c r="E2456" s="69"/>
      <c r="F2456" s="159"/>
    </row>
    <row r="2457" spans="4:6" x14ac:dyDescent="0.35">
      <c r="D2457" s="149"/>
      <c r="E2457" s="69"/>
      <c r="F2457" s="159"/>
    </row>
    <row r="2458" spans="4:6" x14ac:dyDescent="0.35">
      <c r="D2458" s="149"/>
      <c r="E2458" s="69"/>
      <c r="F2458" s="159"/>
    </row>
    <row r="2459" spans="4:6" x14ac:dyDescent="0.35">
      <c r="D2459" s="149"/>
      <c r="E2459" s="69"/>
      <c r="F2459" s="159"/>
    </row>
    <row r="2460" spans="4:6" x14ac:dyDescent="0.35">
      <c r="D2460" s="149"/>
      <c r="E2460" s="69"/>
      <c r="F2460" s="159"/>
    </row>
    <row r="2461" spans="4:6" x14ac:dyDescent="0.35">
      <c r="D2461" s="149"/>
      <c r="E2461" s="69"/>
      <c r="F2461" s="159"/>
    </row>
    <row r="2462" spans="4:6" x14ac:dyDescent="0.35">
      <c r="D2462" s="149"/>
      <c r="E2462" s="69"/>
      <c r="F2462" s="159"/>
    </row>
    <row r="2463" spans="4:6" x14ac:dyDescent="0.35">
      <c r="D2463" s="149"/>
      <c r="E2463" s="69"/>
      <c r="F2463" s="159"/>
    </row>
    <row r="2464" spans="4:6" x14ac:dyDescent="0.35">
      <c r="D2464" s="149"/>
      <c r="E2464" s="69"/>
      <c r="F2464" s="159"/>
    </row>
    <row r="2465" spans="4:6" x14ac:dyDescent="0.35">
      <c r="D2465" s="149"/>
      <c r="E2465" s="69"/>
      <c r="F2465" s="159"/>
    </row>
    <row r="2466" spans="4:6" x14ac:dyDescent="0.35">
      <c r="D2466" s="149"/>
      <c r="E2466" s="69"/>
      <c r="F2466" s="159"/>
    </row>
    <row r="2467" spans="4:6" x14ac:dyDescent="0.35">
      <c r="D2467" s="149"/>
      <c r="E2467" s="69"/>
      <c r="F2467" s="159"/>
    </row>
    <row r="2468" spans="4:6" x14ac:dyDescent="0.35">
      <c r="D2468" s="149"/>
      <c r="E2468" s="69"/>
      <c r="F2468" s="159"/>
    </row>
    <row r="2469" spans="4:6" x14ac:dyDescent="0.35">
      <c r="D2469" s="149"/>
      <c r="E2469" s="69"/>
      <c r="F2469" s="159"/>
    </row>
    <row r="2470" spans="4:6" x14ac:dyDescent="0.35">
      <c r="D2470" s="149"/>
      <c r="E2470" s="69"/>
      <c r="F2470" s="159"/>
    </row>
    <row r="2471" spans="4:6" x14ac:dyDescent="0.35">
      <c r="D2471" s="149"/>
      <c r="E2471" s="69"/>
      <c r="F2471" s="159"/>
    </row>
    <row r="2472" spans="4:6" x14ac:dyDescent="0.35">
      <c r="D2472" s="149"/>
      <c r="E2472" s="69"/>
      <c r="F2472" s="159"/>
    </row>
    <row r="2473" spans="4:6" x14ac:dyDescent="0.35">
      <c r="D2473" s="149"/>
      <c r="E2473" s="69"/>
      <c r="F2473" s="159"/>
    </row>
    <row r="2474" spans="4:6" x14ac:dyDescent="0.35">
      <c r="D2474" s="149"/>
      <c r="E2474" s="69"/>
      <c r="F2474" s="159"/>
    </row>
    <row r="2475" spans="4:6" x14ac:dyDescent="0.35">
      <c r="D2475" s="149"/>
      <c r="E2475" s="69"/>
      <c r="F2475" s="159"/>
    </row>
    <row r="2476" spans="4:6" x14ac:dyDescent="0.35">
      <c r="D2476" s="149"/>
      <c r="E2476" s="69"/>
      <c r="F2476" s="159"/>
    </row>
    <row r="2477" spans="4:6" x14ac:dyDescent="0.35">
      <c r="D2477" s="149"/>
      <c r="E2477" s="69"/>
      <c r="F2477" s="159"/>
    </row>
    <row r="2478" spans="4:6" x14ac:dyDescent="0.35">
      <c r="D2478" s="149"/>
      <c r="E2478" s="69"/>
      <c r="F2478" s="159"/>
    </row>
    <row r="2479" spans="4:6" x14ac:dyDescent="0.35">
      <c r="D2479" s="149"/>
      <c r="E2479" s="69"/>
      <c r="F2479" s="159"/>
    </row>
    <row r="2480" spans="4:6" x14ac:dyDescent="0.35">
      <c r="D2480" s="149"/>
      <c r="E2480" s="69"/>
      <c r="F2480" s="159"/>
    </row>
    <row r="2481" spans="4:6" x14ac:dyDescent="0.35">
      <c r="D2481" s="149"/>
      <c r="E2481" s="69"/>
      <c r="F2481" s="159"/>
    </row>
    <row r="2482" spans="4:6" x14ac:dyDescent="0.35">
      <c r="D2482" s="149"/>
      <c r="E2482" s="69"/>
      <c r="F2482" s="159"/>
    </row>
    <row r="2483" spans="4:6" x14ac:dyDescent="0.35">
      <c r="D2483" s="149"/>
      <c r="E2483" s="69"/>
      <c r="F2483" s="159"/>
    </row>
    <row r="2484" spans="4:6" x14ac:dyDescent="0.35">
      <c r="D2484" s="149"/>
      <c r="E2484" s="69"/>
      <c r="F2484" s="159"/>
    </row>
    <row r="2485" spans="4:6" x14ac:dyDescent="0.35">
      <c r="D2485" s="149"/>
      <c r="E2485" s="69"/>
      <c r="F2485" s="159"/>
    </row>
    <row r="2486" spans="4:6" x14ac:dyDescent="0.35">
      <c r="D2486" s="149"/>
      <c r="E2486" s="69"/>
      <c r="F2486" s="159"/>
    </row>
    <row r="2487" spans="4:6" x14ac:dyDescent="0.35">
      <c r="D2487" s="149"/>
      <c r="E2487" s="69"/>
      <c r="F2487" s="159"/>
    </row>
    <row r="2488" spans="4:6" x14ac:dyDescent="0.35">
      <c r="D2488" s="149"/>
      <c r="E2488" s="69"/>
      <c r="F2488" s="159"/>
    </row>
    <row r="2489" spans="4:6" x14ac:dyDescent="0.35">
      <c r="D2489" s="149"/>
      <c r="E2489" s="69"/>
      <c r="F2489" s="159"/>
    </row>
    <row r="2490" spans="4:6" x14ac:dyDescent="0.35">
      <c r="D2490" s="149"/>
      <c r="E2490" s="69"/>
      <c r="F2490" s="159"/>
    </row>
    <row r="2491" spans="4:6" x14ac:dyDescent="0.35">
      <c r="D2491" s="149"/>
      <c r="E2491" s="69"/>
      <c r="F2491" s="159"/>
    </row>
    <row r="2492" spans="4:6" x14ac:dyDescent="0.35">
      <c r="D2492" s="149"/>
      <c r="E2492" s="69"/>
      <c r="F2492" s="159"/>
    </row>
    <row r="2493" spans="4:6" x14ac:dyDescent="0.35">
      <c r="D2493" s="149"/>
      <c r="E2493" s="69"/>
      <c r="F2493" s="159"/>
    </row>
    <row r="2494" spans="4:6" x14ac:dyDescent="0.35">
      <c r="D2494" s="149"/>
      <c r="E2494" s="69"/>
      <c r="F2494" s="159"/>
    </row>
    <row r="2495" spans="4:6" x14ac:dyDescent="0.35">
      <c r="D2495" s="149"/>
      <c r="E2495" s="69"/>
      <c r="F2495" s="159"/>
    </row>
    <row r="2496" spans="4:6" x14ac:dyDescent="0.35">
      <c r="D2496" s="149"/>
      <c r="E2496" s="69"/>
      <c r="F2496" s="159"/>
    </row>
    <row r="2497" spans="4:6" x14ac:dyDescent="0.35">
      <c r="D2497" s="149"/>
      <c r="E2497" s="69"/>
      <c r="F2497" s="159"/>
    </row>
    <row r="2498" spans="4:6" x14ac:dyDescent="0.35">
      <c r="D2498" s="149"/>
      <c r="E2498" s="69"/>
      <c r="F2498" s="159"/>
    </row>
    <row r="2499" spans="4:6" x14ac:dyDescent="0.35">
      <c r="D2499" s="149"/>
      <c r="E2499" s="69"/>
      <c r="F2499" s="159"/>
    </row>
    <row r="2500" spans="4:6" x14ac:dyDescent="0.35">
      <c r="D2500" s="149"/>
      <c r="E2500" s="69"/>
      <c r="F2500" s="159"/>
    </row>
    <row r="2501" spans="4:6" x14ac:dyDescent="0.35">
      <c r="D2501" s="149"/>
      <c r="E2501" s="69"/>
      <c r="F2501" s="159"/>
    </row>
    <row r="2502" spans="4:6" x14ac:dyDescent="0.35">
      <c r="D2502" s="149"/>
      <c r="E2502" s="69"/>
      <c r="F2502" s="159"/>
    </row>
    <row r="2503" spans="4:6" x14ac:dyDescent="0.35">
      <c r="D2503" s="149"/>
      <c r="E2503" s="69"/>
      <c r="F2503" s="159"/>
    </row>
    <row r="2504" spans="4:6" x14ac:dyDescent="0.35">
      <c r="D2504" s="149"/>
      <c r="E2504" s="69"/>
      <c r="F2504" s="159"/>
    </row>
    <row r="2505" spans="4:6" x14ac:dyDescent="0.35">
      <c r="D2505" s="149"/>
      <c r="E2505" s="69"/>
      <c r="F2505" s="159"/>
    </row>
    <row r="2506" spans="4:6" x14ac:dyDescent="0.35">
      <c r="D2506" s="149"/>
      <c r="E2506" s="69"/>
      <c r="F2506" s="159"/>
    </row>
    <row r="2507" spans="4:6" x14ac:dyDescent="0.35">
      <c r="D2507" s="149"/>
      <c r="E2507" s="69"/>
      <c r="F2507" s="159"/>
    </row>
    <row r="2508" spans="4:6" x14ac:dyDescent="0.35">
      <c r="D2508" s="149"/>
      <c r="E2508" s="69"/>
      <c r="F2508" s="159"/>
    </row>
    <row r="2509" spans="4:6" x14ac:dyDescent="0.35">
      <c r="D2509" s="149"/>
      <c r="E2509" s="69"/>
      <c r="F2509" s="159"/>
    </row>
    <row r="2510" spans="4:6" x14ac:dyDescent="0.35">
      <c r="D2510" s="149"/>
      <c r="E2510" s="69"/>
      <c r="F2510" s="159"/>
    </row>
    <row r="2511" spans="4:6" x14ac:dyDescent="0.35">
      <c r="D2511" s="149"/>
      <c r="E2511" s="69"/>
      <c r="F2511" s="159"/>
    </row>
    <row r="2512" spans="4:6" x14ac:dyDescent="0.35">
      <c r="D2512" s="149"/>
      <c r="E2512" s="69"/>
      <c r="F2512" s="159"/>
    </row>
    <row r="2513" spans="4:6" x14ac:dyDescent="0.35">
      <c r="D2513" s="149"/>
      <c r="E2513" s="69"/>
      <c r="F2513" s="159"/>
    </row>
    <row r="2514" spans="4:6" x14ac:dyDescent="0.35">
      <c r="D2514" s="149"/>
      <c r="E2514" s="69"/>
      <c r="F2514" s="159"/>
    </row>
    <row r="2515" spans="4:6" x14ac:dyDescent="0.35">
      <c r="D2515" s="149"/>
      <c r="E2515" s="69"/>
      <c r="F2515" s="159"/>
    </row>
    <row r="2516" spans="4:6" x14ac:dyDescent="0.35">
      <c r="D2516" s="149"/>
      <c r="E2516" s="69"/>
      <c r="F2516" s="159"/>
    </row>
    <row r="2517" spans="4:6" x14ac:dyDescent="0.35">
      <c r="D2517" s="149"/>
      <c r="E2517" s="69"/>
      <c r="F2517" s="159"/>
    </row>
    <row r="2518" spans="4:6" x14ac:dyDescent="0.35">
      <c r="D2518" s="149"/>
      <c r="E2518" s="69"/>
      <c r="F2518" s="159"/>
    </row>
    <row r="2519" spans="4:6" x14ac:dyDescent="0.35">
      <c r="D2519" s="149"/>
      <c r="E2519" s="69"/>
      <c r="F2519" s="159"/>
    </row>
    <row r="2520" spans="4:6" x14ac:dyDescent="0.35">
      <c r="D2520" s="149"/>
      <c r="E2520" s="69"/>
      <c r="F2520" s="159"/>
    </row>
    <row r="2521" spans="4:6" x14ac:dyDescent="0.35">
      <c r="D2521" s="149"/>
      <c r="E2521" s="69"/>
      <c r="F2521" s="159"/>
    </row>
    <row r="2522" spans="4:6" x14ac:dyDescent="0.35">
      <c r="D2522" s="149"/>
      <c r="E2522" s="69"/>
      <c r="F2522" s="159"/>
    </row>
    <row r="2523" spans="4:6" x14ac:dyDescent="0.35">
      <c r="D2523" s="149"/>
      <c r="E2523" s="69"/>
      <c r="F2523" s="159"/>
    </row>
    <row r="2524" spans="4:6" x14ac:dyDescent="0.35">
      <c r="D2524" s="149"/>
      <c r="E2524" s="69"/>
      <c r="F2524" s="159"/>
    </row>
    <row r="2525" spans="4:6" x14ac:dyDescent="0.35">
      <c r="D2525" s="149"/>
      <c r="E2525" s="69"/>
      <c r="F2525" s="159"/>
    </row>
    <row r="2526" spans="4:6" x14ac:dyDescent="0.35">
      <c r="D2526" s="149"/>
      <c r="E2526" s="69"/>
      <c r="F2526" s="159"/>
    </row>
    <row r="2527" spans="4:6" x14ac:dyDescent="0.35">
      <c r="D2527" s="149"/>
      <c r="E2527" s="69"/>
      <c r="F2527" s="159"/>
    </row>
    <row r="2528" spans="4:6" x14ac:dyDescent="0.35">
      <c r="D2528" s="149"/>
      <c r="E2528" s="69"/>
      <c r="F2528" s="159"/>
    </row>
    <row r="2529" spans="4:6" x14ac:dyDescent="0.35">
      <c r="D2529" s="149"/>
      <c r="E2529" s="69"/>
      <c r="F2529" s="159"/>
    </row>
    <row r="2530" spans="4:6" x14ac:dyDescent="0.35">
      <c r="D2530" s="149"/>
      <c r="E2530" s="69"/>
      <c r="F2530" s="159"/>
    </row>
    <row r="2531" spans="4:6" x14ac:dyDescent="0.35">
      <c r="D2531" s="149"/>
      <c r="E2531" s="69"/>
      <c r="F2531" s="159"/>
    </row>
    <row r="2532" spans="4:6" x14ac:dyDescent="0.35">
      <c r="D2532" s="149"/>
      <c r="E2532" s="69"/>
      <c r="F2532" s="159"/>
    </row>
    <row r="2533" spans="4:6" x14ac:dyDescent="0.35">
      <c r="D2533" s="149"/>
      <c r="E2533" s="69"/>
      <c r="F2533" s="159"/>
    </row>
    <row r="2534" spans="4:6" x14ac:dyDescent="0.35">
      <c r="D2534" s="149"/>
      <c r="E2534" s="69"/>
      <c r="F2534" s="159"/>
    </row>
    <row r="2535" spans="4:6" x14ac:dyDescent="0.35">
      <c r="D2535" s="149"/>
      <c r="E2535" s="69"/>
      <c r="F2535" s="159"/>
    </row>
    <row r="2536" spans="4:6" x14ac:dyDescent="0.35">
      <c r="D2536" s="149"/>
      <c r="E2536" s="69"/>
      <c r="F2536" s="159"/>
    </row>
    <row r="2537" spans="4:6" x14ac:dyDescent="0.35">
      <c r="D2537" s="149"/>
      <c r="E2537" s="69"/>
      <c r="F2537" s="159"/>
    </row>
    <row r="2538" spans="4:6" x14ac:dyDescent="0.35">
      <c r="D2538" s="149"/>
      <c r="E2538" s="69"/>
      <c r="F2538" s="159"/>
    </row>
    <row r="2539" spans="4:6" x14ac:dyDescent="0.35">
      <c r="D2539" s="149"/>
      <c r="E2539" s="69"/>
      <c r="F2539" s="159"/>
    </row>
    <row r="2540" spans="4:6" x14ac:dyDescent="0.35">
      <c r="D2540" s="149"/>
      <c r="E2540" s="69"/>
      <c r="F2540" s="159"/>
    </row>
    <row r="2541" spans="4:6" x14ac:dyDescent="0.35">
      <c r="D2541" s="149"/>
      <c r="E2541" s="69"/>
      <c r="F2541" s="159"/>
    </row>
    <row r="2542" spans="4:6" x14ac:dyDescent="0.35">
      <c r="D2542" s="149"/>
      <c r="E2542" s="69"/>
      <c r="F2542" s="159"/>
    </row>
    <row r="2543" spans="4:6" x14ac:dyDescent="0.35">
      <c r="D2543" s="149"/>
      <c r="E2543" s="69"/>
      <c r="F2543" s="159"/>
    </row>
    <row r="2544" spans="4:6" x14ac:dyDescent="0.35">
      <c r="D2544" s="149"/>
      <c r="E2544" s="69"/>
      <c r="F2544" s="159"/>
    </row>
    <row r="2545" spans="4:6" x14ac:dyDescent="0.35">
      <c r="D2545" s="149"/>
      <c r="E2545" s="69"/>
      <c r="F2545" s="159"/>
    </row>
    <row r="2546" spans="4:6" x14ac:dyDescent="0.35">
      <c r="D2546" s="149"/>
      <c r="E2546" s="69"/>
      <c r="F2546" s="159"/>
    </row>
    <row r="2547" spans="4:6" x14ac:dyDescent="0.35">
      <c r="D2547" s="149"/>
      <c r="E2547" s="69"/>
      <c r="F2547" s="159"/>
    </row>
    <row r="2548" spans="4:6" x14ac:dyDescent="0.35">
      <c r="D2548" s="149"/>
      <c r="E2548" s="69"/>
      <c r="F2548" s="159"/>
    </row>
    <row r="2549" spans="4:6" x14ac:dyDescent="0.35">
      <c r="D2549" s="149"/>
      <c r="E2549" s="69"/>
      <c r="F2549" s="159"/>
    </row>
    <row r="2550" spans="4:6" x14ac:dyDescent="0.35">
      <c r="D2550" s="149"/>
      <c r="E2550" s="69"/>
      <c r="F2550" s="159"/>
    </row>
    <row r="2551" spans="4:6" x14ac:dyDescent="0.35">
      <c r="D2551" s="149"/>
      <c r="E2551" s="69"/>
      <c r="F2551" s="159"/>
    </row>
    <row r="2552" spans="4:6" x14ac:dyDescent="0.35">
      <c r="D2552" s="149"/>
      <c r="E2552" s="69"/>
      <c r="F2552" s="159"/>
    </row>
    <row r="2553" spans="4:6" x14ac:dyDescent="0.35">
      <c r="D2553" s="149"/>
      <c r="E2553" s="69"/>
      <c r="F2553" s="159"/>
    </row>
    <row r="2554" spans="4:6" x14ac:dyDescent="0.35">
      <c r="D2554" s="149"/>
      <c r="E2554" s="69"/>
      <c r="F2554" s="159"/>
    </row>
    <row r="2555" spans="4:6" x14ac:dyDescent="0.35">
      <c r="D2555" s="149"/>
      <c r="E2555" s="69"/>
      <c r="F2555" s="159"/>
    </row>
    <row r="2556" spans="4:6" x14ac:dyDescent="0.35">
      <c r="D2556" s="149"/>
      <c r="E2556" s="69"/>
      <c r="F2556" s="159"/>
    </row>
    <row r="2557" spans="4:6" x14ac:dyDescent="0.35">
      <c r="D2557" s="149"/>
      <c r="E2557" s="69"/>
      <c r="F2557" s="159"/>
    </row>
    <row r="2558" spans="4:6" x14ac:dyDescent="0.35">
      <c r="D2558" s="149"/>
      <c r="E2558" s="69"/>
      <c r="F2558" s="159"/>
    </row>
    <row r="2559" spans="4:6" x14ac:dyDescent="0.35">
      <c r="D2559" s="149"/>
      <c r="E2559" s="69"/>
      <c r="F2559" s="159"/>
    </row>
    <row r="2560" spans="4:6" x14ac:dyDescent="0.35">
      <c r="D2560" s="149"/>
      <c r="E2560" s="69"/>
      <c r="F2560" s="159"/>
    </row>
    <row r="2561" spans="4:6" x14ac:dyDescent="0.35">
      <c r="D2561" s="149"/>
      <c r="E2561" s="69"/>
      <c r="F2561" s="159"/>
    </row>
    <row r="2562" spans="4:6" x14ac:dyDescent="0.35">
      <c r="D2562" s="149"/>
      <c r="E2562" s="69"/>
      <c r="F2562" s="159"/>
    </row>
    <row r="2563" spans="4:6" x14ac:dyDescent="0.35">
      <c r="D2563" s="149"/>
      <c r="E2563" s="69"/>
      <c r="F2563" s="159"/>
    </row>
    <row r="2564" spans="4:6" x14ac:dyDescent="0.35">
      <c r="D2564" s="149"/>
      <c r="E2564" s="69"/>
      <c r="F2564" s="159"/>
    </row>
    <row r="2565" spans="4:6" x14ac:dyDescent="0.35">
      <c r="D2565" s="149"/>
      <c r="E2565" s="69"/>
      <c r="F2565" s="159"/>
    </row>
    <row r="2566" spans="4:6" x14ac:dyDescent="0.35">
      <c r="D2566" s="149"/>
      <c r="E2566" s="69"/>
      <c r="F2566" s="159"/>
    </row>
    <row r="2567" spans="4:6" x14ac:dyDescent="0.35">
      <c r="D2567" s="149"/>
      <c r="E2567" s="69"/>
      <c r="F2567" s="159"/>
    </row>
    <row r="2568" spans="4:6" x14ac:dyDescent="0.35">
      <c r="D2568" s="149"/>
      <c r="E2568" s="69"/>
      <c r="F2568" s="159"/>
    </row>
    <row r="2569" spans="4:6" x14ac:dyDescent="0.35">
      <c r="D2569" s="149"/>
      <c r="E2569" s="69"/>
      <c r="F2569" s="159"/>
    </row>
    <row r="2570" spans="4:6" x14ac:dyDescent="0.35">
      <c r="D2570" s="149"/>
      <c r="E2570" s="69"/>
      <c r="F2570" s="159"/>
    </row>
    <row r="2571" spans="4:6" x14ac:dyDescent="0.35">
      <c r="D2571" s="149"/>
      <c r="E2571" s="69"/>
      <c r="F2571" s="159"/>
    </row>
    <row r="2572" spans="4:6" x14ac:dyDescent="0.35">
      <c r="D2572" s="149"/>
      <c r="E2572" s="69"/>
      <c r="F2572" s="159"/>
    </row>
    <row r="2573" spans="4:6" x14ac:dyDescent="0.35">
      <c r="D2573" s="149"/>
      <c r="E2573" s="69"/>
      <c r="F2573" s="159"/>
    </row>
    <row r="2574" spans="4:6" x14ac:dyDescent="0.35">
      <c r="D2574" s="149"/>
      <c r="E2574" s="69"/>
      <c r="F2574" s="159"/>
    </row>
    <row r="2575" spans="4:6" x14ac:dyDescent="0.35">
      <c r="D2575" s="149"/>
      <c r="E2575" s="69"/>
      <c r="F2575" s="159"/>
    </row>
    <row r="2576" spans="4:6" x14ac:dyDescent="0.35">
      <c r="D2576" s="149"/>
      <c r="E2576" s="69"/>
      <c r="F2576" s="159"/>
    </row>
    <row r="2577" spans="4:6" x14ac:dyDescent="0.35">
      <c r="D2577" s="149"/>
      <c r="E2577" s="69"/>
      <c r="F2577" s="159"/>
    </row>
    <row r="2578" spans="4:6" x14ac:dyDescent="0.35">
      <c r="D2578" s="149"/>
      <c r="E2578" s="69"/>
      <c r="F2578" s="159"/>
    </row>
    <row r="2579" spans="4:6" x14ac:dyDescent="0.35">
      <c r="D2579" s="149"/>
      <c r="E2579" s="69"/>
      <c r="F2579" s="159"/>
    </row>
    <row r="2580" spans="4:6" x14ac:dyDescent="0.35">
      <c r="D2580" s="149"/>
      <c r="E2580" s="69"/>
      <c r="F2580" s="159"/>
    </row>
    <row r="2581" spans="4:6" x14ac:dyDescent="0.35">
      <c r="D2581" s="149"/>
      <c r="E2581" s="69"/>
      <c r="F2581" s="159"/>
    </row>
    <row r="2582" spans="4:6" x14ac:dyDescent="0.35">
      <c r="D2582" s="149"/>
      <c r="E2582" s="69"/>
      <c r="F2582" s="159"/>
    </row>
    <row r="2583" spans="4:6" x14ac:dyDescent="0.35">
      <c r="D2583" s="149"/>
      <c r="E2583" s="69"/>
      <c r="F2583" s="159"/>
    </row>
    <row r="2584" spans="4:6" x14ac:dyDescent="0.35">
      <c r="D2584" s="149"/>
      <c r="E2584" s="69"/>
      <c r="F2584" s="159"/>
    </row>
    <row r="2585" spans="4:6" x14ac:dyDescent="0.35">
      <c r="D2585" s="149"/>
      <c r="E2585" s="69"/>
      <c r="F2585" s="159"/>
    </row>
    <row r="2586" spans="4:6" x14ac:dyDescent="0.35">
      <c r="D2586" s="149"/>
      <c r="E2586" s="69"/>
      <c r="F2586" s="159"/>
    </row>
    <row r="2587" spans="4:6" x14ac:dyDescent="0.35">
      <c r="D2587" s="149"/>
      <c r="E2587" s="69"/>
      <c r="F2587" s="159"/>
    </row>
    <row r="2588" spans="4:6" x14ac:dyDescent="0.35">
      <c r="D2588" s="149"/>
      <c r="E2588" s="69"/>
      <c r="F2588" s="159"/>
    </row>
    <row r="2589" spans="4:6" x14ac:dyDescent="0.35">
      <c r="D2589" s="149"/>
      <c r="E2589" s="69"/>
      <c r="F2589" s="159"/>
    </row>
    <row r="2590" spans="4:6" x14ac:dyDescent="0.35">
      <c r="D2590" s="149"/>
      <c r="E2590" s="69"/>
      <c r="F2590" s="159"/>
    </row>
    <row r="2591" spans="4:6" x14ac:dyDescent="0.35">
      <c r="D2591" s="149"/>
      <c r="E2591" s="69"/>
      <c r="F2591" s="159"/>
    </row>
    <row r="2592" spans="4:6" x14ac:dyDescent="0.35">
      <c r="D2592" s="149"/>
      <c r="E2592" s="69"/>
      <c r="F2592" s="159"/>
    </row>
    <row r="2593" spans="4:6" x14ac:dyDescent="0.35">
      <c r="D2593" s="149"/>
      <c r="E2593" s="69"/>
      <c r="F2593" s="159"/>
    </row>
    <row r="2594" spans="4:6" x14ac:dyDescent="0.35">
      <c r="D2594" s="149"/>
      <c r="E2594" s="69"/>
      <c r="F2594" s="159"/>
    </row>
    <row r="2595" spans="4:6" x14ac:dyDescent="0.35">
      <c r="D2595" s="149"/>
      <c r="E2595" s="69"/>
      <c r="F2595" s="159"/>
    </row>
    <row r="2596" spans="4:6" x14ac:dyDescent="0.35">
      <c r="D2596" s="149"/>
      <c r="E2596" s="69"/>
      <c r="F2596" s="159"/>
    </row>
    <row r="2597" spans="4:6" x14ac:dyDescent="0.35">
      <c r="D2597" s="149"/>
      <c r="E2597" s="69"/>
      <c r="F2597" s="159"/>
    </row>
    <row r="2598" spans="4:6" x14ac:dyDescent="0.35">
      <c r="D2598" s="149"/>
      <c r="E2598" s="69"/>
      <c r="F2598" s="159"/>
    </row>
    <row r="2599" spans="4:6" x14ac:dyDescent="0.35">
      <c r="D2599" s="149"/>
      <c r="E2599" s="69"/>
      <c r="F2599" s="159"/>
    </row>
    <row r="2600" spans="4:6" x14ac:dyDescent="0.35">
      <c r="D2600" s="149"/>
      <c r="E2600" s="69"/>
      <c r="F2600" s="159"/>
    </row>
    <row r="2601" spans="4:6" x14ac:dyDescent="0.35">
      <c r="D2601" s="149"/>
      <c r="E2601" s="69"/>
      <c r="F2601" s="159"/>
    </row>
    <row r="2602" spans="4:6" x14ac:dyDescent="0.35">
      <c r="D2602" s="149"/>
      <c r="E2602" s="69"/>
      <c r="F2602" s="159"/>
    </row>
    <row r="2603" spans="4:6" x14ac:dyDescent="0.35">
      <c r="D2603" s="149"/>
      <c r="E2603" s="69"/>
      <c r="F2603" s="159"/>
    </row>
    <row r="2604" spans="4:6" x14ac:dyDescent="0.35">
      <c r="D2604" s="149"/>
      <c r="E2604" s="69"/>
      <c r="F2604" s="159"/>
    </row>
    <row r="2605" spans="4:6" x14ac:dyDescent="0.35">
      <c r="D2605" s="149"/>
      <c r="E2605" s="69"/>
      <c r="F2605" s="159"/>
    </row>
    <row r="2606" spans="4:6" x14ac:dyDescent="0.35">
      <c r="D2606" s="149"/>
      <c r="E2606" s="69"/>
      <c r="F2606" s="159"/>
    </row>
    <row r="2607" spans="4:6" x14ac:dyDescent="0.35">
      <c r="D2607" s="149"/>
      <c r="E2607" s="69"/>
      <c r="F2607" s="159"/>
    </row>
    <row r="2608" spans="4:6" x14ac:dyDescent="0.35">
      <c r="D2608" s="149"/>
      <c r="E2608" s="69"/>
      <c r="F2608" s="159"/>
    </row>
    <row r="2609" spans="4:6" x14ac:dyDescent="0.35">
      <c r="D2609" s="149"/>
      <c r="E2609" s="69"/>
      <c r="F2609" s="159"/>
    </row>
    <row r="2610" spans="4:6" x14ac:dyDescent="0.35">
      <c r="D2610" s="149"/>
      <c r="E2610" s="69"/>
      <c r="F2610" s="159"/>
    </row>
    <row r="2611" spans="4:6" x14ac:dyDescent="0.35">
      <c r="D2611" s="149"/>
      <c r="E2611" s="69"/>
      <c r="F2611" s="159"/>
    </row>
    <row r="2612" spans="4:6" x14ac:dyDescent="0.35">
      <c r="D2612" s="149"/>
      <c r="E2612" s="69"/>
      <c r="F2612" s="159"/>
    </row>
    <row r="2613" spans="4:6" x14ac:dyDescent="0.35">
      <c r="D2613" s="149"/>
      <c r="E2613" s="69"/>
      <c r="F2613" s="159"/>
    </row>
    <row r="2614" spans="4:6" x14ac:dyDescent="0.35">
      <c r="D2614" s="149"/>
      <c r="E2614" s="69"/>
      <c r="F2614" s="159"/>
    </row>
    <row r="2615" spans="4:6" x14ac:dyDescent="0.35">
      <c r="D2615" s="149"/>
      <c r="E2615" s="69"/>
      <c r="F2615" s="159"/>
    </row>
    <row r="2616" spans="4:6" x14ac:dyDescent="0.35">
      <c r="D2616" s="149"/>
      <c r="E2616" s="69"/>
      <c r="F2616" s="159"/>
    </row>
    <row r="2617" spans="4:6" x14ac:dyDescent="0.35">
      <c r="D2617" s="149"/>
      <c r="E2617" s="69"/>
      <c r="F2617" s="159"/>
    </row>
    <row r="2618" spans="4:6" x14ac:dyDescent="0.35">
      <c r="D2618" s="149"/>
      <c r="E2618" s="69"/>
      <c r="F2618" s="159"/>
    </row>
    <row r="2619" spans="4:6" x14ac:dyDescent="0.35">
      <c r="D2619" s="149"/>
      <c r="E2619" s="69"/>
      <c r="F2619" s="159"/>
    </row>
    <row r="2620" spans="4:6" x14ac:dyDescent="0.35">
      <c r="D2620" s="149"/>
      <c r="E2620" s="69"/>
      <c r="F2620" s="159"/>
    </row>
    <row r="2621" spans="4:6" x14ac:dyDescent="0.35">
      <c r="D2621" s="149"/>
      <c r="E2621" s="69"/>
      <c r="F2621" s="159"/>
    </row>
    <row r="2622" spans="4:6" x14ac:dyDescent="0.35">
      <c r="D2622" s="149"/>
      <c r="E2622" s="69"/>
      <c r="F2622" s="159"/>
    </row>
    <row r="2623" spans="4:6" x14ac:dyDescent="0.35">
      <c r="D2623" s="149"/>
      <c r="E2623" s="69"/>
      <c r="F2623" s="159"/>
    </row>
    <row r="2624" spans="4:6" x14ac:dyDescent="0.35">
      <c r="D2624" s="149"/>
      <c r="E2624" s="69"/>
      <c r="F2624" s="159"/>
    </row>
    <row r="2625" spans="4:6" x14ac:dyDescent="0.35">
      <c r="D2625" s="149"/>
      <c r="E2625" s="69"/>
      <c r="F2625" s="159"/>
    </row>
    <row r="2626" spans="4:6" x14ac:dyDescent="0.35">
      <c r="D2626" s="149"/>
      <c r="E2626" s="69"/>
      <c r="F2626" s="159"/>
    </row>
    <row r="2627" spans="4:6" x14ac:dyDescent="0.35">
      <c r="D2627" s="149"/>
      <c r="E2627" s="69"/>
      <c r="F2627" s="159"/>
    </row>
    <row r="2628" spans="4:6" x14ac:dyDescent="0.35">
      <c r="D2628" s="149"/>
      <c r="E2628" s="69"/>
      <c r="F2628" s="159"/>
    </row>
    <row r="2629" spans="4:6" x14ac:dyDescent="0.35">
      <c r="D2629" s="149"/>
      <c r="E2629" s="69"/>
      <c r="F2629" s="159"/>
    </row>
    <row r="2630" spans="4:6" x14ac:dyDescent="0.35">
      <c r="D2630" s="149"/>
      <c r="E2630" s="69"/>
      <c r="F2630" s="159"/>
    </row>
    <row r="2631" spans="4:6" x14ac:dyDescent="0.35">
      <c r="D2631" s="149"/>
      <c r="E2631" s="69"/>
      <c r="F2631" s="159"/>
    </row>
    <row r="2632" spans="4:6" x14ac:dyDescent="0.35">
      <c r="D2632" s="149"/>
      <c r="E2632" s="69"/>
      <c r="F2632" s="159"/>
    </row>
    <row r="2633" spans="4:6" x14ac:dyDescent="0.35">
      <c r="D2633" s="149"/>
      <c r="E2633" s="69"/>
      <c r="F2633" s="159"/>
    </row>
    <row r="2634" spans="4:6" x14ac:dyDescent="0.35">
      <c r="D2634" s="149"/>
      <c r="E2634" s="69"/>
      <c r="F2634" s="159"/>
    </row>
    <row r="2635" spans="4:6" x14ac:dyDescent="0.35">
      <c r="D2635" s="149"/>
      <c r="E2635" s="69"/>
      <c r="F2635" s="159"/>
    </row>
    <row r="2636" spans="4:6" x14ac:dyDescent="0.35">
      <c r="D2636" s="149"/>
      <c r="E2636" s="69"/>
      <c r="F2636" s="159"/>
    </row>
    <row r="2637" spans="4:6" x14ac:dyDescent="0.35">
      <c r="D2637" s="149"/>
      <c r="E2637" s="69"/>
      <c r="F2637" s="159"/>
    </row>
    <row r="2638" spans="4:6" x14ac:dyDescent="0.35">
      <c r="D2638" s="149"/>
      <c r="E2638" s="69"/>
      <c r="F2638" s="159"/>
    </row>
    <row r="2639" spans="4:6" x14ac:dyDescent="0.35">
      <c r="D2639" s="149"/>
      <c r="E2639" s="69"/>
      <c r="F2639" s="159"/>
    </row>
    <row r="2640" spans="4:6" x14ac:dyDescent="0.35">
      <c r="D2640" s="149"/>
      <c r="E2640" s="69"/>
      <c r="F2640" s="159"/>
    </row>
    <row r="2641" spans="4:6" x14ac:dyDescent="0.35">
      <c r="D2641" s="149"/>
      <c r="E2641" s="69"/>
      <c r="F2641" s="159"/>
    </row>
    <row r="2642" spans="4:6" x14ac:dyDescent="0.35">
      <c r="D2642" s="149"/>
      <c r="E2642" s="69"/>
      <c r="F2642" s="159"/>
    </row>
    <row r="2643" spans="4:6" x14ac:dyDescent="0.35">
      <c r="D2643" s="149"/>
      <c r="E2643" s="69"/>
      <c r="F2643" s="159"/>
    </row>
    <row r="2644" spans="4:6" x14ac:dyDescent="0.35">
      <c r="D2644" s="149"/>
      <c r="E2644" s="69"/>
      <c r="F2644" s="159"/>
    </row>
    <row r="2645" spans="4:6" x14ac:dyDescent="0.35">
      <c r="D2645" s="149"/>
      <c r="E2645" s="69"/>
      <c r="F2645" s="159"/>
    </row>
    <row r="2646" spans="4:6" x14ac:dyDescent="0.35">
      <c r="D2646" s="149"/>
      <c r="E2646" s="69"/>
      <c r="F2646" s="159"/>
    </row>
    <row r="2647" spans="4:6" x14ac:dyDescent="0.35">
      <c r="D2647" s="149"/>
      <c r="E2647" s="69"/>
      <c r="F2647" s="159"/>
    </row>
    <row r="2648" spans="4:6" x14ac:dyDescent="0.35">
      <c r="D2648" s="149"/>
      <c r="E2648" s="69"/>
      <c r="F2648" s="159"/>
    </row>
    <row r="2649" spans="4:6" x14ac:dyDescent="0.35">
      <c r="D2649" s="149"/>
      <c r="E2649" s="69"/>
      <c r="F2649" s="159"/>
    </row>
    <row r="2650" spans="4:6" x14ac:dyDescent="0.35">
      <c r="D2650" s="149"/>
      <c r="E2650" s="69"/>
      <c r="F2650" s="159"/>
    </row>
    <row r="2651" spans="4:6" x14ac:dyDescent="0.35">
      <c r="D2651" s="149"/>
      <c r="E2651" s="69"/>
      <c r="F2651" s="159"/>
    </row>
    <row r="2652" spans="4:6" x14ac:dyDescent="0.35">
      <c r="D2652" s="149"/>
      <c r="E2652" s="69"/>
      <c r="F2652" s="159"/>
    </row>
    <row r="2653" spans="4:6" x14ac:dyDescent="0.35">
      <c r="D2653" s="149"/>
      <c r="E2653" s="69"/>
      <c r="F2653" s="159"/>
    </row>
    <row r="2654" spans="4:6" x14ac:dyDescent="0.35">
      <c r="D2654" s="149"/>
      <c r="E2654" s="69"/>
      <c r="F2654" s="159"/>
    </row>
    <row r="2655" spans="4:6" x14ac:dyDescent="0.35">
      <c r="D2655" s="149"/>
      <c r="E2655" s="69"/>
      <c r="F2655" s="159"/>
    </row>
    <row r="2656" spans="4:6" x14ac:dyDescent="0.35">
      <c r="D2656" s="149"/>
      <c r="E2656" s="69"/>
      <c r="F2656" s="159"/>
    </row>
    <row r="2657" spans="4:6" x14ac:dyDescent="0.35">
      <c r="D2657" s="149"/>
      <c r="E2657" s="69"/>
      <c r="F2657" s="159"/>
    </row>
    <row r="2658" spans="4:6" x14ac:dyDescent="0.35">
      <c r="D2658" s="149"/>
      <c r="E2658" s="69"/>
      <c r="F2658" s="159"/>
    </row>
    <row r="2659" spans="4:6" x14ac:dyDescent="0.35">
      <c r="D2659" s="149"/>
      <c r="E2659" s="69"/>
      <c r="F2659" s="159"/>
    </row>
    <row r="2660" spans="4:6" x14ac:dyDescent="0.35">
      <c r="D2660" s="149"/>
      <c r="E2660" s="69"/>
      <c r="F2660" s="159"/>
    </row>
    <row r="2661" spans="4:6" x14ac:dyDescent="0.35">
      <c r="D2661" s="149"/>
      <c r="E2661" s="69"/>
      <c r="F2661" s="159"/>
    </row>
    <row r="2662" spans="4:6" x14ac:dyDescent="0.35">
      <c r="D2662" s="149"/>
      <c r="E2662" s="69"/>
      <c r="F2662" s="159"/>
    </row>
    <row r="2663" spans="4:6" x14ac:dyDescent="0.35">
      <c r="D2663" s="149"/>
      <c r="E2663" s="69"/>
      <c r="F2663" s="159"/>
    </row>
    <row r="2664" spans="4:6" x14ac:dyDescent="0.35">
      <c r="D2664" s="149"/>
      <c r="E2664" s="69"/>
      <c r="F2664" s="159"/>
    </row>
    <row r="2665" spans="4:6" x14ac:dyDescent="0.35">
      <c r="D2665" s="149"/>
      <c r="E2665" s="69"/>
      <c r="F2665" s="159"/>
    </row>
    <row r="2666" spans="4:6" x14ac:dyDescent="0.35">
      <c r="D2666" s="149"/>
      <c r="E2666" s="69"/>
      <c r="F2666" s="159"/>
    </row>
    <row r="2667" spans="4:6" x14ac:dyDescent="0.35">
      <c r="D2667" s="149"/>
      <c r="E2667" s="69"/>
      <c r="F2667" s="159"/>
    </row>
    <row r="2668" spans="4:6" x14ac:dyDescent="0.35">
      <c r="D2668" s="149"/>
      <c r="E2668" s="69"/>
      <c r="F2668" s="159"/>
    </row>
    <row r="2669" spans="4:6" x14ac:dyDescent="0.35">
      <c r="D2669" s="149"/>
      <c r="E2669" s="69"/>
      <c r="F2669" s="159"/>
    </row>
    <row r="2670" spans="4:6" x14ac:dyDescent="0.35">
      <c r="D2670" s="149"/>
      <c r="E2670" s="69"/>
      <c r="F2670" s="159"/>
    </row>
    <row r="2671" spans="4:6" x14ac:dyDescent="0.35">
      <c r="D2671" s="149"/>
      <c r="E2671" s="69"/>
      <c r="F2671" s="159"/>
    </row>
    <row r="2672" spans="4:6" x14ac:dyDescent="0.35">
      <c r="D2672" s="149"/>
      <c r="E2672" s="69"/>
      <c r="F2672" s="159"/>
    </row>
    <row r="2673" spans="4:6" x14ac:dyDescent="0.35">
      <c r="D2673" s="149"/>
      <c r="E2673" s="69"/>
      <c r="F2673" s="159"/>
    </row>
    <row r="2674" spans="4:6" x14ac:dyDescent="0.35">
      <c r="D2674" s="149"/>
      <c r="E2674" s="69"/>
      <c r="F2674" s="159"/>
    </row>
    <row r="2675" spans="4:6" x14ac:dyDescent="0.35">
      <c r="D2675" s="149"/>
      <c r="E2675" s="69"/>
      <c r="F2675" s="159"/>
    </row>
    <row r="2676" spans="4:6" x14ac:dyDescent="0.35">
      <c r="D2676" s="149"/>
      <c r="E2676" s="69"/>
      <c r="F2676" s="159"/>
    </row>
    <row r="2677" spans="4:6" x14ac:dyDescent="0.35">
      <c r="D2677" s="149"/>
      <c r="E2677" s="69"/>
      <c r="F2677" s="159"/>
    </row>
    <row r="2678" spans="4:6" x14ac:dyDescent="0.35">
      <c r="D2678" s="149"/>
      <c r="E2678" s="69"/>
      <c r="F2678" s="159"/>
    </row>
    <row r="2679" spans="4:6" x14ac:dyDescent="0.35">
      <c r="D2679" s="149"/>
      <c r="E2679" s="69"/>
      <c r="F2679" s="159"/>
    </row>
    <row r="2680" spans="4:6" x14ac:dyDescent="0.35">
      <c r="D2680" s="149"/>
      <c r="E2680" s="69"/>
      <c r="F2680" s="159"/>
    </row>
    <row r="2681" spans="4:6" x14ac:dyDescent="0.35">
      <c r="D2681" s="149"/>
      <c r="E2681" s="69"/>
      <c r="F2681" s="159"/>
    </row>
    <row r="2682" spans="4:6" x14ac:dyDescent="0.35">
      <c r="D2682" s="149"/>
      <c r="E2682" s="69"/>
      <c r="F2682" s="159"/>
    </row>
    <row r="2683" spans="4:6" x14ac:dyDescent="0.35">
      <c r="D2683" s="149"/>
      <c r="E2683" s="69"/>
      <c r="F2683" s="159"/>
    </row>
    <row r="2684" spans="4:6" x14ac:dyDescent="0.35">
      <c r="D2684" s="149"/>
      <c r="E2684" s="69"/>
      <c r="F2684" s="159"/>
    </row>
    <row r="2685" spans="4:6" x14ac:dyDescent="0.35">
      <c r="D2685" s="149"/>
      <c r="E2685" s="69"/>
      <c r="F2685" s="159"/>
    </row>
    <row r="2686" spans="4:6" x14ac:dyDescent="0.35">
      <c r="D2686" s="149"/>
      <c r="E2686" s="69"/>
      <c r="F2686" s="159"/>
    </row>
    <row r="2687" spans="4:6" x14ac:dyDescent="0.35">
      <c r="D2687" s="149"/>
      <c r="E2687" s="69"/>
      <c r="F2687" s="159"/>
    </row>
    <row r="2688" spans="4:6" x14ac:dyDescent="0.35">
      <c r="D2688" s="149"/>
      <c r="E2688" s="69"/>
      <c r="F2688" s="159"/>
    </row>
    <row r="2689" spans="4:6" x14ac:dyDescent="0.35">
      <c r="D2689" s="149"/>
      <c r="E2689" s="69"/>
      <c r="F2689" s="159"/>
    </row>
    <row r="2690" spans="4:6" x14ac:dyDescent="0.35">
      <c r="D2690" s="149"/>
      <c r="E2690" s="69"/>
      <c r="F2690" s="159"/>
    </row>
    <row r="2691" spans="4:6" x14ac:dyDescent="0.35">
      <c r="D2691" s="149"/>
      <c r="E2691" s="69"/>
      <c r="F2691" s="159"/>
    </row>
    <row r="2692" spans="4:6" x14ac:dyDescent="0.35">
      <c r="D2692" s="149"/>
      <c r="E2692" s="69"/>
      <c r="F2692" s="159"/>
    </row>
    <row r="2693" spans="4:6" x14ac:dyDescent="0.35">
      <c r="D2693" s="149"/>
      <c r="E2693" s="69"/>
      <c r="F2693" s="159"/>
    </row>
    <row r="2694" spans="4:6" x14ac:dyDescent="0.35">
      <c r="D2694" s="149"/>
      <c r="E2694" s="69"/>
      <c r="F2694" s="159"/>
    </row>
    <row r="2695" spans="4:6" x14ac:dyDescent="0.35">
      <c r="D2695" s="149"/>
      <c r="E2695" s="69"/>
      <c r="F2695" s="159"/>
    </row>
    <row r="2696" spans="4:6" x14ac:dyDescent="0.35">
      <c r="D2696" s="149"/>
      <c r="E2696" s="69"/>
      <c r="F2696" s="159"/>
    </row>
    <row r="2697" spans="4:6" x14ac:dyDescent="0.35">
      <c r="D2697" s="149"/>
      <c r="E2697" s="69"/>
      <c r="F2697" s="159"/>
    </row>
    <row r="2698" spans="4:6" x14ac:dyDescent="0.35">
      <c r="D2698" s="149"/>
      <c r="E2698" s="69"/>
      <c r="F2698" s="159"/>
    </row>
    <row r="2699" spans="4:6" x14ac:dyDescent="0.35">
      <c r="D2699" s="149"/>
      <c r="E2699" s="69"/>
      <c r="F2699" s="159"/>
    </row>
    <row r="2700" spans="4:6" x14ac:dyDescent="0.35">
      <c r="D2700" s="149"/>
      <c r="E2700" s="69"/>
      <c r="F2700" s="159"/>
    </row>
    <row r="2701" spans="4:6" x14ac:dyDescent="0.35">
      <c r="D2701" s="149"/>
      <c r="E2701" s="69"/>
      <c r="F2701" s="159"/>
    </row>
    <row r="2702" spans="4:6" x14ac:dyDescent="0.35">
      <c r="D2702" s="149"/>
      <c r="E2702" s="69"/>
      <c r="F2702" s="159"/>
    </row>
    <row r="2703" spans="4:6" x14ac:dyDescent="0.35">
      <c r="D2703" s="149"/>
      <c r="E2703" s="69"/>
      <c r="F2703" s="159"/>
    </row>
    <row r="2704" spans="4:6" x14ac:dyDescent="0.35">
      <c r="D2704" s="149"/>
      <c r="E2704" s="69"/>
      <c r="F2704" s="159"/>
    </row>
    <row r="2705" spans="4:6" x14ac:dyDescent="0.35">
      <c r="D2705" s="149"/>
      <c r="E2705" s="69"/>
      <c r="F2705" s="159"/>
    </row>
    <row r="2706" spans="4:6" x14ac:dyDescent="0.35">
      <c r="D2706" s="149"/>
      <c r="E2706" s="69"/>
      <c r="F2706" s="159"/>
    </row>
    <row r="2707" spans="4:6" x14ac:dyDescent="0.35">
      <c r="D2707" s="149"/>
      <c r="E2707" s="69"/>
      <c r="F2707" s="159"/>
    </row>
    <row r="2708" spans="4:6" x14ac:dyDescent="0.35">
      <c r="D2708" s="149"/>
      <c r="E2708" s="69"/>
      <c r="F2708" s="159"/>
    </row>
    <row r="2709" spans="4:6" x14ac:dyDescent="0.35">
      <c r="D2709" s="149"/>
      <c r="E2709" s="69"/>
      <c r="F2709" s="159"/>
    </row>
    <row r="2710" spans="4:6" x14ac:dyDescent="0.35">
      <c r="D2710" s="149"/>
      <c r="E2710" s="69"/>
      <c r="F2710" s="159"/>
    </row>
    <row r="2711" spans="4:6" x14ac:dyDescent="0.35">
      <c r="D2711" s="149"/>
      <c r="E2711" s="69"/>
      <c r="F2711" s="159"/>
    </row>
    <row r="2712" spans="4:6" x14ac:dyDescent="0.35">
      <c r="D2712" s="149"/>
      <c r="E2712" s="69"/>
      <c r="F2712" s="159"/>
    </row>
    <row r="2713" spans="4:6" x14ac:dyDescent="0.35">
      <c r="D2713" s="149"/>
      <c r="E2713" s="69"/>
      <c r="F2713" s="159"/>
    </row>
    <row r="2714" spans="4:6" x14ac:dyDescent="0.35">
      <c r="D2714" s="149"/>
      <c r="E2714" s="69"/>
      <c r="F2714" s="159"/>
    </row>
    <row r="2715" spans="4:6" x14ac:dyDescent="0.35">
      <c r="D2715" s="149"/>
      <c r="E2715" s="69"/>
      <c r="F2715" s="159"/>
    </row>
    <row r="2716" spans="4:6" x14ac:dyDescent="0.35">
      <c r="D2716" s="149"/>
      <c r="E2716" s="69"/>
      <c r="F2716" s="159"/>
    </row>
    <row r="2717" spans="4:6" x14ac:dyDescent="0.35">
      <c r="D2717" s="149"/>
      <c r="E2717" s="69"/>
      <c r="F2717" s="159"/>
    </row>
    <row r="2718" spans="4:6" x14ac:dyDescent="0.35">
      <c r="D2718" s="149"/>
      <c r="E2718" s="69"/>
      <c r="F2718" s="159"/>
    </row>
    <row r="2719" spans="4:6" x14ac:dyDescent="0.35">
      <c r="D2719" s="149"/>
      <c r="E2719" s="69"/>
      <c r="F2719" s="159"/>
    </row>
    <row r="2720" spans="4:6" x14ac:dyDescent="0.35">
      <c r="D2720" s="149"/>
      <c r="E2720" s="69"/>
      <c r="F2720" s="159"/>
    </row>
    <row r="2721" spans="4:6" x14ac:dyDescent="0.35">
      <c r="D2721" s="149"/>
      <c r="E2721" s="69"/>
      <c r="F2721" s="159"/>
    </row>
    <row r="2722" spans="4:6" x14ac:dyDescent="0.35">
      <c r="D2722" s="149"/>
      <c r="E2722" s="69"/>
      <c r="F2722" s="159"/>
    </row>
    <row r="2723" spans="4:6" x14ac:dyDescent="0.35">
      <c r="D2723" s="149"/>
      <c r="E2723" s="69"/>
      <c r="F2723" s="159"/>
    </row>
    <row r="2724" spans="4:6" x14ac:dyDescent="0.35">
      <c r="D2724" s="149"/>
      <c r="E2724" s="69"/>
      <c r="F2724" s="159"/>
    </row>
    <row r="2725" spans="4:6" x14ac:dyDescent="0.35">
      <c r="D2725" s="149"/>
      <c r="E2725" s="69"/>
      <c r="F2725" s="159"/>
    </row>
    <row r="2726" spans="4:6" x14ac:dyDescent="0.35">
      <c r="D2726" s="149"/>
      <c r="E2726" s="69"/>
      <c r="F2726" s="159"/>
    </row>
    <row r="2727" spans="4:6" x14ac:dyDescent="0.35">
      <c r="D2727" s="149"/>
      <c r="E2727" s="69"/>
      <c r="F2727" s="159"/>
    </row>
    <row r="2728" spans="4:6" x14ac:dyDescent="0.35">
      <c r="D2728" s="149"/>
      <c r="E2728" s="69"/>
      <c r="F2728" s="159"/>
    </row>
    <row r="2729" spans="4:6" x14ac:dyDescent="0.35">
      <c r="D2729" s="149"/>
      <c r="E2729" s="69"/>
      <c r="F2729" s="159"/>
    </row>
    <row r="2730" spans="4:6" x14ac:dyDescent="0.35">
      <c r="D2730" s="149"/>
      <c r="E2730" s="69"/>
      <c r="F2730" s="159"/>
    </row>
    <row r="2731" spans="4:6" x14ac:dyDescent="0.35">
      <c r="D2731" s="149"/>
      <c r="E2731" s="69"/>
      <c r="F2731" s="159"/>
    </row>
    <row r="2732" spans="4:6" x14ac:dyDescent="0.35">
      <c r="D2732" s="149"/>
      <c r="E2732" s="69"/>
      <c r="F2732" s="159"/>
    </row>
    <row r="2733" spans="4:6" x14ac:dyDescent="0.35">
      <c r="D2733" s="149"/>
      <c r="E2733" s="69"/>
      <c r="F2733" s="159"/>
    </row>
    <row r="2734" spans="4:6" x14ac:dyDescent="0.35">
      <c r="D2734" s="149"/>
      <c r="E2734" s="69"/>
      <c r="F2734" s="159"/>
    </row>
    <row r="2735" spans="4:6" x14ac:dyDescent="0.35">
      <c r="D2735" s="149"/>
      <c r="E2735" s="69"/>
      <c r="F2735" s="159"/>
    </row>
    <row r="2736" spans="4:6" x14ac:dyDescent="0.35">
      <c r="D2736" s="149"/>
      <c r="E2736" s="69"/>
      <c r="F2736" s="159"/>
    </row>
    <row r="2737" spans="4:6" x14ac:dyDescent="0.35">
      <c r="D2737" s="149"/>
      <c r="E2737" s="69"/>
      <c r="F2737" s="159"/>
    </row>
    <row r="2738" spans="4:6" x14ac:dyDescent="0.35">
      <c r="D2738" s="149"/>
      <c r="E2738" s="69"/>
      <c r="F2738" s="159"/>
    </row>
    <row r="2739" spans="4:6" x14ac:dyDescent="0.35">
      <c r="D2739" s="149"/>
      <c r="E2739" s="69"/>
      <c r="F2739" s="159"/>
    </row>
    <row r="2740" spans="4:6" x14ac:dyDescent="0.35">
      <c r="D2740" s="149"/>
      <c r="E2740" s="69"/>
      <c r="F2740" s="159"/>
    </row>
    <row r="2741" spans="4:6" x14ac:dyDescent="0.35">
      <c r="D2741" s="149"/>
      <c r="E2741" s="69"/>
      <c r="F2741" s="159"/>
    </row>
    <row r="2742" spans="4:6" x14ac:dyDescent="0.35">
      <c r="D2742" s="149"/>
      <c r="E2742" s="69"/>
      <c r="F2742" s="159"/>
    </row>
    <row r="2743" spans="4:6" x14ac:dyDescent="0.35">
      <c r="D2743" s="149"/>
      <c r="E2743" s="69"/>
      <c r="F2743" s="159"/>
    </row>
    <row r="2744" spans="4:6" x14ac:dyDescent="0.35">
      <c r="D2744" s="149"/>
      <c r="E2744" s="69"/>
      <c r="F2744" s="159"/>
    </row>
    <row r="2745" spans="4:6" x14ac:dyDescent="0.35">
      <c r="D2745" s="149"/>
      <c r="E2745" s="69"/>
      <c r="F2745" s="159"/>
    </row>
    <row r="2746" spans="4:6" x14ac:dyDescent="0.35">
      <c r="D2746" s="149"/>
      <c r="E2746" s="69"/>
      <c r="F2746" s="159"/>
    </row>
    <row r="2747" spans="4:6" x14ac:dyDescent="0.35">
      <c r="D2747" s="149"/>
      <c r="E2747" s="69"/>
      <c r="F2747" s="159"/>
    </row>
    <row r="2748" spans="4:6" x14ac:dyDescent="0.35">
      <c r="D2748" s="149"/>
      <c r="E2748" s="69"/>
      <c r="F2748" s="159"/>
    </row>
    <row r="2749" spans="4:6" x14ac:dyDescent="0.35">
      <c r="D2749" s="149"/>
      <c r="E2749" s="69"/>
      <c r="F2749" s="159"/>
    </row>
    <row r="2750" spans="4:6" x14ac:dyDescent="0.35">
      <c r="D2750" s="149"/>
      <c r="E2750" s="69"/>
      <c r="F2750" s="159"/>
    </row>
    <row r="2751" spans="4:6" x14ac:dyDescent="0.35">
      <c r="D2751" s="149"/>
      <c r="E2751" s="69"/>
      <c r="F2751" s="159"/>
    </row>
    <row r="2752" spans="4:6" x14ac:dyDescent="0.35">
      <c r="D2752" s="149"/>
      <c r="E2752" s="69"/>
      <c r="F2752" s="159"/>
    </row>
    <row r="2753" spans="4:6" x14ac:dyDescent="0.35">
      <c r="D2753" s="149"/>
      <c r="E2753" s="69"/>
      <c r="F2753" s="159"/>
    </row>
    <row r="2754" spans="4:6" x14ac:dyDescent="0.35">
      <c r="D2754" s="149"/>
      <c r="E2754" s="69"/>
      <c r="F2754" s="159"/>
    </row>
    <row r="2755" spans="4:6" x14ac:dyDescent="0.35">
      <c r="D2755" s="149"/>
      <c r="E2755" s="69"/>
      <c r="F2755" s="159"/>
    </row>
    <row r="2756" spans="4:6" x14ac:dyDescent="0.35">
      <c r="D2756" s="149"/>
      <c r="E2756" s="69"/>
      <c r="F2756" s="159"/>
    </row>
    <row r="2757" spans="4:6" x14ac:dyDescent="0.35">
      <c r="D2757" s="149"/>
      <c r="E2757" s="69"/>
      <c r="F2757" s="159"/>
    </row>
    <row r="2758" spans="4:6" x14ac:dyDescent="0.35">
      <c r="D2758" s="149"/>
      <c r="E2758" s="69"/>
      <c r="F2758" s="159"/>
    </row>
    <row r="2759" spans="4:6" x14ac:dyDescent="0.35">
      <c r="D2759" s="149"/>
      <c r="E2759" s="69"/>
      <c r="F2759" s="159"/>
    </row>
    <row r="2760" spans="4:6" x14ac:dyDescent="0.35">
      <c r="D2760" s="149"/>
      <c r="E2760" s="69"/>
      <c r="F2760" s="159"/>
    </row>
    <row r="2761" spans="4:6" x14ac:dyDescent="0.35">
      <c r="D2761" s="149"/>
      <c r="E2761" s="69"/>
      <c r="F2761" s="159"/>
    </row>
    <row r="2762" spans="4:6" x14ac:dyDescent="0.35">
      <c r="D2762" s="149"/>
      <c r="E2762" s="69"/>
      <c r="F2762" s="159"/>
    </row>
    <row r="2763" spans="4:6" x14ac:dyDescent="0.35">
      <c r="D2763" s="149"/>
      <c r="E2763" s="69"/>
      <c r="F2763" s="159"/>
    </row>
    <row r="2764" spans="4:6" x14ac:dyDescent="0.35">
      <c r="D2764" s="149"/>
      <c r="E2764" s="69"/>
      <c r="F2764" s="159"/>
    </row>
    <row r="2765" spans="4:6" x14ac:dyDescent="0.35">
      <c r="D2765" s="149"/>
      <c r="E2765" s="69"/>
      <c r="F2765" s="159"/>
    </row>
    <row r="2766" spans="4:6" x14ac:dyDescent="0.35">
      <c r="D2766" s="149"/>
      <c r="E2766" s="69"/>
      <c r="F2766" s="159"/>
    </row>
    <row r="2767" spans="4:6" x14ac:dyDescent="0.35">
      <c r="D2767" s="149"/>
      <c r="E2767" s="69"/>
      <c r="F2767" s="159"/>
    </row>
    <row r="2768" spans="4:6" x14ac:dyDescent="0.35">
      <c r="D2768" s="149"/>
      <c r="E2768" s="69"/>
      <c r="F2768" s="159"/>
    </row>
    <row r="2769" spans="4:6" x14ac:dyDescent="0.35">
      <c r="D2769" s="149"/>
      <c r="E2769" s="69"/>
      <c r="F2769" s="159"/>
    </row>
    <row r="2770" spans="4:6" x14ac:dyDescent="0.35">
      <c r="D2770" s="149"/>
      <c r="E2770" s="69"/>
      <c r="F2770" s="159"/>
    </row>
    <row r="2771" spans="4:6" x14ac:dyDescent="0.35">
      <c r="D2771" s="149"/>
      <c r="E2771" s="69"/>
      <c r="F2771" s="159"/>
    </row>
    <row r="2772" spans="4:6" x14ac:dyDescent="0.35">
      <c r="D2772" s="149"/>
      <c r="E2772" s="69"/>
      <c r="F2772" s="159"/>
    </row>
    <row r="2773" spans="4:6" x14ac:dyDescent="0.35">
      <c r="D2773" s="149"/>
      <c r="E2773" s="69"/>
      <c r="F2773" s="159"/>
    </row>
    <row r="2774" spans="4:6" x14ac:dyDescent="0.35">
      <c r="D2774" s="149"/>
      <c r="E2774" s="69"/>
      <c r="F2774" s="159"/>
    </row>
    <row r="2775" spans="4:6" x14ac:dyDescent="0.35">
      <c r="D2775" s="149"/>
      <c r="E2775" s="69"/>
      <c r="F2775" s="159"/>
    </row>
    <row r="2776" spans="4:6" x14ac:dyDescent="0.35">
      <c r="D2776" s="149"/>
      <c r="E2776" s="69"/>
      <c r="F2776" s="159"/>
    </row>
    <row r="2777" spans="4:6" x14ac:dyDescent="0.35">
      <c r="D2777" s="149"/>
      <c r="E2777" s="69"/>
      <c r="F2777" s="159"/>
    </row>
    <row r="2778" spans="4:6" x14ac:dyDescent="0.35">
      <c r="D2778" s="149"/>
      <c r="E2778" s="69"/>
      <c r="F2778" s="159"/>
    </row>
    <row r="2779" spans="4:6" x14ac:dyDescent="0.35">
      <c r="D2779" s="149"/>
      <c r="E2779" s="69"/>
      <c r="F2779" s="159"/>
    </row>
    <row r="2780" spans="4:6" x14ac:dyDescent="0.35">
      <c r="D2780" s="149"/>
      <c r="E2780" s="69"/>
      <c r="F2780" s="159"/>
    </row>
    <row r="2781" spans="4:6" x14ac:dyDescent="0.35">
      <c r="D2781" s="149"/>
      <c r="E2781" s="69"/>
      <c r="F2781" s="159"/>
    </row>
    <row r="2782" spans="4:6" x14ac:dyDescent="0.35">
      <c r="D2782" s="149"/>
      <c r="E2782" s="69"/>
      <c r="F2782" s="159"/>
    </row>
    <row r="2783" spans="4:6" x14ac:dyDescent="0.35">
      <c r="D2783" s="149"/>
      <c r="E2783" s="69"/>
      <c r="F2783" s="159"/>
    </row>
    <row r="2784" spans="4:6" x14ac:dyDescent="0.35">
      <c r="D2784" s="149"/>
      <c r="E2784" s="69"/>
      <c r="F2784" s="159"/>
    </row>
    <row r="2785" spans="4:6" x14ac:dyDescent="0.35">
      <c r="D2785" s="149"/>
      <c r="E2785" s="69"/>
      <c r="F2785" s="159"/>
    </row>
    <row r="2786" spans="4:6" x14ac:dyDescent="0.35">
      <c r="D2786" s="149"/>
      <c r="E2786" s="69"/>
      <c r="F2786" s="159"/>
    </row>
    <row r="2787" spans="4:6" x14ac:dyDescent="0.35">
      <c r="D2787" s="149"/>
      <c r="E2787" s="69"/>
      <c r="F2787" s="159"/>
    </row>
    <row r="2788" spans="4:6" x14ac:dyDescent="0.35">
      <c r="D2788" s="149"/>
      <c r="E2788" s="69"/>
      <c r="F2788" s="159"/>
    </row>
    <row r="2789" spans="4:6" x14ac:dyDescent="0.35">
      <c r="D2789" s="149"/>
      <c r="E2789" s="69"/>
      <c r="F2789" s="159"/>
    </row>
    <row r="2790" spans="4:6" x14ac:dyDescent="0.35">
      <c r="D2790" s="149"/>
      <c r="E2790" s="69"/>
      <c r="F2790" s="159"/>
    </row>
    <row r="2791" spans="4:6" x14ac:dyDescent="0.35">
      <c r="D2791" s="149"/>
      <c r="E2791" s="69"/>
      <c r="F2791" s="159"/>
    </row>
    <row r="2792" spans="4:6" x14ac:dyDescent="0.35">
      <c r="D2792" s="149"/>
      <c r="E2792" s="69"/>
      <c r="F2792" s="159"/>
    </row>
    <row r="2793" spans="4:6" x14ac:dyDescent="0.35">
      <c r="D2793" s="149"/>
      <c r="E2793" s="69"/>
      <c r="F2793" s="159"/>
    </row>
    <row r="2794" spans="4:6" x14ac:dyDescent="0.35">
      <c r="D2794" s="149"/>
      <c r="E2794" s="69"/>
      <c r="F2794" s="159"/>
    </row>
    <row r="2795" spans="4:6" x14ac:dyDescent="0.35">
      <c r="D2795" s="149"/>
      <c r="E2795" s="69"/>
      <c r="F2795" s="159"/>
    </row>
    <row r="2796" spans="4:6" x14ac:dyDescent="0.35">
      <c r="D2796" s="149"/>
      <c r="E2796" s="69"/>
      <c r="F2796" s="159"/>
    </row>
    <row r="2797" spans="4:6" x14ac:dyDescent="0.35">
      <c r="D2797" s="149"/>
      <c r="E2797" s="69"/>
      <c r="F2797" s="159"/>
    </row>
    <row r="2798" spans="4:6" x14ac:dyDescent="0.35">
      <c r="D2798" s="149"/>
      <c r="E2798" s="69"/>
      <c r="F2798" s="159"/>
    </row>
    <row r="2799" spans="4:6" x14ac:dyDescent="0.35">
      <c r="D2799" s="149"/>
      <c r="E2799" s="69"/>
      <c r="F2799" s="159"/>
    </row>
    <row r="2800" spans="4:6" x14ac:dyDescent="0.35">
      <c r="D2800" s="149"/>
      <c r="E2800" s="69"/>
      <c r="F2800" s="159"/>
    </row>
    <row r="2801" spans="4:6" x14ac:dyDescent="0.35">
      <c r="D2801" s="149"/>
      <c r="E2801" s="69"/>
      <c r="F2801" s="159"/>
    </row>
    <row r="2802" spans="4:6" x14ac:dyDescent="0.35">
      <c r="D2802" s="149"/>
      <c r="E2802" s="69"/>
      <c r="F2802" s="159"/>
    </row>
    <row r="2803" spans="4:6" x14ac:dyDescent="0.35">
      <c r="D2803" s="149"/>
      <c r="E2803" s="69"/>
      <c r="F2803" s="159"/>
    </row>
    <row r="2804" spans="4:6" x14ac:dyDescent="0.35">
      <c r="D2804" s="149"/>
      <c r="E2804" s="69"/>
      <c r="F2804" s="159"/>
    </row>
    <row r="2805" spans="4:6" x14ac:dyDescent="0.35">
      <c r="D2805" s="149"/>
      <c r="E2805" s="69"/>
      <c r="F2805" s="159"/>
    </row>
    <row r="2806" spans="4:6" x14ac:dyDescent="0.35">
      <c r="D2806" s="149"/>
      <c r="E2806" s="69"/>
      <c r="F2806" s="159"/>
    </row>
    <row r="2807" spans="4:6" x14ac:dyDescent="0.35">
      <c r="D2807" s="149"/>
      <c r="E2807" s="69"/>
      <c r="F2807" s="159"/>
    </row>
    <row r="2808" spans="4:6" x14ac:dyDescent="0.35">
      <c r="D2808" s="149"/>
      <c r="E2808" s="69"/>
      <c r="F2808" s="159"/>
    </row>
    <row r="2809" spans="4:6" x14ac:dyDescent="0.35">
      <c r="D2809" s="149"/>
      <c r="E2809" s="69"/>
      <c r="F2809" s="159"/>
    </row>
    <row r="2810" spans="4:6" x14ac:dyDescent="0.35">
      <c r="D2810" s="149"/>
      <c r="E2810" s="69"/>
      <c r="F2810" s="159"/>
    </row>
    <row r="2811" spans="4:6" x14ac:dyDescent="0.35">
      <c r="D2811" s="149"/>
      <c r="E2811" s="69"/>
      <c r="F2811" s="159"/>
    </row>
    <row r="2812" spans="4:6" x14ac:dyDescent="0.35">
      <c r="D2812" s="149"/>
      <c r="E2812" s="69"/>
      <c r="F2812" s="159"/>
    </row>
    <row r="2813" spans="4:6" x14ac:dyDescent="0.35">
      <c r="D2813" s="149"/>
      <c r="E2813" s="69"/>
      <c r="F2813" s="159"/>
    </row>
    <row r="2814" spans="4:6" x14ac:dyDescent="0.35">
      <c r="D2814" s="149"/>
      <c r="E2814" s="69"/>
      <c r="F2814" s="159"/>
    </row>
    <row r="2815" spans="4:6" x14ac:dyDescent="0.35">
      <c r="D2815" s="149"/>
      <c r="E2815" s="69"/>
      <c r="F2815" s="159"/>
    </row>
    <row r="2816" spans="4:6" x14ac:dyDescent="0.35">
      <c r="D2816" s="149"/>
      <c r="E2816" s="69"/>
      <c r="F2816" s="159"/>
    </row>
    <row r="2817" spans="4:6" x14ac:dyDescent="0.35">
      <c r="D2817" s="149"/>
      <c r="E2817" s="69"/>
      <c r="F2817" s="159"/>
    </row>
    <row r="2818" spans="4:6" x14ac:dyDescent="0.35">
      <c r="D2818" s="149"/>
      <c r="E2818" s="69"/>
      <c r="F2818" s="159"/>
    </row>
    <row r="2819" spans="4:6" x14ac:dyDescent="0.35">
      <c r="D2819" s="149"/>
      <c r="E2819" s="69"/>
      <c r="F2819" s="159"/>
    </row>
    <row r="2820" spans="4:6" x14ac:dyDescent="0.35">
      <c r="D2820" s="149"/>
      <c r="E2820" s="69"/>
      <c r="F2820" s="159"/>
    </row>
    <row r="2821" spans="4:6" x14ac:dyDescent="0.35">
      <c r="D2821" s="149"/>
      <c r="E2821" s="69"/>
      <c r="F2821" s="159"/>
    </row>
    <row r="2822" spans="4:6" x14ac:dyDescent="0.35">
      <c r="D2822" s="149"/>
      <c r="E2822" s="69"/>
      <c r="F2822" s="159"/>
    </row>
    <row r="2823" spans="4:6" x14ac:dyDescent="0.35">
      <c r="D2823" s="149"/>
      <c r="E2823" s="69"/>
      <c r="F2823" s="159"/>
    </row>
    <row r="2824" spans="4:6" x14ac:dyDescent="0.35">
      <c r="D2824" s="149"/>
      <c r="E2824" s="69"/>
      <c r="F2824" s="159"/>
    </row>
    <row r="2825" spans="4:6" x14ac:dyDescent="0.35">
      <c r="D2825" s="149"/>
      <c r="E2825" s="69"/>
      <c r="F2825" s="159"/>
    </row>
    <row r="2826" spans="4:6" x14ac:dyDescent="0.35">
      <c r="D2826" s="149"/>
      <c r="E2826" s="69"/>
      <c r="F2826" s="159"/>
    </row>
    <row r="2827" spans="4:6" x14ac:dyDescent="0.35">
      <c r="D2827" s="149"/>
      <c r="E2827" s="69"/>
      <c r="F2827" s="159"/>
    </row>
    <row r="2828" spans="4:6" x14ac:dyDescent="0.35">
      <c r="D2828" s="149"/>
      <c r="E2828" s="69"/>
      <c r="F2828" s="159"/>
    </row>
    <row r="2829" spans="4:6" x14ac:dyDescent="0.35">
      <c r="D2829" s="149"/>
      <c r="E2829" s="69"/>
      <c r="F2829" s="159"/>
    </row>
    <row r="2830" spans="4:6" x14ac:dyDescent="0.35">
      <c r="D2830" s="149"/>
      <c r="E2830" s="69"/>
      <c r="F2830" s="159"/>
    </row>
    <row r="2831" spans="4:6" x14ac:dyDescent="0.35">
      <c r="D2831" s="149"/>
      <c r="E2831" s="69"/>
      <c r="F2831" s="159"/>
    </row>
    <row r="2832" spans="4:6" x14ac:dyDescent="0.35">
      <c r="D2832" s="149"/>
      <c r="E2832" s="69"/>
      <c r="F2832" s="159"/>
    </row>
    <row r="2833" spans="4:6" x14ac:dyDescent="0.35">
      <c r="D2833" s="149"/>
      <c r="E2833" s="69"/>
      <c r="F2833" s="159"/>
    </row>
    <row r="2834" spans="4:6" x14ac:dyDescent="0.35">
      <c r="D2834" s="149"/>
      <c r="E2834" s="69"/>
      <c r="F2834" s="159"/>
    </row>
    <row r="2835" spans="4:6" x14ac:dyDescent="0.35">
      <c r="D2835" s="149"/>
      <c r="E2835" s="69"/>
      <c r="F2835" s="159"/>
    </row>
    <row r="2836" spans="4:6" x14ac:dyDescent="0.35">
      <c r="D2836" s="149"/>
      <c r="E2836" s="69"/>
      <c r="F2836" s="159"/>
    </row>
    <row r="2837" spans="4:6" x14ac:dyDescent="0.35">
      <c r="D2837" s="149"/>
      <c r="E2837" s="69"/>
      <c r="F2837" s="159"/>
    </row>
    <row r="2838" spans="4:6" x14ac:dyDescent="0.35">
      <c r="D2838" s="149"/>
      <c r="E2838" s="69"/>
      <c r="F2838" s="159"/>
    </row>
    <row r="2839" spans="4:6" x14ac:dyDescent="0.35">
      <c r="D2839" s="149"/>
      <c r="E2839" s="69"/>
      <c r="F2839" s="159"/>
    </row>
    <row r="2840" spans="4:6" x14ac:dyDescent="0.35">
      <c r="D2840" s="149"/>
      <c r="E2840" s="69"/>
      <c r="F2840" s="159"/>
    </row>
    <row r="2841" spans="4:6" x14ac:dyDescent="0.35">
      <c r="D2841" s="149"/>
      <c r="E2841" s="69"/>
      <c r="F2841" s="159"/>
    </row>
    <row r="2842" spans="4:6" x14ac:dyDescent="0.35">
      <c r="D2842" s="149"/>
      <c r="E2842" s="69"/>
      <c r="F2842" s="159"/>
    </row>
    <row r="2843" spans="4:6" x14ac:dyDescent="0.35">
      <c r="D2843" s="149"/>
      <c r="E2843" s="69"/>
      <c r="F2843" s="159"/>
    </row>
    <row r="2844" spans="4:6" x14ac:dyDescent="0.35">
      <c r="D2844" s="149"/>
      <c r="E2844" s="69"/>
      <c r="F2844" s="159"/>
    </row>
    <row r="2845" spans="4:6" x14ac:dyDescent="0.35">
      <c r="D2845" s="149"/>
      <c r="E2845" s="69"/>
      <c r="F2845" s="159"/>
    </row>
    <row r="2846" spans="4:6" x14ac:dyDescent="0.35">
      <c r="D2846" s="149"/>
      <c r="E2846" s="69"/>
      <c r="F2846" s="159"/>
    </row>
    <row r="2847" spans="4:6" x14ac:dyDescent="0.35">
      <c r="D2847" s="149"/>
      <c r="E2847" s="69"/>
      <c r="F2847" s="159"/>
    </row>
    <row r="2848" spans="4:6" x14ac:dyDescent="0.35">
      <c r="D2848" s="149"/>
      <c r="E2848" s="69"/>
      <c r="F2848" s="159"/>
    </row>
    <row r="2849" spans="4:6" x14ac:dyDescent="0.35">
      <c r="D2849" s="149"/>
      <c r="E2849" s="69"/>
      <c r="F2849" s="159"/>
    </row>
    <row r="2850" spans="4:6" x14ac:dyDescent="0.35">
      <c r="D2850" s="149"/>
      <c r="E2850" s="69"/>
      <c r="F2850" s="159"/>
    </row>
    <row r="2851" spans="4:6" x14ac:dyDescent="0.35">
      <c r="D2851" s="149"/>
      <c r="E2851" s="69"/>
      <c r="F2851" s="159"/>
    </row>
    <row r="2852" spans="4:6" x14ac:dyDescent="0.35">
      <c r="D2852" s="149"/>
      <c r="E2852" s="69"/>
      <c r="F2852" s="159"/>
    </row>
    <row r="2853" spans="4:6" x14ac:dyDescent="0.35">
      <c r="D2853" s="149"/>
      <c r="E2853" s="69"/>
      <c r="F2853" s="159"/>
    </row>
    <row r="2854" spans="4:6" x14ac:dyDescent="0.35">
      <c r="D2854" s="149"/>
      <c r="E2854" s="69"/>
      <c r="F2854" s="159"/>
    </row>
    <row r="2855" spans="4:6" x14ac:dyDescent="0.35">
      <c r="D2855" s="149"/>
      <c r="E2855" s="69"/>
      <c r="F2855" s="159"/>
    </row>
    <row r="2856" spans="4:6" x14ac:dyDescent="0.35">
      <c r="D2856" s="149"/>
      <c r="E2856" s="69"/>
      <c r="F2856" s="159"/>
    </row>
    <row r="2857" spans="4:6" x14ac:dyDescent="0.35">
      <c r="D2857" s="149"/>
      <c r="E2857" s="69"/>
      <c r="F2857" s="159"/>
    </row>
    <row r="2858" spans="4:6" x14ac:dyDescent="0.35">
      <c r="D2858" s="149"/>
      <c r="E2858" s="69"/>
      <c r="F2858" s="159"/>
    </row>
    <row r="2859" spans="4:6" x14ac:dyDescent="0.35">
      <c r="D2859" s="149"/>
      <c r="E2859" s="69"/>
      <c r="F2859" s="159"/>
    </row>
    <row r="2860" spans="4:6" x14ac:dyDescent="0.35">
      <c r="D2860" s="149"/>
      <c r="E2860" s="69"/>
      <c r="F2860" s="159"/>
    </row>
    <row r="2861" spans="4:6" x14ac:dyDescent="0.35">
      <c r="D2861" s="149"/>
      <c r="E2861" s="69"/>
      <c r="F2861" s="159"/>
    </row>
    <row r="2862" spans="4:6" x14ac:dyDescent="0.35">
      <c r="D2862" s="149"/>
      <c r="E2862" s="69"/>
      <c r="F2862" s="159"/>
    </row>
    <row r="2863" spans="4:6" x14ac:dyDescent="0.35">
      <c r="D2863" s="149"/>
      <c r="E2863" s="69"/>
      <c r="F2863" s="159"/>
    </row>
    <row r="2864" spans="4:6" x14ac:dyDescent="0.35">
      <c r="D2864" s="149"/>
      <c r="E2864" s="69"/>
      <c r="F2864" s="159"/>
    </row>
    <row r="2865" spans="4:6" x14ac:dyDescent="0.35">
      <c r="D2865" s="149"/>
      <c r="E2865" s="69"/>
      <c r="F2865" s="159"/>
    </row>
    <row r="2866" spans="4:6" x14ac:dyDescent="0.35">
      <c r="D2866" s="149"/>
      <c r="E2866" s="69"/>
      <c r="F2866" s="159"/>
    </row>
    <row r="2867" spans="4:6" x14ac:dyDescent="0.35">
      <c r="D2867" s="149"/>
      <c r="E2867" s="69"/>
      <c r="F2867" s="159"/>
    </row>
    <row r="2868" spans="4:6" x14ac:dyDescent="0.35">
      <c r="D2868" s="149"/>
      <c r="E2868" s="69"/>
      <c r="F2868" s="159"/>
    </row>
    <row r="2869" spans="4:6" x14ac:dyDescent="0.35">
      <c r="D2869" s="149"/>
      <c r="E2869" s="69"/>
      <c r="F2869" s="159"/>
    </row>
    <row r="2870" spans="4:6" x14ac:dyDescent="0.35">
      <c r="D2870" s="149"/>
      <c r="E2870" s="69"/>
      <c r="F2870" s="159"/>
    </row>
    <row r="2871" spans="4:6" x14ac:dyDescent="0.35">
      <c r="D2871" s="149"/>
      <c r="E2871" s="69"/>
      <c r="F2871" s="159"/>
    </row>
    <row r="2872" spans="4:6" x14ac:dyDescent="0.35">
      <c r="D2872" s="149"/>
      <c r="E2872" s="69"/>
      <c r="F2872" s="159"/>
    </row>
    <row r="2873" spans="4:6" x14ac:dyDescent="0.35">
      <c r="D2873" s="149"/>
      <c r="E2873" s="69"/>
      <c r="F2873" s="159"/>
    </row>
    <row r="2874" spans="4:6" x14ac:dyDescent="0.35">
      <c r="D2874" s="149"/>
      <c r="E2874" s="69"/>
      <c r="F2874" s="159"/>
    </row>
    <row r="2875" spans="4:6" x14ac:dyDescent="0.35">
      <c r="D2875" s="149"/>
      <c r="E2875" s="69"/>
      <c r="F2875" s="159"/>
    </row>
    <row r="2876" spans="4:6" x14ac:dyDescent="0.35">
      <c r="D2876" s="149"/>
      <c r="E2876" s="69"/>
      <c r="F2876" s="159"/>
    </row>
    <row r="2877" spans="4:6" x14ac:dyDescent="0.35">
      <c r="D2877" s="149"/>
      <c r="E2877" s="69"/>
      <c r="F2877" s="159"/>
    </row>
    <row r="2878" spans="4:6" x14ac:dyDescent="0.35">
      <c r="D2878" s="149"/>
      <c r="E2878" s="69"/>
      <c r="F2878" s="159"/>
    </row>
    <row r="2879" spans="4:6" x14ac:dyDescent="0.35">
      <c r="D2879" s="149"/>
      <c r="E2879" s="69"/>
      <c r="F2879" s="159"/>
    </row>
    <row r="2880" spans="4:6" x14ac:dyDescent="0.35">
      <c r="D2880" s="149"/>
      <c r="E2880" s="69"/>
      <c r="F2880" s="159"/>
    </row>
    <row r="2881" spans="4:6" x14ac:dyDescent="0.35">
      <c r="D2881" s="149"/>
      <c r="E2881" s="69"/>
      <c r="F2881" s="159"/>
    </row>
    <row r="2882" spans="4:6" x14ac:dyDescent="0.35">
      <c r="D2882" s="149"/>
      <c r="E2882" s="69"/>
      <c r="F2882" s="159"/>
    </row>
    <row r="2883" spans="4:6" x14ac:dyDescent="0.35">
      <c r="D2883" s="149"/>
      <c r="E2883" s="69"/>
      <c r="F2883" s="159"/>
    </row>
    <row r="2884" spans="4:6" x14ac:dyDescent="0.35">
      <c r="D2884" s="149"/>
      <c r="E2884" s="69"/>
      <c r="F2884" s="159"/>
    </row>
    <row r="2885" spans="4:6" x14ac:dyDescent="0.35">
      <c r="D2885" s="149"/>
      <c r="E2885" s="69"/>
      <c r="F2885" s="159"/>
    </row>
    <row r="2886" spans="4:6" x14ac:dyDescent="0.35">
      <c r="D2886" s="149"/>
      <c r="E2886" s="69"/>
      <c r="F2886" s="159"/>
    </row>
    <row r="2887" spans="4:6" x14ac:dyDescent="0.35">
      <c r="D2887" s="149"/>
      <c r="E2887" s="69"/>
      <c r="F2887" s="159"/>
    </row>
    <row r="2888" spans="4:6" x14ac:dyDescent="0.35">
      <c r="D2888" s="149"/>
      <c r="E2888" s="69"/>
      <c r="F2888" s="159"/>
    </row>
    <row r="2889" spans="4:6" x14ac:dyDescent="0.35">
      <c r="D2889" s="149"/>
      <c r="E2889" s="69"/>
      <c r="F2889" s="159"/>
    </row>
    <row r="2890" spans="4:6" x14ac:dyDescent="0.35">
      <c r="D2890" s="149"/>
      <c r="E2890" s="69"/>
      <c r="F2890" s="159"/>
    </row>
    <row r="2891" spans="4:6" x14ac:dyDescent="0.35">
      <c r="D2891" s="149"/>
      <c r="E2891" s="69"/>
      <c r="F2891" s="159"/>
    </row>
    <row r="2892" spans="4:6" x14ac:dyDescent="0.35">
      <c r="D2892" s="149"/>
      <c r="E2892" s="69"/>
      <c r="F2892" s="159"/>
    </row>
    <row r="2893" spans="4:6" x14ac:dyDescent="0.35">
      <c r="D2893" s="149"/>
      <c r="E2893" s="69"/>
      <c r="F2893" s="159"/>
    </row>
    <row r="2894" spans="4:6" x14ac:dyDescent="0.35">
      <c r="D2894" s="149"/>
      <c r="E2894" s="69"/>
      <c r="F2894" s="159"/>
    </row>
    <row r="2895" spans="4:6" x14ac:dyDescent="0.35">
      <c r="D2895" s="149"/>
      <c r="E2895" s="69"/>
      <c r="F2895" s="159"/>
    </row>
    <row r="2896" spans="4:6" x14ac:dyDescent="0.35">
      <c r="D2896" s="149"/>
      <c r="E2896" s="69"/>
      <c r="F2896" s="159"/>
    </row>
    <row r="2897" spans="4:6" x14ac:dyDescent="0.35">
      <c r="D2897" s="149"/>
      <c r="E2897" s="69"/>
      <c r="F2897" s="159"/>
    </row>
    <row r="2898" spans="4:6" x14ac:dyDescent="0.35">
      <c r="D2898" s="149"/>
      <c r="E2898" s="69"/>
      <c r="F2898" s="159"/>
    </row>
    <row r="2899" spans="4:6" x14ac:dyDescent="0.35">
      <c r="D2899" s="149"/>
      <c r="E2899" s="69"/>
      <c r="F2899" s="159"/>
    </row>
    <row r="2900" spans="4:6" x14ac:dyDescent="0.35">
      <c r="D2900" s="149"/>
      <c r="E2900" s="69"/>
      <c r="F2900" s="159"/>
    </row>
    <row r="2901" spans="4:6" x14ac:dyDescent="0.35">
      <c r="D2901" s="149"/>
      <c r="E2901" s="69"/>
      <c r="F2901" s="159"/>
    </row>
    <row r="2902" spans="4:6" x14ac:dyDescent="0.35">
      <c r="D2902" s="149"/>
      <c r="E2902" s="69"/>
      <c r="F2902" s="159"/>
    </row>
    <row r="2903" spans="4:6" x14ac:dyDescent="0.35">
      <c r="D2903" s="149"/>
      <c r="E2903" s="69"/>
      <c r="F2903" s="159"/>
    </row>
    <row r="2904" spans="4:6" x14ac:dyDescent="0.35">
      <c r="D2904" s="149"/>
      <c r="E2904" s="69"/>
      <c r="F2904" s="159"/>
    </row>
    <row r="2905" spans="4:6" x14ac:dyDescent="0.35">
      <c r="D2905" s="149"/>
      <c r="E2905" s="69"/>
      <c r="F2905" s="159"/>
    </row>
    <row r="2906" spans="4:6" x14ac:dyDescent="0.35">
      <c r="D2906" s="149"/>
      <c r="E2906" s="69"/>
      <c r="F2906" s="159"/>
    </row>
    <row r="2907" spans="4:6" x14ac:dyDescent="0.35">
      <c r="D2907" s="149"/>
      <c r="E2907" s="69"/>
      <c r="F2907" s="159"/>
    </row>
    <row r="2908" spans="4:6" x14ac:dyDescent="0.35">
      <c r="D2908" s="149"/>
      <c r="E2908" s="69"/>
      <c r="F2908" s="159"/>
    </row>
    <row r="2909" spans="4:6" x14ac:dyDescent="0.35">
      <c r="D2909" s="149"/>
      <c r="E2909" s="69"/>
      <c r="F2909" s="159"/>
    </row>
    <row r="2910" spans="4:6" x14ac:dyDescent="0.35">
      <c r="D2910" s="149"/>
      <c r="E2910" s="69"/>
      <c r="F2910" s="159"/>
    </row>
    <row r="2911" spans="4:6" x14ac:dyDescent="0.35">
      <c r="D2911" s="149"/>
      <c r="E2911" s="69"/>
      <c r="F2911" s="159"/>
    </row>
    <row r="2912" spans="4:6" x14ac:dyDescent="0.35">
      <c r="D2912" s="149"/>
      <c r="E2912" s="69"/>
      <c r="F2912" s="159"/>
    </row>
    <row r="2913" spans="4:6" x14ac:dyDescent="0.35">
      <c r="D2913" s="149"/>
      <c r="E2913" s="69"/>
      <c r="F2913" s="159"/>
    </row>
    <row r="2914" spans="4:6" x14ac:dyDescent="0.35">
      <c r="D2914" s="149"/>
      <c r="E2914" s="69"/>
      <c r="F2914" s="159"/>
    </row>
    <row r="2915" spans="4:6" x14ac:dyDescent="0.35">
      <c r="D2915" s="149"/>
      <c r="E2915" s="69"/>
      <c r="F2915" s="159"/>
    </row>
    <row r="2916" spans="4:6" x14ac:dyDescent="0.35">
      <c r="D2916" s="149"/>
      <c r="E2916" s="69"/>
      <c r="F2916" s="159"/>
    </row>
    <row r="2917" spans="4:6" x14ac:dyDescent="0.35">
      <c r="D2917" s="149"/>
      <c r="E2917" s="69"/>
      <c r="F2917" s="159"/>
    </row>
    <row r="2918" spans="4:6" x14ac:dyDescent="0.35">
      <c r="D2918" s="149"/>
      <c r="E2918" s="69"/>
      <c r="F2918" s="159"/>
    </row>
    <row r="2919" spans="4:6" x14ac:dyDescent="0.35">
      <c r="D2919" s="149"/>
      <c r="E2919" s="69"/>
      <c r="F2919" s="159"/>
    </row>
    <row r="2920" spans="4:6" x14ac:dyDescent="0.35">
      <c r="D2920" s="149"/>
      <c r="E2920" s="69"/>
      <c r="F2920" s="159"/>
    </row>
    <row r="2921" spans="4:6" x14ac:dyDescent="0.35">
      <c r="D2921" s="149"/>
      <c r="E2921" s="69"/>
      <c r="F2921" s="159"/>
    </row>
    <row r="2922" spans="4:6" x14ac:dyDescent="0.35">
      <c r="D2922" s="149"/>
      <c r="E2922" s="69"/>
      <c r="F2922" s="159"/>
    </row>
    <row r="2923" spans="4:6" x14ac:dyDescent="0.35">
      <c r="D2923" s="149"/>
      <c r="E2923" s="69"/>
      <c r="F2923" s="159"/>
    </row>
    <row r="2924" spans="4:6" x14ac:dyDescent="0.35">
      <c r="D2924" s="149"/>
      <c r="E2924" s="69"/>
      <c r="F2924" s="159"/>
    </row>
    <row r="2925" spans="4:6" x14ac:dyDescent="0.35">
      <c r="D2925" s="149"/>
      <c r="E2925" s="69"/>
      <c r="F2925" s="159"/>
    </row>
    <row r="2926" spans="4:6" x14ac:dyDescent="0.35">
      <c r="D2926" s="149"/>
      <c r="E2926" s="69"/>
      <c r="F2926" s="159"/>
    </row>
    <row r="2927" spans="4:6" x14ac:dyDescent="0.35">
      <c r="D2927" s="149"/>
      <c r="E2927" s="69"/>
      <c r="F2927" s="159"/>
    </row>
    <row r="2928" spans="4:6" x14ac:dyDescent="0.35">
      <c r="D2928" s="149"/>
      <c r="E2928" s="69"/>
      <c r="F2928" s="159"/>
    </row>
    <row r="2929" spans="4:6" x14ac:dyDescent="0.35">
      <c r="D2929" s="149"/>
      <c r="E2929" s="69"/>
      <c r="F2929" s="159"/>
    </row>
    <row r="2930" spans="4:6" x14ac:dyDescent="0.35">
      <c r="D2930" s="149"/>
      <c r="E2930" s="69"/>
      <c r="F2930" s="159"/>
    </row>
    <row r="2931" spans="4:6" x14ac:dyDescent="0.35">
      <c r="D2931" s="149"/>
      <c r="E2931" s="69"/>
      <c r="F2931" s="159"/>
    </row>
    <row r="2932" spans="4:6" x14ac:dyDescent="0.35">
      <c r="D2932" s="149"/>
      <c r="E2932" s="69"/>
      <c r="F2932" s="159"/>
    </row>
    <row r="2933" spans="4:6" x14ac:dyDescent="0.35">
      <c r="D2933" s="149"/>
      <c r="E2933" s="69"/>
      <c r="F2933" s="159"/>
    </row>
    <row r="2934" spans="4:6" x14ac:dyDescent="0.35">
      <c r="D2934" s="149"/>
      <c r="E2934" s="69"/>
      <c r="F2934" s="159"/>
    </row>
    <row r="2935" spans="4:6" x14ac:dyDescent="0.35">
      <c r="D2935" s="149"/>
      <c r="E2935" s="69"/>
      <c r="F2935" s="159"/>
    </row>
    <row r="2936" spans="4:6" x14ac:dyDescent="0.35">
      <c r="D2936" s="149"/>
      <c r="E2936" s="69"/>
      <c r="F2936" s="159"/>
    </row>
    <row r="2937" spans="4:6" x14ac:dyDescent="0.35">
      <c r="D2937" s="149"/>
      <c r="E2937" s="69"/>
      <c r="F2937" s="159"/>
    </row>
    <row r="2938" spans="4:6" x14ac:dyDescent="0.35">
      <c r="D2938" s="149"/>
      <c r="E2938" s="69"/>
      <c r="F2938" s="159"/>
    </row>
    <row r="2939" spans="4:6" x14ac:dyDescent="0.35">
      <c r="D2939" s="149"/>
      <c r="E2939" s="69"/>
      <c r="F2939" s="159"/>
    </row>
    <row r="2940" spans="4:6" x14ac:dyDescent="0.35">
      <c r="D2940" s="149"/>
      <c r="E2940" s="69"/>
      <c r="F2940" s="159"/>
    </row>
    <row r="2941" spans="4:6" x14ac:dyDescent="0.35">
      <c r="D2941" s="149"/>
      <c r="E2941" s="69"/>
      <c r="F2941" s="159"/>
    </row>
    <row r="2942" spans="4:6" x14ac:dyDescent="0.35">
      <c r="D2942" s="149"/>
      <c r="E2942" s="69"/>
      <c r="F2942" s="159"/>
    </row>
    <row r="2943" spans="4:6" x14ac:dyDescent="0.35">
      <c r="D2943" s="149"/>
      <c r="E2943" s="69"/>
      <c r="F2943" s="159"/>
    </row>
    <row r="2944" spans="4:6" x14ac:dyDescent="0.35">
      <c r="D2944" s="149"/>
      <c r="E2944" s="69"/>
      <c r="F2944" s="159"/>
    </row>
    <row r="2945" spans="4:6" x14ac:dyDescent="0.35">
      <c r="D2945" s="149"/>
      <c r="E2945" s="69"/>
      <c r="F2945" s="159"/>
    </row>
    <row r="2946" spans="4:6" x14ac:dyDescent="0.35">
      <c r="D2946" s="149"/>
      <c r="E2946" s="69"/>
      <c r="F2946" s="159"/>
    </row>
    <row r="2947" spans="4:6" x14ac:dyDescent="0.35">
      <c r="D2947" s="149"/>
      <c r="E2947" s="69"/>
      <c r="F2947" s="159"/>
    </row>
    <row r="2948" spans="4:6" x14ac:dyDescent="0.35">
      <c r="D2948" s="149"/>
      <c r="E2948" s="69"/>
      <c r="F2948" s="159"/>
    </row>
    <row r="2949" spans="4:6" x14ac:dyDescent="0.35">
      <c r="D2949" s="149"/>
      <c r="E2949" s="69"/>
      <c r="F2949" s="159"/>
    </row>
    <row r="2950" spans="4:6" x14ac:dyDescent="0.35">
      <c r="D2950" s="149"/>
      <c r="E2950" s="69"/>
      <c r="F2950" s="159"/>
    </row>
    <row r="2951" spans="4:6" x14ac:dyDescent="0.35">
      <c r="D2951" s="149"/>
      <c r="E2951" s="69"/>
      <c r="F2951" s="159"/>
    </row>
    <row r="2952" spans="4:6" x14ac:dyDescent="0.35">
      <c r="D2952" s="149"/>
      <c r="E2952" s="69"/>
      <c r="F2952" s="159"/>
    </row>
    <row r="2953" spans="4:6" x14ac:dyDescent="0.35">
      <c r="D2953" s="149"/>
      <c r="E2953" s="69"/>
      <c r="F2953" s="159"/>
    </row>
    <row r="2954" spans="4:6" x14ac:dyDescent="0.35">
      <c r="D2954" s="149"/>
      <c r="E2954" s="69"/>
      <c r="F2954" s="159"/>
    </row>
    <row r="2955" spans="4:6" x14ac:dyDescent="0.35">
      <c r="D2955" s="149"/>
      <c r="E2955" s="69"/>
      <c r="F2955" s="159"/>
    </row>
    <row r="2956" spans="4:6" x14ac:dyDescent="0.35">
      <c r="D2956" s="149"/>
      <c r="E2956" s="69"/>
      <c r="F2956" s="159"/>
    </row>
    <row r="2957" spans="4:6" x14ac:dyDescent="0.35">
      <c r="D2957" s="149"/>
      <c r="E2957" s="69"/>
      <c r="F2957" s="159"/>
    </row>
    <row r="2958" spans="4:6" x14ac:dyDescent="0.35">
      <c r="D2958" s="149"/>
      <c r="E2958" s="69"/>
      <c r="F2958" s="159"/>
    </row>
    <row r="2959" spans="4:6" x14ac:dyDescent="0.35">
      <c r="D2959" s="149"/>
      <c r="E2959" s="69"/>
      <c r="F2959" s="159"/>
    </row>
    <row r="2960" spans="4:6" x14ac:dyDescent="0.35">
      <c r="D2960" s="149"/>
      <c r="E2960" s="69"/>
      <c r="F2960" s="159"/>
    </row>
    <row r="2961" spans="4:6" x14ac:dyDescent="0.35">
      <c r="D2961" s="149"/>
      <c r="E2961" s="69"/>
      <c r="F2961" s="159"/>
    </row>
    <row r="2962" spans="4:6" x14ac:dyDescent="0.35">
      <c r="D2962" s="149"/>
      <c r="E2962" s="69"/>
      <c r="F2962" s="159"/>
    </row>
    <row r="2963" spans="4:6" x14ac:dyDescent="0.35">
      <c r="D2963" s="149"/>
      <c r="E2963" s="69"/>
      <c r="F2963" s="159"/>
    </row>
    <row r="2964" spans="4:6" x14ac:dyDescent="0.35">
      <c r="D2964" s="149"/>
      <c r="E2964" s="69"/>
      <c r="F2964" s="159"/>
    </row>
    <row r="2965" spans="4:6" x14ac:dyDescent="0.35">
      <c r="D2965" s="149"/>
      <c r="E2965" s="69"/>
      <c r="F2965" s="159"/>
    </row>
    <row r="2966" spans="4:6" x14ac:dyDescent="0.35">
      <c r="D2966" s="149"/>
      <c r="E2966" s="69"/>
      <c r="F2966" s="159"/>
    </row>
    <row r="2967" spans="4:6" x14ac:dyDescent="0.35">
      <c r="D2967" s="149"/>
      <c r="E2967" s="69"/>
      <c r="F2967" s="159"/>
    </row>
    <row r="2968" spans="4:6" x14ac:dyDescent="0.35">
      <c r="D2968" s="149"/>
      <c r="E2968" s="69"/>
      <c r="F2968" s="159"/>
    </row>
    <row r="2969" spans="4:6" x14ac:dyDescent="0.35">
      <c r="D2969" s="149"/>
      <c r="E2969" s="69"/>
      <c r="F2969" s="159"/>
    </row>
    <row r="2970" spans="4:6" x14ac:dyDescent="0.35">
      <c r="D2970" s="149"/>
      <c r="E2970" s="69"/>
      <c r="F2970" s="159"/>
    </row>
    <row r="2971" spans="4:6" x14ac:dyDescent="0.35">
      <c r="D2971" s="149"/>
      <c r="E2971" s="69"/>
      <c r="F2971" s="159"/>
    </row>
    <row r="2972" spans="4:6" x14ac:dyDescent="0.35">
      <c r="D2972" s="149"/>
      <c r="E2972" s="69"/>
      <c r="F2972" s="159"/>
    </row>
    <row r="2973" spans="4:6" x14ac:dyDescent="0.35">
      <c r="D2973" s="149"/>
      <c r="E2973" s="69"/>
      <c r="F2973" s="159"/>
    </row>
    <row r="2974" spans="4:6" x14ac:dyDescent="0.35">
      <c r="D2974" s="149"/>
      <c r="E2974" s="69"/>
      <c r="F2974" s="159"/>
    </row>
    <row r="2975" spans="4:6" x14ac:dyDescent="0.35">
      <c r="D2975" s="149"/>
      <c r="E2975" s="69"/>
      <c r="F2975" s="159"/>
    </row>
    <row r="2976" spans="4:6" x14ac:dyDescent="0.35">
      <c r="D2976" s="149"/>
      <c r="E2976" s="69"/>
      <c r="F2976" s="159"/>
    </row>
    <row r="2977" spans="4:6" x14ac:dyDescent="0.35">
      <c r="D2977" s="149"/>
      <c r="E2977" s="69"/>
      <c r="F2977" s="159"/>
    </row>
    <row r="2978" spans="4:6" x14ac:dyDescent="0.35">
      <c r="D2978" s="149"/>
      <c r="E2978" s="69"/>
      <c r="F2978" s="159"/>
    </row>
    <row r="2979" spans="4:6" x14ac:dyDescent="0.35">
      <c r="D2979" s="149"/>
      <c r="E2979" s="69"/>
      <c r="F2979" s="159"/>
    </row>
    <row r="2980" spans="4:6" x14ac:dyDescent="0.35">
      <c r="D2980" s="149"/>
      <c r="E2980" s="69"/>
      <c r="F2980" s="159"/>
    </row>
    <row r="2981" spans="4:6" x14ac:dyDescent="0.35">
      <c r="D2981" s="149"/>
      <c r="E2981" s="69"/>
      <c r="F2981" s="159"/>
    </row>
    <row r="2982" spans="4:6" x14ac:dyDescent="0.35">
      <c r="D2982" s="149"/>
      <c r="E2982" s="69"/>
      <c r="F2982" s="159"/>
    </row>
    <row r="2983" spans="4:6" x14ac:dyDescent="0.35">
      <c r="D2983" s="149"/>
      <c r="E2983" s="69"/>
      <c r="F2983" s="159"/>
    </row>
    <row r="2984" spans="4:6" x14ac:dyDescent="0.35">
      <c r="D2984" s="149"/>
      <c r="E2984" s="69"/>
      <c r="F2984" s="159"/>
    </row>
    <row r="2985" spans="4:6" x14ac:dyDescent="0.35">
      <c r="D2985" s="149"/>
      <c r="E2985" s="69"/>
      <c r="F2985" s="159"/>
    </row>
    <row r="2986" spans="4:6" x14ac:dyDescent="0.35">
      <c r="D2986" s="149"/>
      <c r="E2986" s="69"/>
      <c r="F2986" s="159"/>
    </row>
    <row r="2987" spans="4:6" x14ac:dyDescent="0.35">
      <c r="D2987" s="149"/>
      <c r="E2987" s="69"/>
      <c r="F2987" s="159"/>
    </row>
    <row r="2988" spans="4:6" x14ac:dyDescent="0.35">
      <c r="D2988" s="149"/>
      <c r="E2988" s="69"/>
      <c r="F2988" s="159"/>
    </row>
    <row r="2989" spans="4:6" x14ac:dyDescent="0.35">
      <c r="D2989" s="149"/>
      <c r="E2989" s="69"/>
      <c r="F2989" s="159"/>
    </row>
    <row r="2990" spans="4:6" x14ac:dyDescent="0.35">
      <c r="D2990" s="149"/>
      <c r="E2990" s="69"/>
      <c r="F2990" s="159"/>
    </row>
    <row r="2991" spans="4:6" x14ac:dyDescent="0.35">
      <c r="D2991" s="149"/>
      <c r="E2991" s="69"/>
      <c r="F2991" s="159"/>
    </row>
    <row r="2992" spans="4:6" x14ac:dyDescent="0.35">
      <c r="D2992" s="149"/>
      <c r="E2992" s="69"/>
      <c r="F2992" s="159"/>
    </row>
    <row r="2993" spans="4:6" x14ac:dyDescent="0.35">
      <c r="D2993" s="149"/>
      <c r="E2993" s="69"/>
      <c r="F2993" s="159"/>
    </row>
    <row r="2994" spans="4:6" x14ac:dyDescent="0.35">
      <c r="D2994" s="149"/>
      <c r="E2994" s="69"/>
      <c r="F2994" s="159"/>
    </row>
    <row r="2995" spans="4:6" x14ac:dyDescent="0.35">
      <c r="D2995" s="149"/>
      <c r="E2995" s="69"/>
      <c r="F2995" s="159"/>
    </row>
    <row r="2996" spans="4:6" x14ac:dyDescent="0.35">
      <c r="D2996" s="149"/>
      <c r="E2996" s="69"/>
      <c r="F2996" s="159"/>
    </row>
    <row r="2997" spans="4:6" x14ac:dyDescent="0.35">
      <c r="D2997" s="149"/>
      <c r="E2997" s="69"/>
      <c r="F2997" s="159"/>
    </row>
    <row r="2998" spans="4:6" x14ac:dyDescent="0.35">
      <c r="D2998" s="149"/>
      <c r="E2998" s="69"/>
      <c r="F2998" s="159"/>
    </row>
    <row r="2999" spans="4:6" x14ac:dyDescent="0.35">
      <c r="D2999" s="149"/>
      <c r="E2999" s="69"/>
      <c r="F2999" s="159"/>
    </row>
    <row r="3000" spans="4:6" x14ac:dyDescent="0.35">
      <c r="D3000" s="149"/>
      <c r="E3000" s="69"/>
      <c r="F3000" s="159"/>
    </row>
    <row r="3001" spans="4:6" x14ac:dyDescent="0.35">
      <c r="D3001" s="149"/>
      <c r="E3001" s="69"/>
      <c r="F3001" s="159"/>
    </row>
    <row r="3002" spans="4:6" x14ac:dyDescent="0.35">
      <c r="D3002" s="149"/>
      <c r="E3002" s="69"/>
      <c r="F3002" s="159"/>
    </row>
    <row r="3003" spans="4:6" x14ac:dyDescent="0.35">
      <c r="D3003" s="149"/>
      <c r="E3003" s="69"/>
      <c r="F3003" s="159"/>
    </row>
    <row r="3004" spans="4:6" x14ac:dyDescent="0.35">
      <c r="D3004" s="149"/>
      <c r="E3004" s="69"/>
      <c r="F3004" s="159"/>
    </row>
    <row r="3005" spans="4:6" x14ac:dyDescent="0.35">
      <c r="D3005" s="149"/>
      <c r="E3005" s="69"/>
      <c r="F3005" s="159"/>
    </row>
    <row r="3006" spans="4:6" x14ac:dyDescent="0.35">
      <c r="D3006" s="149"/>
      <c r="E3006" s="69"/>
      <c r="F3006" s="159"/>
    </row>
    <row r="3007" spans="4:6" x14ac:dyDescent="0.35">
      <c r="D3007" s="149"/>
      <c r="E3007" s="69"/>
      <c r="F3007" s="159"/>
    </row>
    <row r="3008" spans="4:6" x14ac:dyDescent="0.35">
      <c r="D3008" s="149"/>
      <c r="E3008" s="69"/>
      <c r="F3008" s="159"/>
    </row>
    <row r="3009" spans="4:6" x14ac:dyDescent="0.35">
      <c r="D3009" s="149"/>
      <c r="E3009" s="69"/>
      <c r="F3009" s="159"/>
    </row>
    <row r="3010" spans="4:6" x14ac:dyDescent="0.35">
      <c r="D3010" s="149"/>
      <c r="E3010" s="69"/>
      <c r="F3010" s="159"/>
    </row>
    <row r="3011" spans="4:6" x14ac:dyDescent="0.35">
      <c r="D3011" s="149"/>
      <c r="E3011" s="69"/>
      <c r="F3011" s="159"/>
    </row>
    <row r="3012" spans="4:6" x14ac:dyDescent="0.35">
      <c r="D3012" s="149"/>
      <c r="E3012" s="69"/>
      <c r="F3012" s="159"/>
    </row>
    <row r="3013" spans="4:6" x14ac:dyDescent="0.35">
      <c r="D3013" s="149"/>
      <c r="E3013" s="69"/>
      <c r="F3013" s="159"/>
    </row>
    <row r="3014" spans="4:6" x14ac:dyDescent="0.35">
      <c r="D3014" s="149"/>
      <c r="E3014" s="69"/>
      <c r="F3014" s="159"/>
    </row>
    <row r="3015" spans="4:6" x14ac:dyDescent="0.35">
      <c r="D3015" s="149"/>
      <c r="E3015" s="69"/>
      <c r="F3015" s="159"/>
    </row>
    <row r="3016" spans="4:6" x14ac:dyDescent="0.35">
      <c r="D3016" s="149"/>
      <c r="E3016" s="69"/>
      <c r="F3016" s="159"/>
    </row>
    <row r="3017" spans="4:6" x14ac:dyDescent="0.35">
      <c r="D3017" s="149"/>
      <c r="E3017" s="69"/>
      <c r="F3017" s="159"/>
    </row>
    <row r="3018" spans="4:6" x14ac:dyDescent="0.35">
      <c r="D3018" s="149"/>
      <c r="E3018" s="69"/>
      <c r="F3018" s="159"/>
    </row>
    <row r="3019" spans="4:6" x14ac:dyDescent="0.35">
      <c r="D3019" s="149"/>
      <c r="E3019" s="69"/>
      <c r="F3019" s="159"/>
    </row>
    <row r="3020" spans="4:6" x14ac:dyDescent="0.35">
      <c r="D3020" s="149"/>
      <c r="E3020" s="69"/>
      <c r="F3020" s="159"/>
    </row>
    <row r="3021" spans="4:6" x14ac:dyDescent="0.35">
      <c r="D3021" s="149"/>
      <c r="E3021" s="69"/>
      <c r="F3021" s="159"/>
    </row>
    <row r="3022" spans="4:6" x14ac:dyDescent="0.35">
      <c r="D3022" s="149"/>
      <c r="E3022" s="69"/>
      <c r="F3022" s="159"/>
    </row>
    <row r="3023" spans="4:6" x14ac:dyDescent="0.35">
      <c r="D3023" s="149"/>
      <c r="E3023" s="69"/>
      <c r="F3023" s="159"/>
    </row>
    <row r="3024" spans="4:6" x14ac:dyDescent="0.35">
      <c r="D3024" s="149"/>
      <c r="E3024" s="69"/>
      <c r="F3024" s="159"/>
    </row>
    <row r="3025" spans="4:6" x14ac:dyDescent="0.35">
      <c r="D3025" s="149"/>
      <c r="E3025" s="69"/>
      <c r="F3025" s="159"/>
    </row>
    <row r="3026" spans="4:6" x14ac:dyDescent="0.35">
      <c r="D3026" s="149"/>
      <c r="E3026" s="69"/>
      <c r="F3026" s="159"/>
    </row>
    <row r="3027" spans="4:6" x14ac:dyDescent="0.35">
      <c r="D3027" s="149"/>
      <c r="E3027" s="69"/>
      <c r="F3027" s="159"/>
    </row>
    <row r="3028" spans="4:6" x14ac:dyDescent="0.35">
      <c r="D3028" s="149"/>
      <c r="E3028" s="69"/>
      <c r="F3028" s="159"/>
    </row>
    <row r="3029" spans="4:6" x14ac:dyDescent="0.35">
      <c r="D3029" s="149"/>
      <c r="E3029" s="69"/>
      <c r="F3029" s="159"/>
    </row>
    <row r="3030" spans="4:6" x14ac:dyDescent="0.35">
      <c r="D3030" s="149"/>
      <c r="E3030" s="69"/>
      <c r="F3030" s="159"/>
    </row>
    <row r="3031" spans="4:6" x14ac:dyDescent="0.35">
      <c r="D3031" s="149"/>
      <c r="E3031" s="69"/>
      <c r="F3031" s="159"/>
    </row>
    <row r="3032" spans="4:6" x14ac:dyDescent="0.35">
      <c r="D3032" s="149"/>
      <c r="E3032" s="69"/>
      <c r="F3032" s="159"/>
    </row>
    <row r="3033" spans="4:6" x14ac:dyDescent="0.35">
      <c r="D3033" s="149"/>
      <c r="E3033" s="69"/>
      <c r="F3033" s="159"/>
    </row>
    <row r="3034" spans="4:6" x14ac:dyDescent="0.35">
      <c r="D3034" s="149"/>
      <c r="E3034" s="69"/>
      <c r="F3034" s="159"/>
    </row>
    <row r="3035" spans="4:6" x14ac:dyDescent="0.35">
      <c r="D3035" s="149"/>
      <c r="E3035" s="69"/>
      <c r="F3035" s="159"/>
    </row>
    <row r="3036" spans="4:6" x14ac:dyDescent="0.35">
      <c r="D3036" s="149"/>
      <c r="E3036" s="69"/>
      <c r="F3036" s="159"/>
    </row>
    <row r="3037" spans="4:6" x14ac:dyDescent="0.35">
      <c r="D3037" s="149"/>
      <c r="E3037" s="69"/>
      <c r="F3037" s="159"/>
    </row>
    <row r="3038" spans="4:6" x14ac:dyDescent="0.35">
      <c r="D3038" s="149"/>
      <c r="E3038" s="69"/>
      <c r="F3038" s="159"/>
    </row>
    <row r="3039" spans="4:6" x14ac:dyDescent="0.35">
      <c r="D3039" s="149"/>
      <c r="E3039" s="69"/>
      <c r="F3039" s="159"/>
    </row>
    <row r="3040" spans="4:6" x14ac:dyDescent="0.35">
      <c r="D3040" s="149"/>
      <c r="E3040" s="69"/>
      <c r="F3040" s="159"/>
    </row>
    <row r="3041" spans="4:6" x14ac:dyDescent="0.35">
      <c r="D3041" s="149"/>
      <c r="E3041" s="69"/>
      <c r="F3041" s="159"/>
    </row>
    <row r="3042" spans="4:6" x14ac:dyDescent="0.35">
      <c r="D3042" s="149"/>
      <c r="E3042" s="69"/>
      <c r="F3042" s="159"/>
    </row>
    <row r="3043" spans="4:6" x14ac:dyDescent="0.35">
      <c r="D3043" s="149"/>
      <c r="E3043" s="69"/>
      <c r="F3043" s="159"/>
    </row>
    <row r="3044" spans="4:6" x14ac:dyDescent="0.35">
      <c r="D3044" s="149"/>
      <c r="E3044" s="69"/>
      <c r="F3044" s="159"/>
    </row>
    <row r="3045" spans="4:6" x14ac:dyDescent="0.35">
      <c r="D3045" s="149"/>
      <c r="E3045" s="69"/>
      <c r="F3045" s="159"/>
    </row>
    <row r="3046" spans="4:6" x14ac:dyDescent="0.35">
      <c r="D3046" s="149"/>
      <c r="E3046" s="69"/>
      <c r="F3046" s="159"/>
    </row>
    <row r="3047" spans="4:6" x14ac:dyDescent="0.35">
      <c r="D3047" s="149"/>
      <c r="E3047" s="69"/>
      <c r="F3047" s="159"/>
    </row>
    <row r="3048" spans="4:6" x14ac:dyDescent="0.35">
      <c r="D3048" s="149"/>
      <c r="E3048" s="69"/>
      <c r="F3048" s="159"/>
    </row>
    <row r="3049" spans="4:6" x14ac:dyDescent="0.35">
      <c r="D3049" s="149"/>
      <c r="E3049" s="69"/>
      <c r="F3049" s="159"/>
    </row>
    <row r="3050" spans="4:6" x14ac:dyDescent="0.35">
      <c r="D3050" s="149"/>
      <c r="E3050" s="69"/>
      <c r="F3050" s="159"/>
    </row>
    <row r="3051" spans="4:6" x14ac:dyDescent="0.35">
      <c r="D3051" s="149"/>
      <c r="E3051" s="69"/>
      <c r="F3051" s="159"/>
    </row>
    <row r="3052" spans="4:6" x14ac:dyDescent="0.35">
      <c r="D3052" s="149"/>
      <c r="E3052" s="69"/>
      <c r="F3052" s="159"/>
    </row>
    <row r="3053" spans="4:6" x14ac:dyDescent="0.35">
      <c r="D3053" s="149"/>
      <c r="E3053" s="69"/>
      <c r="F3053" s="159"/>
    </row>
    <row r="3054" spans="4:6" x14ac:dyDescent="0.35">
      <c r="D3054" s="149"/>
      <c r="E3054" s="69"/>
      <c r="F3054" s="159"/>
    </row>
    <row r="3055" spans="4:6" x14ac:dyDescent="0.35">
      <c r="D3055" s="149"/>
      <c r="E3055" s="69"/>
      <c r="F3055" s="159"/>
    </row>
    <row r="3056" spans="4:6" x14ac:dyDescent="0.35">
      <c r="D3056" s="149"/>
      <c r="E3056" s="69"/>
      <c r="F3056" s="159"/>
    </row>
    <row r="3057" spans="4:6" x14ac:dyDescent="0.35">
      <c r="D3057" s="149"/>
      <c r="E3057" s="69"/>
      <c r="F3057" s="159"/>
    </row>
    <row r="3058" spans="4:6" x14ac:dyDescent="0.35">
      <c r="D3058" s="149"/>
      <c r="E3058" s="69"/>
      <c r="F3058" s="159"/>
    </row>
    <row r="3059" spans="4:6" x14ac:dyDescent="0.35">
      <c r="D3059" s="149"/>
      <c r="E3059" s="69"/>
      <c r="F3059" s="159"/>
    </row>
    <row r="3060" spans="4:6" x14ac:dyDescent="0.35">
      <c r="D3060" s="149"/>
      <c r="E3060" s="69"/>
      <c r="F3060" s="159"/>
    </row>
    <row r="3061" spans="4:6" x14ac:dyDescent="0.35">
      <c r="D3061" s="149"/>
      <c r="E3061" s="69"/>
      <c r="F3061" s="159"/>
    </row>
    <row r="3062" spans="4:6" x14ac:dyDescent="0.35">
      <c r="D3062" s="149"/>
      <c r="E3062" s="69"/>
      <c r="F3062" s="159"/>
    </row>
    <row r="3063" spans="4:6" x14ac:dyDescent="0.35">
      <c r="D3063" s="149"/>
      <c r="E3063" s="69"/>
      <c r="F3063" s="159"/>
    </row>
    <row r="3064" spans="4:6" x14ac:dyDescent="0.35">
      <c r="D3064" s="149"/>
      <c r="E3064" s="69"/>
      <c r="F3064" s="159"/>
    </row>
    <row r="3065" spans="4:6" x14ac:dyDescent="0.35">
      <c r="D3065" s="149"/>
      <c r="E3065" s="69"/>
      <c r="F3065" s="159"/>
    </row>
    <row r="3066" spans="4:6" x14ac:dyDescent="0.35">
      <c r="D3066" s="149"/>
      <c r="E3066" s="69"/>
      <c r="F3066" s="159"/>
    </row>
    <row r="3067" spans="4:6" x14ac:dyDescent="0.35">
      <c r="D3067" s="149"/>
      <c r="E3067" s="69"/>
      <c r="F3067" s="159"/>
    </row>
    <row r="3068" spans="4:6" x14ac:dyDescent="0.35">
      <c r="D3068" s="149"/>
      <c r="E3068" s="69"/>
      <c r="F3068" s="159"/>
    </row>
    <row r="3069" spans="4:6" x14ac:dyDescent="0.35">
      <c r="D3069" s="149"/>
      <c r="E3069" s="69"/>
      <c r="F3069" s="159"/>
    </row>
    <row r="3070" spans="4:6" x14ac:dyDescent="0.35">
      <c r="D3070" s="149"/>
      <c r="E3070" s="69"/>
      <c r="F3070" s="159"/>
    </row>
    <row r="3071" spans="4:6" x14ac:dyDescent="0.35">
      <c r="D3071" s="149"/>
      <c r="E3071" s="69"/>
      <c r="F3071" s="159"/>
    </row>
    <row r="3072" spans="4:6" x14ac:dyDescent="0.35">
      <c r="D3072" s="149"/>
      <c r="E3072" s="69"/>
      <c r="F3072" s="159"/>
    </row>
    <row r="3073" spans="4:6" x14ac:dyDescent="0.35">
      <c r="D3073" s="149"/>
      <c r="E3073" s="69"/>
      <c r="F3073" s="159"/>
    </row>
    <row r="3074" spans="4:6" x14ac:dyDescent="0.35">
      <c r="D3074" s="149"/>
      <c r="E3074" s="69"/>
      <c r="F3074" s="159"/>
    </row>
    <row r="3075" spans="4:6" x14ac:dyDescent="0.35">
      <c r="D3075" s="149"/>
      <c r="E3075" s="69"/>
      <c r="F3075" s="159"/>
    </row>
    <row r="3076" spans="4:6" x14ac:dyDescent="0.35">
      <c r="D3076" s="149"/>
      <c r="E3076" s="69"/>
      <c r="F3076" s="159"/>
    </row>
    <row r="3077" spans="4:6" x14ac:dyDescent="0.35">
      <c r="D3077" s="149"/>
      <c r="E3077" s="69"/>
      <c r="F3077" s="159"/>
    </row>
    <row r="3078" spans="4:6" x14ac:dyDescent="0.35">
      <c r="D3078" s="149"/>
      <c r="E3078" s="69"/>
      <c r="F3078" s="159"/>
    </row>
    <row r="3079" spans="4:6" x14ac:dyDescent="0.35">
      <c r="D3079" s="149"/>
      <c r="E3079" s="69"/>
      <c r="F3079" s="159"/>
    </row>
    <row r="3080" spans="4:6" x14ac:dyDescent="0.35">
      <c r="D3080" s="149"/>
      <c r="E3080" s="69"/>
      <c r="F3080" s="159"/>
    </row>
    <row r="3081" spans="4:6" x14ac:dyDescent="0.35">
      <c r="D3081" s="149"/>
      <c r="E3081" s="69"/>
      <c r="F3081" s="159"/>
    </row>
    <row r="3082" spans="4:6" x14ac:dyDescent="0.35">
      <c r="D3082" s="149"/>
      <c r="E3082" s="69"/>
      <c r="F3082" s="159"/>
    </row>
    <row r="3083" spans="4:6" x14ac:dyDescent="0.35">
      <c r="D3083" s="149"/>
      <c r="E3083" s="69"/>
      <c r="F3083" s="159"/>
    </row>
    <row r="3084" spans="4:6" x14ac:dyDescent="0.35">
      <c r="D3084" s="149"/>
      <c r="E3084" s="69"/>
      <c r="F3084" s="159"/>
    </row>
    <row r="3085" spans="4:6" x14ac:dyDescent="0.35">
      <c r="D3085" s="149"/>
      <c r="E3085" s="69"/>
      <c r="F3085" s="159"/>
    </row>
    <row r="3086" spans="4:6" x14ac:dyDescent="0.35">
      <c r="D3086" s="149"/>
      <c r="E3086" s="69"/>
      <c r="F3086" s="159"/>
    </row>
    <row r="3087" spans="4:6" x14ac:dyDescent="0.35">
      <c r="D3087" s="149"/>
      <c r="E3087" s="69"/>
      <c r="F3087" s="159"/>
    </row>
    <row r="3088" spans="4:6" x14ac:dyDescent="0.35">
      <c r="D3088" s="149"/>
      <c r="E3088" s="69"/>
      <c r="F3088" s="159"/>
    </row>
    <row r="3089" spans="4:6" x14ac:dyDescent="0.35">
      <c r="D3089" s="149"/>
      <c r="E3089" s="69"/>
      <c r="F3089" s="159"/>
    </row>
    <row r="3090" spans="4:6" x14ac:dyDescent="0.35">
      <c r="D3090" s="149"/>
      <c r="E3090" s="69"/>
      <c r="F3090" s="159"/>
    </row>
    <row r="3091" spans="4:6" x14ac:dyDescent="0.35">
      <c r="D3091" s="149"/>
      <c r="E3091" s="69"/>
      <c r="F3091" s="159"/>
    </row>
    <row r="3092" spans="4:6" x14ac:dyDescent="0.35">
      <c r="D3092" s="149"/>
      <c r="E3092" s="69"/>
      <c r="F3092" s="159"/>
    </row>
    <row r="3093" spans="4:6" x14ac:dyDescent="0.35">
      <c r="D3093" s="149"/>
      <c r="E3093" s="69"/>
      <c r="F3093" s="159"/>
    </row>
    <row r="3094" spans="4:6" x14ac:dyDescent="0.35">
      <c r="D3094" s="149"/>
      <c r="E3094" s="69"/>
      <c r="F3094" s="159"/>
    </row>
    <row r="3095" spans="4:6" x14ac:dyDescent="0.35">
      <c r="D3095" s="149"/>
      <c r="E3095" s="69"/>
      <c r="F3095" s="159"/>
    </row>
    <row r="3096" spans="4:6" x14ac:dyDescent="0.35">
      <c r="D3096" s="149"/>
      <c r="E3096" s="69"/>
      <c r="F3096" s="159"/>
    </row>
    <row r="3097" spans="4:6" x14ac:dyDescent="0.35">
      <c r="D3097" s="149"/>
      <c r="E3097" s="69"/>
      <c r="F3097" s="159"/>
    </row>
    <row r="3098" spans="4:6" x14ac:dyDescent="0.35">
      <c r="D3098" s="149"/>
      <c r="E3098" s="69"/>
      <c r="F3098" s="159"/>
    </row>
    <row r="3099" spans="4:6" x14ac:dyDescent="0.35">
      <c r="D3099" s="149"/>
      <c r="E3099" s="69"/>
      <c r="F3099" s="159"/>
    </row>
    <row r="3100" spans="4:6" x14ac:dyDescent="0.35">
      <c r="D3100" s="149"/>
      <c r="E3100" s="69"/>
      <c r="F3100" s="159"/>
    </row>
    <row r="3101" spans="4:6" x14ac:dyDescent="0.35">
      <c r="D3101" s="149"/>
      <c r="E3101" s="69"/>
      <c r="F3101" s="159"/>
    </row>
    <row r="3102" spans="4:6" x14ac:dyDescent="0.35">
      <c r="D3102" s="149"/>
      <c r="E3102" s="69"/>
      <c r="F3102" s="159"/>
    </row>
    <row r="3103" spans="4:6" x14ac:dyDescent="0.35">
      <c r="D3103" s="149"/>
      <c r="E3103" s="69"/>
      <c r="F3103" s="159"/>
    </row>
    <row r="3104" spans="4:6" x14ac:dyDescent="0.35">
      <c r="D3104" s="149"/>
      <c r="E3104" s="69"/>
      <c r="F3104" s="159"/>
    </row>
    <row r="3105" spans="4:6" x14ac:dyDescent="0.35">
      <c r="D3105" s="149"/>
      <c r="E3105" s="69"/>
      <c r="F3105" s="159"/>
    </row>
    <row r="3106" spans="4:6" x14ac:dyDescent="0.35">
      <c r="D3106" s="149"/>
      <c r="E3106" s="69"/>
      <c r="F3106" s="159"/>
    </row>
    <row r="3107" spans="4:6" x14ac:dyDescent="0.35">
      <c r="D3107" s="149"/>
      <c r="E3107" s="69"/>
      <c r="F3107" s="159"/>
    </row>
    <row r="3108" spans="4:6" x14ac:dyDescent="0.35">
      <c r="D3108" s="149"/>
      <c r="E3108" s="69"/>
      <c r="F3108" s="159"/>
    </row>
    <row r="3109" spans="4:6" x14ac:dyDescent="0.35">
      <c r="D3109" s="149"/>
      <c r="E3109" s="69"/>
      <c r="F3109" s="159"/>
    </row>
    <row r="3110" spans="4:6" x14ac:dyDescent="0.35">
      <c r="D3110" s="149"/>
      <c r="E3110" s="69"/>
      <c r="F3110" s="159"/>
    </row>
    <row r="3111" spans="4:6" x14ac:dyDescent="0.35">
      <c r="D3111" s="149"/>
      <c r="E3111" s="69"/>
      <c r="F3111" s="159"/>
    </row>
    <row r="3112" spans="4:6" x14ac:dyDescent="0.35">
      <c r="D3112" s="149"/>
      <c r="E3112" s="69"/>
      <c r="F3112" s="159"/>
    </row>
    <row r="3113" spans="4:6" x14ac:dyDescent="0.35">
      <c r="D3113" s="149"/>
      <c r="E3113" s="69"/>
      <c r="F3113" s="159"/>
    </row>
    <row r="3114" spans="4:6" x14ac:dyDescent="0.35">
      <c r="D3114" s="149"/>
      <c r="E3114" s="69"/>
      <c r="F3114" s="159"/>
    </row>
    <row r="3115" spans="4:6" x14ac:dyDescent="0.35">
      <c r="D3115" s="149"/>
      <c r="E3115" s="69"/>
      <c r="F3115" s="159"/>
    </row>
    <row r="3116" spans="4:6" x14ac:dyDescent="0.35">
      <c r="D3116" s="149"/>
      <c r="E3116" s="69"/>
      <c r="F3116" s="159"/>
    </row>
    <row r="3117" spans="4:6" x14ac:dyDescent="0.35">
      <c r="D3117" s="149"/>
      <c r="E3117" s="69"/>
      <c r="F3117" s="159"/>
    </row>
    <row r="3118" spans="4:6" x14ac:dyDescent="0.35">
      <c r="D3118" s="149"/>
      <c r="E3118" s="69"/>
      <c r="F3118" s="159"/>
    </row>
    <row r="3119" spans="4:6" x14ac:dyDescent="0.35">
      <c r="D3119" s="149"/>
      <c r="E3119" s="69"/>
      <c r="F3119" s="159"/>
    </row>
    <row r="3120" spans="4:6" x14ac:dyDescent="0.35">
      <c r="D3120" s="149"/>
      <c r="E3120" s="69"/>
      <c r="F3120" s="159"/>
    </row>
    <row r="3121" spans="4:6" x14ac:dyDescent="0.35">
      <c r="D3121" s="149"/>
      <c r="E3121" s="69"/>
      <c r="F3121" s="159"/>
    </row>
    <row r="3122" spans="4:6" x14ac:dyDescent="0.35">
      <c r="D3122" s="149"/>
      <c r="E3122" s="69"/>
      <c r="F3122" s="159"/>
    </row>
    <row r="3123" spans="4:6" x14ac:dyDescent="0.35">
      <c r="D3123" s="149"/>
      <c r="E3123" s="69"/>
      <c r="F3123" s="159"/>
    </row>
    <row r="3124" spans="4:6" x14ac:dyDescent="0.35">
      <c r="D3124" s="149"/>
      <c r="E3124" s="69"/>
      <c r="F3124" s="159"/>
    </row>
    <row r="3125" spans="4:6" x14ac:dyDescent="0.35">
      <c r="D3125" s="149"/>
      <c r="E3125" s="69"/>
      <c r="F3125" s="159"/>
    </row>
    <row r="3126" spans="4:6" x14ac:dyDescent="0.35">
      <c r="D3126" s="149"/>
      <c r="E3126" s="69"/>
      <c r="F3126" s="159"/>
    </row>
    <row r="3127" spans="4:6" x14ac:dyDescent="0.35">
      <c r="D3127" s="149"/>
      <c r="E3127" s="69"/>
      <c r="F3127" s="159"/>
    </row>
    <row r="3128" spans="4:6" x14ac:dyDescent="0.35">
      <c r="D3128" s="149"/>
      <c r="E3128" s="69"/>
      <c r="F3128" s="159"/>
    </row>
    <row r="3129" spans="4:6" x14ac:dyDescent="0.35">
      <c r="D3129" s="149"/>
      <c r="E3129" s="69"/>
      <c r="F3129" s="159"/>
    </row>
    <row r="3130" spans="4:6" x14ac:dyDescent="0.35">
      <c r="D3130" s="149"/>
      <c r="E3130" s="69"/>
      <c r="F3130" s="159"/>
    </row>
    <row r="3131" spans="4:6" x14ac:dyDescent="0.35">
      <c r="D3131" s="149"/>
      <c r="E3131" s="69"/>
      <c r="F3131" s="159"/>
    </row>
    <row r="3132" spans="4:6" x14ac:dyDescent="0.35">
      <c r="D3132" s="149"/>
      <c r="E3132" s="69"/>
      <c r="F3132" s="159"/>
    </row>
    <row r="3133" spans="4:6" x14ac:dyDescent="0.35">
      <c r="D3133" s="149"/>
      <c r="E3133" s="69"/>
      <c r="F3133" s="159"/>
    </row>
    <row r="3134" spans="4:6" x14ac:dyDescent="0.35">
      <c r="D3134" s="149"/>
      <c r="E3134" s="69"/>
      <c r="F3134" s="159"/>
    </row>
    <row r="3135" spans="4:6" x14ac:dyDescent="0.35">
      <c r="D3135" s="149"/>
      <c r="E3135" s="69"/>
      <c r="F3135" s="159"/>
    </row>
    <row r="3136" spans="4:6" x14ac:dyDescent="0.35">
      <c r="D3136" s="149"/>
      <c r="E3136" s="69"/>
      <c r="F3136" s="159"/>
    </row>
    <row r="3137" spans="4:6" x14ac:dyDescent="0.35">
      <c r="D3137" s="149"/>
      <c r="E3137" s="69"/>
      <c r="F3137" s="159"/>
    </row>
    <row r="3138" spans="4:6" x14ac:dyDescent="0.35">
      <c r="D3138" s="149"/>
      <c r="E3138" s="69"/>
      <c r="F3138" s="159"/>
    </row>
    <row r="3139" spans="4:6" x14ac:dyDescent="0.35">
      <c r="D3139" s="149"/>
      <c r="E3139" s="69"/>
      <c r="F3139" s="159"/>
    </row>
    <row r="3140" spans="4:6" x14ac:dyDescent="0.35">
      <c r="D3140" s="149"/>
      <c r="E3140" s="69"/>
      <c r="F3140" s="159"/>
    </row>
    <row r="3141" spans="4:6" x14ac:dyDescent="0.35">
      <c r="D3141" s="149"/>
      <c r="E3141" s="69"/>
      <c r="F3141" s="159"/>
    </row>
    <row r="3142" spans="4:6" x14ac:dyDescent="0.35">
      <c r="D3142" s="149"/>
      <c r="E3142" s="69"/>
      <c r="F3142" s="159"/>
    </row>
    <row r="3143" spans="4:6" x14ac:dyDescent="0.35">
      <c r="D3143" s="149"/>
      <c r="E3143" s="69"/>
      <c r="F3143" s="159"/>
    </row>
    <row r="3144" spans="4:6" x14ac:dyDescent="0.35">
      <c r="D3144" s="149"/>
      <c r="E3144" s="69"/>
      <c r="F3144" s="159"/>
    </row>
    <row r="3145" spans="4:6" x14ac:dyDescent="0.35">
      <c r="D3145" s="149"/>
      <c r="E3145" s="69"/>
      <c r="F3145" s="159"/>
    </row>
    <row r="3146" spans="4:6" x14ac:dyDescent="0.35">
      <c r="D3146" s="149"/>
      <c r="E3146" s="69"/>
      <c r="F3146" s="159"/>
    </row>
    <row r="3147" spans="4:6" x14ac:dyDescent="0.35">
      <c r="D3147" s="149"/>
      <c r="E3147" s="69"/>
      <c r="F3147" s="159"/>
    </row>
    <row r="3148" spans="4:6" x14ac:dyDescent="0.35">
      <c r="D3148" s="149"/>
      <c r="E3148" s="69"/>
      <c r="F3148" s="159"/>
    </row>
    <row r="3149" spans="4:6" x14ac:dyDescent="0.35">
      <c r="D3149" s="149"/>
      <c r="E3149" s="69"/>
      <c r="F3149" s="159"/>
    </row>
    <row r="3150" spans="4:6" x14ac:dyDescent="0.35">
      <c r="D3150" s="149"/>
      <c r="E3150" s="69"/>
      <c r="F3150" s="159"/>
    </row>
    <row r="3151" spans="4:6" x14ac:dyDescent="0.35">
      <c r="D3151" s="149"/>
      <c r="E3151" s="69"/>
      <c r="F3151" s="159"/>
    </row>
    <row r="3152" spans="4:6" x14ac:dyDescent="0.35">
      <c r="D3152" s="149"/>
      <c r="E3152" s="69"/>
      <c r="F3152" s="159"/>
    </row>
    <row r="3153" spans="4:6" x14ac:dyDescent="0.35">
      <c r="D3153" s="149"/>
      <c r="E3153" s="69"/>
      <c r="F3153" s="159"/>
    </row>
    <row r="3154" spans="4:6" x14ac:dyDescent="0.35">
      <c r="D3154" s="149"/>
      <c r="E3154" s="69"/>
      <c r="F3154" s="159"/>
    </row>
    <row r="3155" spans="4:6" x14ac:dyDescent="0.35">
      <c r="D3155" s="149"/>
      <c r="E3155" s="69"/>
      <c r="F3155" s="159"/>
    </row>
    <row r="3156" spans="4:6" x14ac:dyDescent="0.35">
      <c r="D3156" s="149"/>
      <c r="E3156" s="69"/>
      <c r="F3156" s="159"/>
    </row>
    <row r="3157" spans="4:6" x14ac:dyDescent="0.35">
      <c r="D3157" s="149"/>
      <c r="E3157" s="69"/>
      <c r="F3157" s="159"/>
    </row>
    <row r="3158" spans="4:6" x14ac:dyDescent="0.35">
      <c r="D3158" s="149"/>
      <c r="E3158" s="69"/>
      <c r="F3158" s="159"/>
    </row>
    <row r="3159" spans="4:6" x14ac:dyDescent="0.35">
      <c r="D3159" s="149"/>
      <c r="E3159" s="69"/>
      <c r="F3159" s="159"/>
    </row>
    <row r="3160" spans="4:6" x14ac:dyDescent="0.35">
      <c r="D3160" s="149"/>
      <c r="E3160" s="69"/>
      <c r="F3160" s="159"/>
    </row>
    <row r="3161" spans="4:6" x14ac:dyDescent="0.35">
      <c r="D3161" s="149"/>
      <c r="E3161" s="69"/>
      <c r="F3161" s="159"/>
    </row>
    <row r="3162" spans="4:6" x14ac:dyDescent="0.35">
      <c r="D3162" s="149"/>
      <c r="E3162" s="69"/>
      <c r="F3162" s="159"/>
    </row>
    <row r="3163" spans="4:6" x14ac:dyDescent="0.35">
      <c r="D3163" s="149"/>
      <c r="E3163" s="69"/>
      <c r="F3163" s="159"/>
    </row>
    <row r="3164" spans="4:6" x14ac:dyDescent="0.35">
      <c r="D3164" s="149"/>
      <c r="E3164" s="69"/>
      <c r="F3164" s="159"/>
    </row>
    <row r="3165" spans="4:6" x14ac:dyDescent="0.35">
      <c r="D3165" s="149"/>
      <c r="E3165" s="69"/>
      <c r="F3165" s="159"/>
    </row>
    <row r="3166" spans="4:6" x14ac:dyDescent="0.35">
      <c r="D3166" s="149"/>
      <c r="E3166" s="69"/>
      <c r="F3166" s="159"/>
    </row>
    <row r="3167" spans="4:6" x14ac:dyDescent="0.35">
      <c r="D3167" s="149"/>
      <c r="E3167" s="69"/>
      <c r="F3167" s="159"/>
    </row>
    <row r="3168" spans="4:6" x14ac:dyDescent="0.35">
      <c r="D3168" s="149"/>
      <c r="E3168" s="69"/>
      <c r="F3168" s="159"/>
    </row>
    <row r="3169" spans="4:6" x14ac:dyDescent="0.35">
      <c r="D3169" s="149"/>
      <c r="E3169" s="69"/>
      <c r="F3169" s="159"/>
    </row>
    <row r="3170" spans="4:6" x14ac:dyDescent="0.35">
      <c r="D3170" s="149"/>
      <c r="E3170" s="69"/>
      <c r="F3170" s="159"/>
    </row>
    <row r="3171" spans="4:6" x14ac:dyDescent="0.35">
      <c r="D3171" s="149"/>
      <c r="E3171" s="69"/>
      <c r="F3171" s="159"/>
    </row>
    <row r="3172" spans="4:6" x14ac:dyDescent="0.35">
      <c r="D3172" s="149"/>
      <c r="E3172" s="69"/>
      <c r="F3172" s="159"/>
    </row>
    <row r="3173" spans="4:6" x14ac:dyDescent="0.35">
      <c r="D3173" s="149"/>
      <c r="E3173" s="69"/>
      <c r="F3173" s="159"/>
    </row>
    <row r="3174" spans="4:6" x14ac:dyDescent="0.35">
      <c r="D3174" s="149"/>
      <c r="E3174" s="69"/>
      <c r="F3174" s="159"/>
    </row>
    <row r="3175" spans="4:6" x14ac:dyDescent="0.35">
      <c r="D3175" s="149"/>
      <c r="E3175" s="69"/>
      <c r="F3175" s="159"/>
    </row>
    <row r="3176" spans="4:6" x14ac:dyDescent="0.35">
      <c r="D3176" s="149"/>
      <c r="E3176" s="69"/>
      <c r="F3176" s="159"/>
    </row>
    <row r="3177" spans="4:6" x14ac:dyDescent="0.35">
      <c r="D3177" s="149"/>
      <c r="E3177" s="69"/>
      <c r="F3177" s="159"/>
    </row>
    <row r="3178" spans="4:6" x14ac:dyDescent="0.35">
      <c r="D3178" s="149"/>
      <c r="E3178" s="69"/>
      <c r="F3178" s="159"/>
    </row>
    <row r="3179" spans="4:6" x14ac:dyDescent="0.35">
      <c r="D3179" s="149"/>
      <c r="E3179" s="69"/>
      <c r="F3179" s="159"/>
    </row>
    <row r="3180" spans="4:6" x14ac:dyDescent="0.35">
      <c r="D3180" s="149"/>
      <c r="E3180" s="69"/>
      <c r="F3180" s="159"/>
    </row>
    <row r="3181" spans="4:6" x14ac:dyDescent="0.35">
      <c r="D3181" s="149"/>
      <c r="E3181" s="69"/>
      <c r="F3181" s="159"/>
    </row>
    <row r="3182" spans="4:6" x14ac:dyDescent="0.35">
      <c r="D3182" s="149"/>
      <c r="E3182" s="69"/>
      <c r="F3182" s="159"/>
    </row>
    <row r="3183" spans="4:6" x14ac:dyDescent="0.35">
      <c r="D3183" s="149"/>
      <c r="E3183" s="69"/>
      <c r="F3183" s="159"/>
    </row>
    <row r="3184" spans="4:6" x14ac:dyDescent="0.35">
      <c r="D3184" s="149"/>
      <c r="E3184" s="69"/>
      <c r="F3184" s="159"/>
    </row>
    <row r="3185" spans="4:6" x14ac:dyDescent="0.35">
      <c r="D3185" s="149"/>
      <c r="E3185" s="69"/>
      <c r="F3185" s="159"/>
    </row>
    <row r="3186" spans="4:6" x14ac:dyDescent="0.35">
      <c r="D3186" s="149"/>
      <c r="E3186" s="69"/>
      <c r="F3186" s="159"/>
    </row>
    <row r="3187" spans="4:6" x14ac:dyDescent="0.35">
      <c r="D3187" s="149"/>
      <c r="E3187" s="69"/>
      <c r="F3187" s="159"/>
    </row>
    <row r="3188" spans="4:6" x14ac:dyDescent="0.35">
      <c r="D3188" s="149"/>
      <c r="E3188" s="69"/>
      <c r="F3188" s="159"/>
    </row>
    <row r="3189" spans="4:6" x14ac:dyDescent="0.35">
      <c r="D3189" s="149"/>
      <c r="E3189" s="69"/>
      <c r="F3189" s="159"/>
    </row>
    <row r="3190" spans="4:6" x14ac:dyDescent="0.35">
      <c r="D3190" s="149"/>
      <c r="E3190" s="69"/>
      <c r="F3190" s="159"/>
    </row>
    <row r="3191" spans="4:6" x14ac:dyDescent="0.35">
      <c r="D3191" s="149"/>
      <c r="E3191" s="69"/>
      <c r="F3191" s="159"/>
    </row>
    <row r="3192" spans="4:6" x14ac:dyDescent="0.35">
      <c r="D3192" s="149"/>
      <c r="E3192" s="69"/>
      <c r="F3192" s="159"/>
    </row>
    <row r="3193" spans="4:6" x14ac:dyDescent="0.35">
      <c r="D3193" s="149"/>
      <c r="E3193" s="69"/>
      <c r="F3193" s="159"/>
    </row>
    <row r="3194" spans="4:6" x14ac:dyDescent="0.35">
      <c r="D3194" s="149"/>
      <c r="E3194" s="69"/>
      <c r="F3194" s="159"/>
    </row>
    <row r="3195" spans="4:6" x14ac:dyDescent="0.35">
      <c r="D3195" s="149"/>
      <c r="E3195" s="69"/>
      <c r="F3195" s="159"/>
    </row>
    <row r="3196" spans="4:6" x14ac:dyDescent="0.35">
      <c r="D3196" s="149"/>
      <c r="E3196" s="69"/>
      <c r="F3196" s="159"/>
    </row>
    <row r="3197" spans="4:6" x14ac:dyDescent="0.35">
      <c r="D3197" s="149"/>
      <c r="E3197" s="69"/>
      <c r="F3197" s="159"/>
    </row>
    <row r="3198" spans="4:6" x14ac:dyDescent="0.35">
      <c r="D3198" s="149"/>
      <c r="E3198" s="69"/>
      <c r="F3198" s="159"/>
    </row>
    <row r="3199" spans="4:6" x14ac:dyDescent="0.35">
      <c r="D3199" s="149"/>
      <c r="E3199" s="69"/>
      <c r="F3199" s="159"/>
    </row>
    <row r="3200" spans="4:6" x14ac:dyDescent="0.35">
      <c r="D3200" s="149"/>
      <c r="E3200" s="69"/>
      <c r="F3200" s="159"/>
    </row>
    <row r="3201" spans="4:6" x14ac:dyDescent="0.35">
      <c r="D3201" s="149"/>
      <c r="E3201" s="69"/>
      <c r="F3201" s="159"/>
    </row>
    <row r="3202" spans="4:6" x14ac:dyDescent="0.35">
      <c r="D3202" s="149"/>
      <c r="E3202" s="69"/>
      <c r="F3202" s="159"/>
    </row>
    <row r="3203" spans="4:6" x14ac:dyDescent="0.35">
      <c r="D3203" s="149"/>
      <c r="E3203" s="69"/>
      <c r="F3203" s="159"/>
    </row>
    <row r="3204" spans="4:6" x14ac:dyDescent="0.35">
      <c r="D3204" s="149"/>
      <c r="E3204" s="69"/>
      <c r="F3204" s="159"/>
    </row>
    <row r="3205" spans="4:6" x14ac:dyDescent="0.35">
      <c r="D3205" s="149"/>
      <c r="E3205" s="69"/>
      <c r="F3205" s="159"/>
    </row>
    <row r="3206" spans="4:6" x14ac:dyDescent="0.35">
      <c r="D3206" s="149"/>
      <c r="E3206" s="69"/>
      <c r="F3206" s="159"/>
    </row>
    <row r="3207" spans="4:6" x14ac:dyDescent="0.35">
      <c r="D3207" s="149"/>
      <c r="E3207" s="69"/>
      <c r="F3207" s="159"/>
    </row>
    <row r="3208" spans="4:6" x14ac:dyDescent="0.35">
      <c r="D3208" s="149"/>
      <c r="E3208" s="69"/>
      <c r="F3208" s="159"/>
    </row>
    <row r="3209" spans="4:6" x14ac:dyDescent="0.35">
      <c r="D3209" s="149"/>
      <c r="E3209" s="69"/>
      <c r="F3209" s="159"/>
    </row>
    <row r="3210" spans="4:6" x14ac:dyDescent="0.35">
      <c r="D3210" s="149"/>
      <c r="E3210" s="69"/>
      <c r="F3210" s="159"/>
    </row>
    <row r="3211" spans="4:6" x14ac:dyDescent="0.35">
      <c r="D3211" s="149"/>
      <c r="E3211" s="69"/>
      <c r="F3211" s="159"/>
    </row>
    <row r="3212" spans="4:6" x14ac:dyDescent="0.35">
      <c r="D3212" s="149"/>
      <c r="E3212" s="69"/>
      <c r="F3212" s="159"/>
    </row>
    <row r="3213" spans="4:6" x14ac:dyDescent="0.35">
      <c r="D3213" s="149"/>
      <c r="E3213" s="69"/>
      <c r="F3213" s="159"/>
    </row>
    <row r="3214" spans="4:6" x14ac:dyDescent="0.35">
      <c r="D3214" s="149"/>
      <c r="E3214" s="69"/>
      <c r="F3214" s="159"/>
    </row>
    <row r="3215" spans="4:6" x14ac:dyDescent="0.35">
      <c r="D3215" s="149"/>
      <c r="E3215" s="69"/>
      <c r="F3215" s="159"/>
    </row>
    <row r="3216" spans="4:6" x14ac:dyDescent="0.35">
      <c r="D3216" s="149"/>
      <c r="E3216" s="69"/>
      <c r="F3216" s="159"/>
    </row>
    <row r="3217" spans="4:6" x14ac:dyDescent="0.35">
      <c r="D3217" s="149"/>
      <c r="E3217" s="69"/>
      <c r="F3217" s="159"/>
    </row>
    <row r="3218" spans="4:6" x14ac:dyDescent="0.35">
      <c r="D3218" s="149"/>
      <c r="E3218" s="69"/>
      <c r="F3218" s="159"/>
    </row>
    <row r="3219" spans="4:6" x14ac:dyDescent="0.35">
      <c r="D3219" s="149"/>
      <c r="E3219" s="69"/>
      <c r="F3219" s="159"/>
    </row>
    <row r="3220" spans="4:6" x14ac:dyDescent="0.35">
      <c r="D3220" s="149"/>
      <c r="E3220" s="69"/>
      <c r="F3220" s="159"/>
    </row>
    <row r="3221" spans="4:6" x14ac:dyDescent="0.35">
      <c r="D3221" s="149"/>
      <c r="E3221" s="69"/>
      <c r="F3221" s="159"/>
    </row>
    <row r="3222" spans="4:6" x14ac:dyDescent="0.35">
      <c r="D3222" s="149"/>
      <c r="E3222" s="69"/>
      <c r="F3222" s="159"/>
    </row>
    <row r="3223" spans="4:6" x14ac:dyDescent="0.35">
      <c r="D3223" s="149"/>
      <c r="E3223" s="69"/>
      <c r="F3223" s="159"/>
    </row>
    <row r="3224" spans="4:6" x14ac:dyDescent="0.35">
      <c r="D3224" s="149"/>
      <c r="E3224" s="69"/>
      <c r="F3224" s="159"/>
    </row>
    <row r="3225" spans="4:6" x14ac:dyDescent="0.35">
      <c r="D3225" s="149"/>
      <c r="E3225" s="69"/>
      <c r="F3225" s="159"/>
    </row>
    <row r="3226" spans="4:6" x14ac:dyDescent="0.35">
      <c r="D3226" s="149"/>
      <c r="E3226" s="69"/>
      <c r="F3226" s="159"/>
    </row>
    <row r="3227" spans="4:6" x14ac:dyDescent="0.35">
      <c r="D3227" s="149"/>
      <c r="E3227" s="69"/>
      <c r="F3227" s="159"/>
    </row>
    <row r="3228" spans="4:6" x14ac:dyDescent="0.35">
      <c r="D3228" s="149"/>
      <c r="E3228" s="69"/>
      <c r="F3228" s="159"/>
    </row>
    <row r="3229" spans="4:6" x14ac:dyDescent="0.35">
      <c r="D3229" s="149"/>
      <c r="E3229" s="69"/>
      <c r="F3229" s="159"/>
    </row>
    <row r="3230" spans="4:6" x14ac:dyDescent="0.35">
      <c r="D3230" s="149"/>
      <c r="E3230" s="69"/>
      <c r="F3230" s="159"/>
    </row>
    <row r="3231" spans="4:6" x14ac:dyDescent="0.35">
      <c r="D3231" s="149"/>
      <c r="E3231" s="69"/>
      <c r="F3231" s="159"/>
    </row>
    <row r="3232" spans="4:6" x14ac:dyDescent="0.35">
      <c r="D3232" s="149"/>
      <c r="E3232" s="69"/>
      <c r="F3232" s="159"/>
    </row>
    <row r="3233" spans="4:6" x14ac:dyDescent="0.35">
      <c r="D3233" s="149"/>
      <c r="E3233" s="69"/>
      <c r="F3233" s="159"/>
    </row>
    <row r="3234" spans="4:6" x14ac:dyDescent="0.35">
      <c r="D3234" s="149"/>
      <c r="E3234" s="69"/>
      <c r="F3234" s="159"/>
    </row>
    <row r="3235" spans="4:6" x14ac:dyDescent="0.35">
      <c r="D3235" s="149"/>
      <c r="E3235" s="69"/>
      <c r="F3235" s="159"/>
    </row>
    <row r="3236" spans="4:6" x14ac:dyDescent="0.35">
      <c r="D3236" s="149"/>
      <c r="E3236" s="69"/>
      <c r="F3236" s="159"/>
    </row>
    <row r="3237" spans="4:6" x14ac:dyDescent="0.35">
      <c r="D3237" s="149"/>
      <c r="E3237" s="69"/>
      <c r="F3237" s="159"/>
    </row>
    <row r="3238" spans="4:6" x14ac:dyDescent="0.35">
      <c r="D3238" s="149"/>
      <c r="E3238" s="69"/>
      <c r="F3238" s="159"/>
    </row>
    <row r="3239" spans="4:6" x14ac:dyDescent="0.35">
      <c r="D3239" s="149"/>
      <c r="E3239" s="69"/>
      <c r="F3239" s="159"/>
    </row>
    <row r="3240" spans="4:6" x14ac:dyDescent="0.35">
      <c r="D3240" s="149"/>
      <c r="E3240" s="69"/>
      <c r="F3240" s="159"/>
    </row>
    <row r="3241" spans="4:6" x14ac:dyDescent="0.35">
      <c r="D3241" s="149"/>
      <c r="E3241" s="69"/>
      <c r="F3241" s="159"/>
    </row>
    <row r="3242" spans="4:6" x14ac:dyDescent="0.35">
      <c r="D3242" s="149"/>
      <c r="E3242" s="69"/>
      <c r="F3242" s="159"/>
    </row>
    <row r="3243" spans="4:6" x14ac:dyDescent="0.35">
      <c r="D3243" s="149"/>
      <c r="E3243" s="69"/>
      <c r="F3243" s="159"/>
    </row>
    <row r="3244" spans="4:6" x14ac:dyDescent="0.35">
      <c r="D3244" s="149"/>
      <c r="E3244" s="69"/>
      <c r="F3244" s="159"/>
    </row>
    <row r="3245" spans="4:6" x14ac:dyDescent="0.35">
      <c r="D3245" s="149"/>
      <c r="E3245" s="69"/>
      <c r="F3245" s="159"/>
    </row>
    <row r="3246" spans="4:6" x14ac:dyDescent="0.35">
      <c r="D3246" s="149"/>
      <c r="E3246" s="69"/>
      <c r="F3246" s="159"/>
    </row>
    <row r="3247" spans="4:6" x14ac:dyDescent="0.35">
      <c r="D3247" s="149"/>
      <c r="E3247" s="69"/>
      <c r="F3247" s="159"/>
    </row>
    <row r="3248" spans="4:6" x14ac:dyDescent="0.35">
      <c r="D3248" s="149"/>
      <c r="E3248" s="69"/>
      <c r="F3248" s="159"/>
    </row>
    <row r="3249" spans="4:6" x14ac:dyDescent="0.35">
      <c r="D3249" s="149"/>
      <c r="E3249" s="69"/>
      <c r="F3249" s="159"/>
    </row>
    <row r="3250" spans="4:6" x14ac:dyDescent="0.35">
      <c r="D3250" s="149"/>
      <c r="E3250" s="69"/>
      <c r="F3250" s="159"/>
    </row>
    <row r="3251" spans="4:6" x14ac:dyDescent="0.35">
      <c r="D3251" s="149"/>
      <c r="E3251" s="69"/>
      <c r="F3251" s="159"/>
    </row>
    <row r="3252" spans="4:6" x14ac:dyDescent="0.35">
      <c r="D3252" s="149"/>
      <c r="E3252" s="69"/>
      <c r="F3252" s="159"/>
    </row>
    <row r="3253" spans="4:6" x14ac:dyDescent="0.35">
      <c r="D3253" s="149"/>
      <c r="E3253" s="69"/>
      <c r="F3253" s="159"/>
    </row>
    <row r="3254" spans="4:6" x14ac:dyDescent="0.35">
      <c r="D3254" s="149"/>
      <c r="E3254" s="69"/>
      <c r="F3254" s="159"/>
    </row>
    <row r="3255" spans="4:6" x14ac:dyDescent="0.35">
      <c r="D3255" s="149"/>
      <c r="E3255" s="69"/>
      <c r="F3255" s="159"/>
    </row>
    <row r="3256" spans="4:6" x14ac:dyDescent="0.35">
      <c r="D3256" s="149"/>
      <c r="E3256" s="69"/>
      <c r="F3256" s="159"/>
    </row>
    <row r="3257" spans="4:6" x14ac:dyDescent="0.35">
      <c r="D3257" s="149"/>
      <c r="E3257" s="69"/>
      <c r="F3257" s="159"/>
    </row>
    <row r="3258" spans="4:6" x14ac:dyDescent="0.35">
      <c r="D3258" s="149"/>
      <c r="E3258" s="69"/>
      <c r="F3258" s="159"/>
    </row>
    <row r="3259" spans="4:6" x14ac:dyDescent="0.35">
      <c r="D3259" s="149"/>
      <c r="E3259" s="69"/>
      <c r="F3259" s="159"/>
    </row>
    <row r="3260" spans="4:6" x14ac:dyDescent="0.35">
      <c r="D3260" s="149"/>
      <c r="E3260" s="69"/>
      <c r="F3260" s="159"/>
    </row>
    <row r="3261" spans="4:6" x14ac:dyDescent="0.35">
      <c r="D3261" s="149"/>
      <c r="E3261" s="69"/>
      <c r="F3261" s="159"/>
    </row>
    <row r="3262" spans="4:6" x14ac:dyDescent="0.35">
      <c r="D3262" s="149"/>
      <c r="E3262" s="69"/>
      <c r="F3262" s="159"/>
    </row>
    <row r="3263" spans="4:6" x14ac:dyDescent="0.35">
      <c r="D3263" s="149"/>
      <c r="E3263" s="69"/>
      <c r="F3263" s="159"/>
    </row>
    <row r="3264" spans="4:6" x14ac:dyDescent="0.35">
      <c r="D3264" s="149"/>
      <c r="E3264" s="69"/>
      <c r="F3264" s="159"/>
    </row>
    <row r="3265" spans="4:6" x14ac:dyDescent="0.35">
      <c r="D3265" s="149"/>
      <c r="E3265" s="69"/>
      <c r="F3265" s="159"/>
    </row>
    <row r="3266" spans="4:6" x14ac:dyDescent="0.35">
      <c r="D3266" s="149"/>
      <c r="E3266" s="69"/>
      <c r="F3266" s="159"/>
    </row>
    <row r="3267" spans="4:6" x14ac:dyDescent="0.35">
      <c r="D3267" s="149"/>
      <c r="E3267" s="69"/>
      <c r="F3267" s="159"/>
    </row>
    <row r="3268" spans="4:6" x14ac:dyDescent="0.35">
      <c r="D3268" s="149"/>
      <c r="E3268" s="69"/>
      <c r="F3268" s="159"/>
    </row>
    <row r="3269" spans="4:6" x14ac:dyDescent="0.35">
      <c r="D3269" s="149"/>
      <c r="E3269" s="69"/>
      <c r="F3269" s="159"/>
    </row>
    <row r="3270" spans="4:6" x14ac:dyDescent="0.35">
      <c r="D3270" s="149"/>
      <c r="E3270" s="69"/>
      <c r="F3270" s="159"/>
    </row>
    <row r="3271" spans="4:6" x14ac:dyDescent="0.35">
      <c r="D3271" s="149"/>
      <c r="E3271" s="69"/>
      <c r="F3271" s="159"/>
    </row>
    <row r="3272" spans="4:6" x14ac:dyDescent="0.35">
      <c r="D3272" s="149"/>
      <c r="E3272" s="69"/>
      <c r="F3272" s="159"/>
    </row>
    <row r="3273" spans="4:6" x14ac:dyDescent="0.35">
      <c r="D3273" s="149"/>
      <c r="E3273" s="69"/>
      <c r="F3273" s="159"/>
    </row>
    <row r="3274" spans="4:6" x14ac:dyDescent="0.35">
      <c r="D3274" s="149"/>
      <c r="E3274" s="69"/>
      <c r="F3274" s="159"/>
    </row>
    <row r="3275" spans="4:6" x14ac:dyDescent="0.35">
      <c r="D3275" s="149"/>
      <c r="E3275" s="69"/>
      <c r="F3275" s="159"/>
    </row>
    <row r="3276" spans="4:6" x14ac:dyDescent="0.35">
      <c r="D3276" s="149"/>
      <c r="E3276" s="69"/>
      <c r="F3276" s="159"/>
    </row>
    <row r="3277" spans="4:6" x14ac:dyDescent="0.35">
      <c r="D3277" s="149"/>
      <c r="E3277" s="69"/>
      <c r="F3277" s="159"/>
    </row>
    <row r="3278" spans="4:6" x14ac:dyDescent="0.35">
      <c r="D3278" s="149"/>
      <c r="E3278" s="69"/>
      <c r="F3278" s="159"/>
    </row>
    <row r="3279" spans="4:6" x14ac:dyDescent="0.35">
      <c r="D3279" s="149"/>
      <c r="E3279" s="69"/>
      <c r="F3279" s="159"/>
    </row>
    <row r="3280" spans="4:6" x14ac:dyDescent="0.35">
      <c r="D3280" s="149"/>
      <c r="E3280" s="69"/>
      <c r="F3280" s="159"/>
    </row>
    <row r="3281" spans="4:6" x14ac:dyDescent="0.35">
      <c r="D3281" s="149"/>
      <c r="E3281" s="69"/>
      <c r="F3281" s="159"/>
    </row>
    <row r="3282" spans="4:6" x14ac:dyDescent="0.35">
      <c r="D3282" s="149"/>
      <c r="E3282" s="69"/>
      <c r="F3282" s="159"/>
    </row>
    <row r="3283" spans="4:6" x14ac:dyDescent="0.35">
      <c r="D3283" s="149"/>
      <c r="E3283" s="69"/>
      <c r="F3283" s="159"/>
    </row>
    <row r="3284" spans="4:6" x14ac:dyDescent="0.35">
      <c r="D3284" s="149"/>
      <c r="E3284" s="69"/>
      <c r="F3284" s="159"/>
    </row>
    <row r="3285" spans="4:6" x14ac:dyDescent="0.35">
      <c r="D3285" s="149"/>
      <c r="E3285" s="69"/>
      <c r="F3285" s="159"/>
    </row>
    <row r="3286" spans="4:6" x14ac:dyDescent="0.35">
      <c r="D3286" s="149"/>
      <c r="E3286" s="69"/>
      <c r="F3286" s="159"/>
    </row>
    <row r="3287" spans="4:6" x14ac:dyDescent="0.35">
      <c r="D3287" s="149"/>
      <c r="E3287" s="69"/>
      <c r="F3287" s="159"/>
    </row>
    <row r="3288" spans="4:6" x14ac:dyDescent="0.35">
      <c r="D3288" s="149"/>
      <c r="E3288" s="69"/>
      <c r="F3288" s="159"/>
    </row>
    <row r="3289" spans="4:6" x14ac:dyDescent="0.35">
      <c r="D3289" s="149"/>
      <c r="E3289" s="69"/>
      <c r="F3289" s="159"/>
    </row>
    <row r="3290" spans="4:6" x14ac:dyDescent="0.35">
      <c r="D3290" s="149"/>
      <c r="E3290" s="69"/>
      <c r="F3290" s="159"/>
    </row>
    <row r="3291" spans="4:6" x14ac:dyDescent="0.35">
      <c r="D3291" s="149"/>
      <c r="E3291" s="69"/>
      <c r="F3291" s="159"/>
    </row>
    <row r="3292" spans="4:6" x14ac:dyDescent="0.35">
      <c r="D3292" s="149"/>
      <c r="E3292" s="69"/>
      <c r="F3292" s="159"/>
    </row>
    <row r="3293" spans="4:6" x14ac:dyDescent="0.35">
      <c r="D3293" s="149"/>
      <c r="E3293" s="69"/>
      <c r="F3293" s="159"/>
    </row>
    <row r="3294" spans="4:6" x14ac:dyDescent="0.35">
      <c r="D3294" s="149"/>
      <c r="E3294" s="69"/>
      <c r="F3294" s="159"/>
    </row>
    <row r="3295" spans="4:6" x14ac:dyDescent="0.35">
      <c r="D3295" s="149"/>
      <c r="E3295" s="69"/>
      <c r="F3295" s="159"/>
    </row>
    <row r="3296" spans="4:6" x14ac:dyDescent="0.35">
      <c r="D3296" s="149"/>
      <c r="E3296" s="69"/>
      <c r="F3296" s="159"/>
    </row>
    <row r="3297" spans="4:6" x14ac:dyDescent="0.35">
      <c r="D3297" s="149"/>
      <c r="E3297" s="69"/>
      <c r="F3297" s="159"/>
    </row>
    <row r="3298" spans="4:6" x14ac:dyDescent="0.35">
      <c r="D3298" s="149"/>
      <c r="E3298" s="69"/>
      <c r="F3298" s="159"/>
    </row>
    <row r="3299" spans="4:6" x14ac:dyDescent="0.35">
      <c r="D3299" s="149"/>
      <c r="E3299" s="69"/>
      <c r="F3299" s="159"/>
    </row>
    <row r="3300" spans="4:6" x14ac:dyDescent="0.35">
      <c r="D3300" s="149"/>
      <c r="E3300" s="69"/>
      <c r="F3300" s="159"/>
    </row>
    <row r="3301" spans="4:6" x14ac:dyDescent="0.35">
      <c r="D3301" s="149"/>
      <c r="E3301" s="69"/>
      <c r="F3301" s="159"/>
    </row>
    <row r="3302" spans="4:6" x14ac:dyDescent="0.35">
      <c r="D3302" s="149"/>
      <c r="E3302" s="69"/>
      <c r="F3302" s="159"/>
    </row>
    <row r="3303" spans="4:6" x14ac:dyDescent="0.35">
      <c r="D3303" s="149"/>
      <c r="E3303" s="69"/>
      <c r="F3303" s="159"/>
    </row>
    <row r="3304" spans="4:6" x14ac:dyDescent="0.35">
      <c r="D3304" s="149"/>
      <c r="E3304" s="69"/>
      <c r="F3304" s="159"/>
    </row>
    <row r="3305" spans="4:6" x14ac:dyDescent="0.35">
      <c r="D3305" s="149"/>
      <c r="E3305" s="69"/>
      <c r="F3305" s="159"/>
    </row>
    <row r="3306" spans="4:6" x14ac:dyDescent="0.35">
      <c r="D3306" s="149"/>
      <c r="E3306" s="69"/>
      <c r="F3306" s="159"/>
    </row>
    <row r="3307" spans="4:6" x14ac:dyDescent="0.35">
      <c r="D3307" s="149"/>
      <c r="E3307" s="69"/>
      <c r="F3307" s="159"/>
    </row>
    <row r="3308" spans="4:6" x14ac:dyDescent="0.35">
      <c r="D3308" s="149"/>
      <c r="E3308" s="69"/>
      <c r="F3308" s="159"/>
    </row>
    <row r="3309" spans="4:6" x14ac:dyDescent="0.35">
      <c r="D3309" s="149"/>
      <c r="E3309" s="69"/>
      <c r="F3309" s="159"/>
    </row>
    <row r="3310" spans="4:6" x14ac:dyDescent="0.35">
      <c r="D3310" s="149"/>
      <c r="E3310" s="69"/>
      <c r="F3310" s="159"/>
    </row>
    <row r="3311" spans="4:6" x14ac:dyDescent="0.35">
      <c r="D3311" s="149"/>
      <c r="E3311" s="69"/>
      <c r="F3311" s="159"/>
    </row>
    <row r="3312" spans="4:6" x14ac:dyDescent="0.35">
      <c r="D3312" s="149"/>
      <c r="E3312" s="69"/>
      <c r="F3312" s="159"/>
    </row>
    <row r="3313" spans="4:6" x14ac:dyDescent="0.35">
      <c r="D3313" s="149"/>
      <c r="E3313" s="69"/>
      <c r="F3313" s="159"/>
    </row>
    <row r="3314" spans="4:6" x14ac:dyDescent="0.35">
      <c r="D3314" s="149"/>
      <c r="E3314" s="69"/>
      <c r="F3314" s="159"/>
    </row>
    <row r="3315" spans="4:6" x14ac:dyDescent="0.35">
      <c r="D3315" s="149"/>
      <c r="E3315" s="69"/>
      <c r="F3315" s="159"/>
    </row>
    <row r="3316" spans="4:6" x14ac:dyDescent="0.35">
      <c r="D3316" s="149"/>
      <c r="E3316" s="69"/>
      <c r="F3316" s="159"/>
    </row>
    <row r="3317" spans="4:6" x14ac:dyDescent="0.35">
      <c r="D3317" s="149"/>
      <c r="E3317" s="69"/>
      <c r="F3317" s="159"/>
    </row>
    <row r="3318" spans="4:6" x14ac:dyDescent="0.35">
      <c r="D3318" s="149"/>
      <c r="E3318" s="69"/>
      <c r="F3318" s="159"/>
    </row>
    <row r="3319" spans="4:6" x14ac:dyDescent="0.35">
      <c r="D3319" s="149"/>
      <c r="E3319" s="69"/>
      <c r="F3319" s="159"/>
    </row>
    <row r="3320" spans="4:6" x14ac:dyDescent="0.35">
      <c r="D3320" s="149"/>
      <c r="E3320" s="69"/>
      <c r="F3320" s="159"/>
    </row>
    <row r="3321" spans="4:6" x14ac:dyDescent="0.35">
      <c r="D3321" s="149"/>
      <c r="E3321" s="69"/>
      <c r="F3321" s="159"/>
    </row>
    <row r="3322" spans="4:6" x14ac:dyDescent="0.35">
      <c r="D3322" s="149"/>
      <c r="E3322" s="69"/>
      <c r="F3322" s="159"/>
    </row>
    <row r="3323" spans="4:6" x14ac:dyDescent="0.35">
      <c r="D3323" s="149"/>
      <c r="E3323" s="69"/>
      <c r="F3323" s="159"/>
    </row>
    <row r="3324" spans="4:6" x14ac:dyDescent="0.35">
      <c r="D3324" s="149"/>
      <c r="E3324" s="69"/>
      <c r="F3324" s="159"/>
    </row>
    <row r="3325" spans="4:6" x14ac:dyDescent="0.35">
      <c r="D3325" s="149"/>
      <c r="E3325" s="69"/>
      <c r="F3325" s="159"/>
    </row>
    <row r="3326" spans="4:6" x14ac:dyDescent="0.35">
      <c r="D3326" s="149"/>
      <c r="E3326" s="69"/>
      <c r="F3326" s="159"/>
    </row>
    <row r="3327" spans="4:6" x14ac:dyDescent="0.35">
      <c r="D3327" s="149"/>
      <c r="E3327" s="69"/>
      <c r="F3327" s="159"/>
    </row>
    <row r="3328" spans="4:6" x14ac:dyDescent="0.35">
      <c r="D3328" s="149"/>
      <c r="E3328" s="69"/>
      <c r="F3328" s="159"/>
    </row>
    <row r="3329" spans="4:6" x14ac:dyDescent="0.35">
      <c r="D3329" s="149"/>
      <c r="E3329" s="69"/>
      <c r="F3329" s="159"/>
    </row>
    <row r="3330" spans="4:6" x14ac:dyDescent="0.35">
      <c r="D3330" s="149"/>
      <c r="E3330" s="69"/>
      <c r="F3330" s="159"/>
    </row>
    <row r="3331" spans="4:6" x14ac:dyDescent="0.35">
      <c r="D3331" s="149"/>
      <c r="E3331" s="69"/>
      <c r="F3331" s="159"/>
    </row>
    <row r="3332" spans="4:6" x14ac:dyDescent="0.35">
      <c r="D3332" s="149"/>
      <c r="E3332" s="69"/>
      <c r="F3332" s="159"/>
    </row>
    <row r="3333" spans="4:6" x14ac:dyDescent="0.35">
      <c r="D3333" s="149"/>
      <c r="E3333" s="69"/>
      <c r="F3333" s="159"/>
    </row>
    <row r="3334" spans="4:6" x14ac:dyDescent="0.35">
      <c r="D3334" s="149"/>
      <c r="E3334" s="69"/>
      <c r="F3334" s="159"/>
    </row>
    <row r="3335" spans="4:6" x14ac:dyDescent="0.35">
      <c r="D3335" s="149"/>
      <c r="E3335" s="69"/>
      <c r="F3335" s="159"/>
    </row>
    <row r="3336" spans="4:6" x14ac:dyDescent="0.35">
      <c r="D3336" s="149"/>
      <c r="E3336" s="69"/>
      <c r="F3336" s="159"/>
    </row>
    <row r="3337" spans="4:6" x14ac:dyDescent="0.35">
      <c r="D3337" s="149"/>
      <c r="E3337" s="69"/>
      <c r="F3337" s="159"/>
    </row>
    <row r="3338" spans="4:6" x14ac:dyDescent="0.35">
      <c r="D3338" s="149"/>
      <c r="E3338" s="69"/>
      <c r="F3338" s="159"/>
    </row>
    <row r="3339" spans="4:6" x14ac:dyDescent="0.35">
      <c r="D3339" s="149"/>
      <c r="E3339" s="69"/>
      <c r="F3339" s="159"/>
    </row>
    <row r="3340" spans="4:6" x14ac:dyDescent="0.35">
      <c r="D3340" s="149"/>
      <c r="E3340" s="69"/>
      <c r="F3340" s="159"/>
    </row>
    <row r="3341" spans="4:6" x14ac:dyDescent="0.35">
      <c r="D3341" s="149"/>
      <c r="E3341" s="69"/>
      <c r="F3341" s="159"/>
    </row>
    <row r="3342" spans="4:6" x14ac:dyDescent="0.35">
      <c r="D3342" s="149"/>
      <c r="E3342" s="69"/>
      <c r="F3342" s="159"/>
    </row>
    <row r="3343" spans="4:6" x14ac:dyDescent="0.35">
      <c r="D3343" s="149"/>
      <c r="E3343" s="69"/>
      <c r="F3343" s="159"/>
    </row>
    <row r="3344" spans="4:6" x14ac:dyDescent="0.35">
      <c r="D3344" s="149"/>
      <c r="E3344" s="69"/>
      <c r="F3344" s="159"/>
    </row>
    <row r="3345" spans="4:6" x14ac:dyDescent="0.35">
      <c r="D3345" s="149"/>
      <c r="E3345" s="69"/>
      <c r="F3345" s="159"/>
    </row>
    <row r="3346" spans="4:6" x14ac:dyDescent="0.35">
      <c r="D3346" s="149"/>
      <c r="E3346" s="69"/>
      <c r="F3346" s="159"/>
    </row>
    <row r="3347" spans="4:6" x14ac:dyDescent="0.35">
      <c r="D3347" s="149"/>
      <c r="E3347" s="69"/>
      <c r="F3347" s="159"/>
    </row>
    <row r="3348" spans="4:6" x14ac:dyDescent="0.35">
      <c r="D3348" s="149"/>
      <c r="E3348" s="69"/>
      <c r="F3348" s="159"/>
    </row>
    <row r="3349" spans="4:6" x14ac:dyDescent="0.35">
      <c r="D3349" s="149"/>
      <c r="E3349" s="69"/>
      <c r="F3349" s="159"/>
    </row>
    <row r="3350" spans="4:6" x14ac:dyDescent="0.35">
      <c r="D3350" s="149"/>
      <c r="E3350" s="69"/>
      <c r="F3350" s="159"/>
    </row>
    <row r="3351" spans="4:6" x14ac:dyDescent="0.35">
      <c r="D3351" s="149"/>
      <c r="E3351" s="69"/>
      <c r="F3351" s="159"/>
    </row>
    <row r="3352" spans="4:6" x14ac:dyDescent="0.35">
      <c r="D3352" s="149"/>
      <c r="E3352" s="69"/>
      <c r="F3352" s="159"/>
    </row>
    <row r="3353" spans="4:6" x14ac:dyDescent="0.35">
      <c r="D3353" s="149"/>
      <c r="E3353" s="69"/>
      <c r="F3353" s="159"/>
    </row>
    <row r="3354" spans="4:6" x14ac:dyDescent="0.35">
      <c r="D3354" s="149"/>
      <c r="E3354" s="69"/>
      <c r="F3354" s="159"/>
    </row>
    <row r="3355" spans="4:6" x14ac:dyDescent="0.35">
      <c r="D3355" s="149"/>
      <c r="E3355" s="69"/>
      <c r="F3355" s="159"/>
    </row>
    <row r="3356" spans="4:6" x14ac:dyDescent="0.35">
      <c r="D3356" s="149"/>
      <c r="E3356" s="69"/>
      <c r="F3356" s="159"/>
    </row>
    <row r="3357" spans="4:6" x14ac:dyDescent="0.35">
      <c r="D3357" s="149"/>
      <c r="E3357" s="69"/>
      <c r="F3357" s="159"/>
    </row>
    <row r="3358" spans="4:6" x14ac:dyDescent="0.35">
      <c r="D3358" s="149"/>
      <c r="E3358" s="69"/>
      <c r="F3358" s="159"/>
    </row>
    <row r="3359" spans="4:6" x14ac:dyDescent="0.35">
      <c r="D3359" s="149"/>
      <c r="E3359" s="69"/>
      <c r="F3359" s="159"/>
    </row>
    <row r="3360" spans="4:6" x14ac:dyDescent="0.35">
      <c r="D3360" s="149"/>
      <c r="E3360" s="69"/>
      <c r="F3360" s="159"/>
    </row>
    <row r="3361" spans="4:6" x14ac:dyDescent="0.35">
      <c r="D3361" s="149"/>
      <c r="E3361" s="69"/>
      <c r="F3361" s="159"/>
    </row>
    <row r="3362" spans="4:6" x14ac:dyDescent="0.35">
      <c r="D3362" s="149"/>
      <c r="E3362" s="69"/>
      <c r="F3362" s="159"/>
    </row>
    <row r="3363" spans="4:6" x14ac:dyDescent="0.35">
      <c r="D3363" s="149"/>
      <c r="E3363" s="69"/>
      <c r="F3363" s="159"/>
    </row>
    <row r="3364" spans="4:6" x14ac:dyDescent="0.35">
      <c r="D3364" s="149"/>
      <c r="E3364" s="69"/>
      <c r="F3364" s="159"/>
    </row>
    <row r="3365" spans="4:6" x14ac:dyDescent="0.35">
      <c r="D3365" s="149"/>
      <c r="E3365" s="69"/>
      <c r="F3365" s="159"/>
    </row>
    <row r="3366" spans="4:6" x14ac:dyDescent="0.35">
      <c r="D3366" s="149"/>
      <c r="E3366" s="69"/>
      <c r="F3366" s="159"/>
    </row>
    <row r="3367" spans="4:6" x14ac:dyDescent="0.35">
      <c r="D3367" s="149"/>
      <c r="E3367" s="69"/>
      <c r="F3367" s="159"/>
    </row>
    <row r="3368" spans="4:6" x14ac:dyDescent="0.35">
      <c r="D3368" s="149"/>
      <c r="E3368" s="69"/>
      <c r="F3368" s="159"/>
    </row>
    <row r="3369" spans="4:6" x14ac:dyDescent="0.35">
      <c r="D3369" s="149"/>
      <c r="E3369" s="69"/>
      <c r="F3369" s="159"/>
    </row>
    <row r="3370" spans="4:6" x14ac:dyDescent="0.35">
      <c r="D3370" s="149"/>
      <c r="E3370" s="69"/>
      <c r="F3370" s="159"/>
    </row>
    <row r="3371" spans="4:6" x14ac:dyDescent="0.35">
      <c r="D3371" s="149"/>
      <c r="E3371" s="69"/>
      <c r="F3371" s="159"/>
    </row>
    <row r="3372" spans="4:6" x14ac:dyDescent="0.35">
      <c r="D3372" s="149"/>
      <c r="E3372" s="69"/>
      <c r="F3372" s="159"/>
    </row>
    <row r="3373" spans="4:6" x14ac:dyDescent="0.35">
      <c r="D3373" s="149"/>
      <c r="E3373" s="69"/>
      <c r="F3373" s="159"/>
    </row>
    <row r="3374" spans="4:6" x14ac:dyDescent="0.35">
      <c r="D3374" s="149"/>
      <c r="E3374" s="69"/>
      <c r="F3374" s="159"/>
    </row>
    <row r="3375" spans="4:6" x14ac:dyDescent="0.35">
      <c r="D3375" s="149"/>
      <c r="E3375" s="69"/>
      <c r="F3375" s="159"/>
    </row>
    <row r="3376" spans="4:6" x14ac:dyDescent="0.35">
      <c r="D3376" s="149"/>
      <c r="E3376" s="69"/>
      <c r="F3376" s="159"/>
    </row>
    <row r="3377" spans="4:6" x14ac:dyDescent="0.35">
      <c r="D3377" s="149"/>
      <c r="E3377" s="69"/>
      <c r="F3377" s="159"/>
    </row>
    <row r="3378" spans="4:6" x14ac:dyDescent="0.35">
      <c r="D3378" s="149"/>
      <c r="E3378" s="69"/>
      <c r="F3378" s="159"/>
    </row>
    <row r="3379" spans="4:6" x14ac:dyDescent="0.35">
      <c r="D3379" s="149"/>
      <c r="E3379" s="69"/>
      <c r="F3379" s="159"/>
    </row>
    <row r="3380" spans="4:6" x14ac:dyDescent="0.35">
      <c r="D3380" s="149"/>
      <c r="E3380" s="69"/>
      <c r="F3380" s="159"/>
    </row>
    <row r="3381" spans="4:6" x14ac:dyDescent="0.35">
      <c r="D3381" s="149"/>
      <c r="E3381" s="69"/>
      <c r="F3381" s="159"/>
    </row>
    <row r="3382" spans="4:6" x14ac:dyDescent="0.35">
      <c r="D3382" s="149"/>
      <c r="E3382" s="69"/>
      <c r="F3382" s="159"/>
    </row>
    <row r="3383" spans="4:6" x14ac:dyDescent="0.35">
      <c r="D3383" s="149"/>
      <c r="E3383" s="69"/>
      <c r="F3383" s="159"/>
    </row>
    <row r="3384" spans="4:6" x14ac:dyDescent="0.35">
      <c r="D3384" s="149"/>
      <c r="E3384" s="69"/>
      <c r="F3384" s="159"/>
    </row>
    <row r="3385" spans="4:6" x14ac:dyDescent="0.35">
      <c r="D3385" s="149"/>
      <c r="E3385" s="69"/>
      <c r="F3385" s="159"/>
    </row>
    <row r="3386" spans="4:6" x14ac:dyDescent="0.35">
      <c r="D3386" s="149"/>
      <c r="E3386" s="69"/>
      <c r="F3386" s="159"/>
    </row>
    <row r="3387" spans="4:6" x14ac:dyDescent="0.35">
      <c r="D3387" s="149"/>
      <c r="E3387" s="69"/>
      <c r="F3387" s="159"/>
    </row>
    <row r="3388" spans="4:6" x14ac:dyDescent="0.35">
      <c r="D3388" s="149"/>
      <c r="E3388" s="69"/>
      <c r="F3388" s="159"/>
    </row>
    <row r="3389" spans="4:6" x14ac:dyDescent="0.35">
      <c r="D3389" s="149"/>
      <c r="E3389" s="69"/>
      <c r="F3389" s="159"/>
    </row>
    <row r="3390" spans="4:6" x14ac:dyDescent="0.35">
      <c r="D3390" s="149"/>
      <c r="E3390" s="69"/>
      <c r="F3390" s="159"/>
    </row>
    <row r="3391" spans="4:6" x14ac:dyDescent="0.35">
      <c r="D3391" s="149"/>
      <c r="E3391" s="69"/>
      <c r="F3391" s="159"/>
    </row>
    <row r="3392" spans="4:6" x14ac:dyDescent="0.35">
      <c r="D3392" s="149"/>
      <c r="E3392" s="69"/>
      <c r="F3392" s="159"/>
    </row>
    <row r="3393" spans="4:6" x14ac:dyDescent="0.35">
      <c r="D3393" s="149"/>
      <c r="E3393" s="69"/>
      <c r="F3393" s="159"/>
    </row>
    <row r="3394" spans="4:6" x14ac:dyDescent="0.35">
      <c r="D3394" s="149"/>
      <c r="E3394" s="69"/>
      <c r="F3394" s="159"/>
    </row>
    <row r="3395" spans="4:6" x14ac:dyDescent="0.35">
      <c r="D3395" s="149"/>
      <c r="E3395" s="69"/>
      <c r="F3395" s="159"/>
    </row>
    <row r="3396" spans="4:6" x14ac:dyDescent="0.35">
      <c r="D3396" s="149"/>
      <c r="E3396" s="69"/>
      <c r="F3396" s="159"/>
    </row>
    <row r="3397" spans="4:6" x14ac:dyDescent="0.35">
      <c r="D3397" s="149"/>
      <c r="E3397" s="69"/>
      <c r="F3397" s="159"/>
    </row>
    <row r="3398" spans="4:6" x14ac:dyDescent="0.35">
      <c r="D3398" s="149"/>
      <c r="E3398" s="69"/>
      <c r="F3398" s="159"/>
    </row>
    <row r="3399" spans="4:6" x14ac:dyDescent="0.35">
      <c r="D3399" s="149"/>
      <c r="E3399" s="69"/>
      <c r="F3399" s="159"/>
    </row>
    <row r="3400" spans="4:6" x14ac:dyDescent="0.35">
      <c r="D3400" s="149"/>
      <c r="E3400" s="69"/>
      <c r="F3400" s="159"/>
    </row>
    <row r="3401" spans="4:6" x14ac:dyDescent="0.35">
      <c r="D3401" s="149"/>
      <c r="E3401" s="69"/>
      <c r="F3401" s="159"/>
    </row>
    <row r="3402" spans="4:6" x14ac:dyDescent="0.35">
      <c r="D3402" s="149"/>
      <c r="E3402" s="69"/>
      <c r="F3402" s="159"/>
    </row>
    <row r="3403" spans="4:6" x14ac:dyDescent="0.35">
      <c r="D3403" s="149"/>
      <c r="E3403" s="69"/>
      <c r="F3403" s="159"/>
    </row>
    <row r="3404" spans="4:6" x14ac:dyDescent="0.35">
      <c r="D3404" s="149"/>
      <c r="E3404" s="69"/>
      <c r="F3404" s="159"/>
    </row>
    <row r="3405" spans="4:6" x14ac:dyDescent="0.35">
      <c r="D3405" s="149"/>
      <c r="E3405" s="69"/>
      <c r="F3405" s="159"/>
    </row>
    <row r="3406" spans="4:6" x14ac:dyDescent="0.35">
      <c r="D3406" s="149"/>
      <c r="E3406" s="69"/>
      <c r="F3406" s="159"/>
    </row>
    <row r="3407" spans="4:6" x14ac:dyDescent="0.35">
      <c r="D3407" s="149"/>
      <c r="E3407" s="69"/>
      <c r="F3407" s="159"/>
    </row>
    <row r="3408" spans="4:6" x14ac:dyDescent="0.35">
      <c r="D3408" s="149"/>
      <c r="E3408" s="69"/>
      <c r="F3408" s="159"/>
    </row>
    <row r="3409" spans="4:6" x14ac:dyDescent="0.35">
      <c r="D3409" s="149"/>
      <c r="E3409" s="69"/>
      <c r="F3409" s="159"/>
    </row>
    <row r="3410" spans="4:6" x14ac:dyDescent="0.35">
      <c r="D3410" s="149"/>
      <c r="E3410" s="69"/>
      <c r="F3410" s="159"/>
    </row>
    <row r="3411" spans="4:6" x14ac:dyDescent="0.35">
      <c r="D3411" s="149"/>
      <c r="E3411" s="69"/>
      <c r="F3411" s="159"/>
    </row>
    <row r="3412" spans="4:6" x14ac:dyDescent="0.35">
      <c r="D3412" s="149"/>
      <c r="E3412" s="69"/>
      <c r="F3412" s="159"/>
    </row>
    <row r="3413" spans="4:6" x14ac:dyDescent="0.35">
      <c r="D3413" s="149"/>
      <c r="E3413" s="69"/>
      <c r="F3413" s="159"/>
    </row>
    <row r="3414" spans="4:6" x14ac:dyDescent="0.35">
      <c r="D3414" s="149"/>
      <c r="E3414" s="69"/>
      <c r="F3414" s="159"/>
    </row>
    <row r="3415" spans="4:6" x14ac:dyDescent="0.35">
      <c r="D3415" s="149"/>
      <c r="E3415" s="69"/>
      <c r="F3415" s="159"/>
    </row>
    <row r="3416" spans="4:6" x14ac:dyDescent="0.35">
      <c r="D3416" s="149"/>
      <c r="E3416" s="69"/>
      <c r="F3416" s="159"/>
    </row>
    <row r="3417" spans="4:6" x14ac:dyDescent="0.35">
      <c r="D3417" s="149"/>
      <c r="E3417" s="69"/>
      <c r="F3417" s="159"/>
    </row>
    <row r="3418" spans="4:6" x14ac:dyDescent="0.35">
      <c r="D3418" s="149"/>
      <c r="E3418" s="69"/>
      <c r="F3418" s="159"/>
    </row>
    <row r="3419" spans="4:6" x14ac:dyDescent="0.35">
      <c r="D3419" s="149"/>
      <c r="E3419" s="69"/>
      <c r="F3419" s="159"/>
    </row>
    <row r="3420" spans="4:6" x14ac:dyDescent="0.35">
      <c r="D3420" s="149"/>
      <c r="E3420" s="69"/>
      <c r="F3420" s="159"/>
    </row>
    <row r="3421" spans="4:6" x14ac:dyDescent="0.35">
      <c r="D3421" s="149"/>
      <c r="E3421" s="69"/>
      <c r="F3421" s="159"/>
    </row>
    <row r="3422" spans="4:6" x14ac:dyDescent="0.35">
      <c r="D3422" s="149"/>
      <c r="E3422" s="69"/>
      <c r="F3422" s="159"/>
    </row>
    <row r="3423" spans="4:6" x14ac:dyDescent="0.35">
      <c r="D3423" s="149"/>
      <c r="E3423" s="69"/>
      <c r="F3423" s="159"/>
    </row>
    <row r="3424" spans="4:6" x14ac:dyDescent="0.35">
      <c r="D3424" s="149"/>
      <c r="E3424" s="69"/>
      <c r="F3424" s="159"/>
    </row>
    <row r="3425" spans="4:6" x14ac:dyDescent="0.35">
      <c r="D3425" s="149"/>
      <c r="E3425" s="69"/>
      <c r="F3425" s="159"/>
    </row>
    <row r="3426" spans="4:6" x14ac:dyDescent="0.35">
      <c r="D3426" s="149"/>
      <c r="E3426" s="69"/>
      <c r="F3426" s="159"/>
    </row>
    <row r="3427" spans="4:6" x14ac:dyDescent="0.35">
      <c r="D3427" s="149"/>
      <c r="E3427" s="69"/>
      <c r="F3427" s="159"/>
    </row>
    <row r="3428" spans="4:6" x14ac:dyDescent="0.35">
      <c r="D3428" s="149"/>
      <c r="E3428" s="69"/>
      <c r="F3428" s="159"/>
    </row>
    <row r="3429" spans="4:6" x14ac:dyDescent="0.35">
      <c r="D3429" s="149"/>
      <c r="E3429" s="69"/>
      <c r="F3429" s="159"/>
    </row>
    <row r="3430" spans="4:6" x14ac:dyDescent="0.35">
      <c r="D3430" s="149"/>
      <c r="E3430" s="69"/>
      <c r="F3430" s="159"/>
    </row>
    <row r="3431" spans="4:6" x14ac:dyDescent="0.35">
      <c r="D3431" s="149"/>
      <c r="E3431" s="69"/>
      <c r="F3431" s="159"/>
    </row>
    <row r="3432" spans="4:6" x14ac:dyDescent="0.35">
      <c r="D3432" s="149"/>
      <c r="E3432" s="69"/>
      <c r="F3432" s="159"/>
    </row>
    <row r="3433" spans="4:6" x14ac:dyDescent="0.35">
      <c r="D3433" s="149"/>
      <c r="E3433" s="69"/>
      <c r="F3433" s="159"/>
    </row>
    <row r="3434" spans="4:6" x14ac:dyDescent="0.35">
      <c r="D3434" s="149"/>
      <c r="E3434" s="69"/>
      <c r="F3434" s="159"/>
    </row>
    <row r="3435" spans="4:6" x14ac:dyDescent="0.35">
      <c r="D3435" s="149"/>
      <c r="E3435" s="69"/>
      <c r="F3435" s="159"/>
    </row>
    <row r="3436" spans="4:6" x14ac:dyDescent="0.35">
      <c r="D3436" s="149"/>
      <c r="E3436" s="69"/>
      <c r="F3436" s="159"/>
    </row>
    <row r="3437" spans="4:6" x14ac:dyDescent="0.35">
      <c r="D3437" s="149"/>
      <c r="E3437" s="69"/>
      <c r="F3437" s="159"/>
    </row>
    <row r="3438" spans="4:6" x14ac:dyDescent="0.35">
      <c r="D3438" s="149"/>
      <c r="E3438" s="69"/>
      <c r="F3438" s="159"/>
    </row>
    <row r="3439" spans="4:6" x14ac:dyDescent="0.35">
      <c r="D3439" s="149"/>
      <c r="E3439" s="69"/>
      <c r="F3439" s="159"/>
    </row>
    <row r="3440" spans="4:6" x14ac:dyDescent="0.35">
      <c r="D3440" s="149"/>
      <c r="E3440" s="69"/>
      <c r="F3440" s="159"/>
    </row>
    <row r="3441" spans="4:6" x14ac:dyDescent="0.35">
      <c r="D3441" s="149"/>
      <c r="E3441" s="69"/>
      <c r="F3441" s="159"/>
    </row>
    <row r="3442" spans="4:6" x14ac:dyDescent="0.35">
      <c r="D3442" s="149"/>
      <c r="E3442" s="69"/>
      <c r="F3442" s="159"/>
    </row>
    <row r="3443" spans="4:6" x14ac:dyDescent="0.35">
      <c r="D3443" s="149"/>
      <c r="E3443" s="69"/>
      <c r="F3443" s="159"/>
    </row>
    <row r="3444" spans="4:6" x14ac:dyDescent="0.35">
      <c r="D3444" s="149"/>
      <c r="E3444" s="69"/>
      <c r="F3444" s="159"/>
    </row>
    <row r="3445" spans="4:6" x14ac:dyDescent="0.35">
      <c r="D3445" s="149"/>
      <c r="E3445" s="69"/>
      <c r="F3445" s="159"/>
    </row>
    <row r="3446" spans="4:6" x14ac:dyDescent="0.35">
      <c r="D3446" s="149"/>
      <c r="E3446" s="69"/>
      <c r="F3446" s="159"/>
    </row>
    <row r="3447" spans="4:6" x14ac:dyDescent="0.35">
      <c r="D3447" s="149"/>
      <c r="E3447" s="69"/>
      <c r="F3447" s="159"/>
    </row>
    <row r="3448" spans="4:6" x14ac:dyDescent="0.35">
      <c r="D3448" s="149"/>
      <c r="E3448" s="69"/>
      <c r="F3448" s="159"/>
    </row>
    <row r="3449" spans="4:6" x14ac:dyDescent="0.35">
      <c r="D3449" s="149"/>
      <c r="E3449" s="69"/>
      <c r="F3449" s="159"/>
    </row>
    <row r="3450" spans="4:6" x14ac:dyDescent="0.35">
      <c r="D3450" s="149"/>
      <c r="E3450" s="69"/>
      <c r="F3450" s="159"/>
    </row>
    <row r="3451" spans="4:6" x14ac:dyDescent="0.35">
      <c r="D3451" s="149"/>
      <c r="E3451" s="69"/>
      <c r="F3451" s="159"/>
    </row>
    <row r="3452" spans="4:6" x14ac:dyDescent="0.35">
      <c r="D3452" s="149"/>
      <c r="E3452" s="69"/>
      <c r="F3452" s="159"/>
    </row>
    <row r="3453" spans="4:6" x14ac:dyDescent="0.35">
      <c r="D3453" s="149"/>
      <c r="E3453" s="69"/>
      <c r="F3453" s="159"/>
    </row>
    <row r="3454" spans="4:6" x14ac:dyDescent="0.35">
      <c r="D3454" s="149"/>
      <c r="E3454" s="69"/>
      <c r="F3454" s="159"/>
    </row>
    <row r="3455" spans="4:6" x14ac:dyDescent="0.35">
      <c r="D3455" s="149"/>
      <c r="E3455" s="69"/>
      <c r="F3455" s="159"/>
    </row>
    <row r="3456" spans="4:6" x14ac:dyDescent="0.35">
      <c r="D3456" s="149"/>
      <c r="E3456" s="69"/>
      <c r="F3456" s="159"/>
    </row>
    <row r="3457" spans="4:6" x14ac:dyDescent="0.35">
      <c r="D3457" s="149"/>
      <c r="E3457" s="69"/>
      <c r="F3457" s="159"/>
    </row>
    <row r="3458" spans="4:6" x14ac:dyDescent="0.35">
      <c r="D3458" s="149"/>
      <c r="E3458" s="69"/>
      <c r="F3458" s="159"/>
    </row>
    <row r="3459" spans="4:6" x14ac:dyDescent="0.35">
      <c r="D3459" s="149"/>
      <c r="E3459" s="69"/>
      <c r="F3459" s="159"/>
    </row>
    <row r="3460" spans="4:6" x14ac:dyDescent="0.35">
      <c r="D3460" s="149"/>
      <c r="E3460" s="69"/>
      <c r="F3460" s="159"/>
    </row>
    <row r="3461" spans="4:6" x14ac:dyDescent="0.35">
      <c r="D3461" s="149"/>
      <c r="E3461" s="69"/>
      <c r="F3461" s="159"/>
    </row>
    <row r="3462" spans="4:6" x14ac:dyDescent="0.35">
      <c r="D3462" s="149"/>
      <c r="E3462" s="69"/>
      <c r="F3462" s="159"/>
    </row>
    <row r="3463" spans="4:6" x14ac:dyDescent="0.35">
      <c r="D3463" s="149"/>
      <c r="E3463" s="69"/>
      <c r="F3463" s="159"/>
    </row>
    <row r="3464" spans="4:6" x14ac:dyDescent="0.35">
      <c r="D3464" s="149"/>
      <c r="E3464" s="69"/>
      <c r="F3464" s="159"/>
    </row>
    <row r="3465" spans="4:6" x14ac:dyDescent="0.35">
      <c r="D3465" s="149"/>
      <c r="E3465" s="69"/>
      <c r="F3465" s="159"/>
    </row>
    <row r="3466" spans="4:6" x14ac:dyDescent="0.35">
      <c r="D3466" s="149"/>
      <c r="E3466" s="69"/>
      <c r="F3466" s="159"/>
    </row>
    <row r="3467" spans="4:6" x14ac:dyDescent="0.35">
      <c r="D3467" s="149"/>
      <c r="E3467" s="69"/>
      <c r="F3467" s="159"/>
    </row>
    <row r="3468" spans="4:6" x14ac:dyDescent="0.35">
      <c r="D3468" s="149"/>
      <c r="E3468" s="69"/>
      <c r="F3468" s="159"/>
    </row>
    <row r="3469" spans="4:6" x14ac:dyDescent="0.35">
      <c r="D3469" s="149"/>
      <c r="E3469" s="69"/>
      <c r="F3469" s="159"/>
    </row>
    <row r="3470" spans="4:6" x14ac:dyDescent="0.35">
      <c r="D3470" s="149"/>
      <c r="E3470" s="69"/>
      <c r="F3470" s="159"/>
    </row>
    <row r="3471" spans="4:6" x14ac:dyDescent="0.35">
      <c r="D3471" s="149"/>
      <c r="E3471" s="69"/>
      <c r="F3471" s="159"/>
    </row>
    <row r="3472" spans="4:6" x14ac:dyDescent="0.35">
      <c r="D3472" s="149"/>
      <c r="E3472" s="69"/>
      <c r="F3472" s="159"/>
    </row>
    <row r="3473" spans="4:6" x14ac:dyDescent="0.35">
      <c r="D3473" s="149"/>
      <c r="E3473" s="69"/>
      <c r="F3473" s="159"/>
    </row>
    <row r="3474" spans="4:6" x14ac:dyDescent="0.35">
      <c r="D3474" s="149"/>
      <c r="E3474" s="69"/>
      <c r="F3474" s="159"/>
    </row>
    <row r="3475" spans="4:6" x14ac:dyDescent="0.35">
      <c r="D3475" s="149"/>
      <c r="E3475" s="69"/>
      <c r="F3475" s="159"/>
    </row>
    <row r="3476" spans="4:6" x14ac:dyDescent="0.35">
      <c r="D3476" s="149"/>
      <c r="E3476" s="69"/>
      <c r="F3476" s="159"/>
    </row>
    <row r="3477" spans="4:6" x14ac:dyDescent="0.35">
      <c r="D3477" s="149"/>
      <c r="E3477" s="69"/>
      <c r="F3477" s="159"/>
    </row>
    <row r="3478" spans="4:6" x14ac:dyDescent="0.35">
      <c r="D3478" s="149"/>
      <c r="E3478" s="69"/>
      <c r="F3478" s="159"/>
    </row>
    <row r="3479" spans="4:6" x14ac:dyDescent="0.35">
      <c r="D3479" s="149"/>
      <c r="E3479" s="69"/>
      <c r="F3479" s="159"/>
    </row>
    <row r="3480" spans="4:6" x14ac:dyDescent="0.35">
      <c r="D3480" s="149"/>
      <c r="E3480" s="69"/>
      <c r="F3480" s="159"/>
    </row>
    <row r="3481" spans="4:6" x14ac:dyDescent="0.35">
      <c r="D3481" s="149"/>
      <c r="E3481" s="69"/>
      <c r="F3481" s="159"/>
    </row>
    <row r="3482" spans="4:6" x14ac:dyDescent="0.35">
      <c r="D3482" s="149"/>
      <c r="E3482" s="69"/>
      <c r="F3482" s="159"/>
    </row>
    <row r="3483" spans="4:6" x14ac:dyDescent="0.35">
      <c r="D3483" s="149"/>
      <c r="E3483" s="69"/>
      <c r="F3483" s="159"/>
    </row>
    <row r="3484" spans="4:6" x14ac:dyDescent="0.35">
      <c r="D3484" s="149"/>
      <c r="E3484" s="69"/>
      <c r="F3484" s="159"/>
    </row>
    <row r="3485" spans="4:6" x14ac:dyDescent="0.35">
      <c r="D3485" s="149"/>
      <c r="E3485" s="69"/>
      <c r="F3485" s="159"/>
    </row>
    <row r="3486" spans="4:6" x14ac:dyDescent="0.35">
      <c r="D3486" s="149"/>
      <c r="E3486" s="69"/>
      <c r="F3486" s="159"/>
    </row>
    <row r="3487" spans="4:6" x14ac:dyDescent="0.35">
      <c r="D3487" s="149"/>
      <c r="E3487" s="69"/>
      <c r="F3487" s="159"/>
    </row>
    <row r="3488" spans="4:6" x14ac:dyDescent="0.35">
      <c r="D3488" s="149"/>
      <c r="E3488" s="69"/>
      <c r="F3488" s="159"/>
    </row>
    <row r="3489" spans="4:6" x14ac:dyDescent="0.35">
      <c r="D3489" s="149"/>
      <c r="E3489" s="69"/>
      <c r="F3489" s="159"/>
    </row>
    <row r="3490" spans="4:6" x14ac:dyDescent="0.35">
      <c r="D3490" s="149"/>
      <c r="E3490" s="69"/>
      <c r="F3490" s="159"/>
    </row>
    <row r="3491" spans="4:6" x14ac:dyDescent="0.35">
      <c r="D3491" s="149"/>
      <c r="E3491" s="69"/>
      <c r="F3491" s="159"/>
    </row>
    <row r="3492" spans="4:6" x14ac:dyDescent="0.35">
      <c r="D3492" s="149"/>
      <c r="E3492" s="69"/>
      <c r="F3492" s="159"/>
    </row>
    <row r="3493" spans="4:6" x14ac:dyDescent="0.35">
      <c r="D3493" s="149"/>
      <c r="E3493" s="69"/>
      <c r="F3493" s="159"/>
    </row>
    <row r="3494" spans="4:6" x14ac:dyDescent="0.35">
      <c r="D3494" s="149"/>
      <c r="E3494" s="69"/>
      <c r="F3494" s="159"/>
    </row>
    <row r="3495" spans="4:6" x14ac:dyDescent="0.35">
      <c r="D3495" s="149"/>
      <c r="E3495" s="69"/>
      <c r="F3495" s="159"/>
    </row>
    <row r="3496" spans="4:6" x14ac:dyDescent="0.35">
      <c r="D3496" s="149"/>
      <c r="E3496" s="69"/>
      <c r="F3496" s="159"/>
    </row>
    <row r="3497" spans="4:6" x14ac:dyDescent="0.35">
      <c r="D3497" s="149"/>
      <c r="E3497" s="69"/>
      <c r="F3497" s="159"/>
    </row>
    <row r="3498" spans="4:6" x14ac:dyDescent="0.35">
      <c r="D3498" s="149"/>
      <c r="E3498" s="69"/>
      <c r="F3498" s="159"/>
    </row>
    <row r="3499" spans="4:6" x14ac:dyDescent="0.35">
      <c r="D3499" s="149"/>
      <c r="E3499" s="69"/>
      <c r="F3499" s="159"/>
    </row>
    <row r="3500" spans="4:6" x14ac:dyDescent="0.35">
      <c r="D3500" s="149"/>
      <c r="E3500" s="69"/>
      <c r="F3500" s="159"/>
    </row>
    <row r="3501" spans="4:6" x14ac:dyDescent="0.35">
      <c r="D3501" s="149"/>
      <c r="E3501" s="69"/>
      <c r="F3501" s="159"/>
    </row>
    <row r="3502" spans="4:6" x14ac:dyDescent="0.35">
      <c r="D3502" s="149"/>
      <c r="E3502" s="69"/>
      <c r="F3502" s="159"/>
    </row>
    <row r="3503" spans="4:6" x14ac:dyDescent="0.35">
      <c r="D3503" s="149"/>
      <c r="E3503" s="69"/>
      <c r="F3503" s="159"/>
    </row>
    <row r="3504" spans="4:6" x14ac:dyDescent="0.35">
      <c r="D3504" s="149"/>
      <c r="E3504" s="69"/>
      <c r="F3504" s="159"/>
    </row>
    <row r="3505" spans="4:6" x14ac:dyDescent="0.35">
      <c r="D3505" s="149"/>
      <c r="E3505" s="69"/>
      <c r="F3505" s="159"/>
    </row>
    <row r="3506" spans="4:6" x14ac:dyDescent="0.35">
      <c r="D3506" s="149"/>
      <c r="E3506" s="69"/>
      <c r="F3506" s="159"/>
    </row>
    <row r="3507" spans="4:6" x14ac:dyDescent="0.35">
      <c r="D3507" s="149"/>
      <c r="E3507" s="69"/>
      <c r="F3507" s="159"/>
    </row>
    <row r="3508" spans="4:6" x14ac:dyDescent="0.35">
      <c r="D3508" s="149"/>
      <c r="E3508" s="69"/>
      <c r="F3508" s="159"/>
    </row>
    <row r="3509" spans="4:6" x14ac:dyDescent="0.35">
      <c r="D3509" s="149"/>
      <c r="E3509" s="69"/>
      <c r="F3509" s="159"/>
    </row>
    <row r="3510" spans="4:6" x14ac:dyDescent="0.35">
      <c r="D3510" s="149"/>
      <c r="E3510" s="69"/>
      <c r="F3510" s="159"/>
    </row>
    <row r="3511" spans="4:6" x14ac:dyDescent="0.35">
      <c r="D3511" s="149"/>
      <c r="E3511" s="69"/>
      <c r="F3511" s="159"/>
    </row>
    <row r="3512" spans="4:6" x14ac:dyDescent="0.35">
      <c r="D3512" s="149"/>
      <c r="E3512" s="69"/>
      <c r="F3512" s="159"/>
    </row>
    <row r="3513" spans="4:6" x14ac:dyDescent="0.35">
      <c r="D3513" s="149"/>
      <c r="E3513" s="69"/>
      <c r="F3513" s="159"/>
    </row>
    <row r="3514" spans="4:6" x14ac:dyDescent="0.35">
      <c r="D3514" s="149"/>
      <c r="E3514" s="69"/>
      <c r="F3514" s="159"/>
    </row>
    <row r="3515" spans="4:6" x14ac:dyDescent="0.35">
      <c r="D3515" s="149"/>
      <c r="E3515" s="69"/>
      <c r="F3515" s="159"/>
    </row>
    <row r="3516" spans="4:6" x14ac:dyDescent="0.35">
      <c r="D3516" s="149"/>
      <c r="E3516" s="69"/>
      <c r="F3516" s="159"/>
    </row>
    <row r="3517" spans="4:6" x14ac:dyDescent="0.35">
      <c r="D3517" s="149"/>
      <c r="E3517" s="69"/>
      <c r="F3517" s="159"/>
    </row>
    <row r="3518" spans="4:6" x14ac:dyDescent="0.35">
      <c r="D3518" s="149"/>
      <c r="E3518" s="69"/>
      <c r="F3518" s="159"/>
    </row>
    <row r="3519" spans="4:6" x14ac:dyDescent="0.35">
      <c r="D3519" s="149"/>
      <c r="E3519" s="69"/>
      <c r="F3519" s="159"/>
    </row>
    <row r="3520" spans="4:6" x14ac:dyDescent="0.35">
      <c r="D3520" s="149"/>
      <c r="E3520" s="69"/>
      <c r="F3520" s="159"/>
    </row>
    <row r="3521" spans="4:6" x14ac:dyDescent="0.35">
      <c r="D3521" s="149"/>
      <c r="E3521" s="69"/>
      <c r="F3521" s="159"/>
    </row>
    <row r="3522" spans="4:6" x14ac:dyDescent="0.35">
      <c r="D3522" s="149"/>
      <c r="E3522" s="69"/>
      <c r="F3522" s="159"/>
    </row>
    <row r="3523" spans="4:6" x14ac:dyDescent="0.35">
      <c r="D3523" s="149"/>
      <c r="E3523" s="69"/>
      <c r="F3523" s="159"/>
    </row>
    <row r="3524" spans="4:6" x14ac:dyDescent="0.35">
      <c r="D3524" s="149"/>
      <c r="E3524" s="69"/>
      <c r="F3524" s="159"/>
    </row>
    <row r="3525" spans="4:6" x14ac:dyDescent="0.35">
      <c r="D3525" s="149"/>
      <c r="E3525" s="69"/>
      <c r="F3525" s="159"/>
    </row>
    <row r="3526" spans="4:6" x14ac:dyDescent="0.35">
      <c r="D3526" s="149"/>
      <c r="E3526" s="69"/>
      <c r="F3526" s="159"/>
    </row>
    <row r="3527" spans="4:6" x14ac:dyDescent="0.35">
      <c r="D3527" s="149"/>
      <c r="E3527" s="69"/>
      <c r="F3527" s="159"/>
    </row>
    <row r="3528" spans="4:6" x14ac:dyDescent="0.35">
      <c r="D3528" s="149"/>
      <c r="E3528" s="69"/>
      <c r="F3528" s="159"/>
    </row>
    <row r="3529" spans="4:6" x14ac:dyDescent="0.35">
      <c r="D3529" s="149"/>
      <c r="E3529" s="69"/>
      <c r="F3529" s="159"/>
    </row>
    <row r="3530" spans="4:6" x14ac:dyDescent="0.35">
      <c r="D3530" s="149"/>
      <c r="E3530" s="69"/>
      <c r="F3530" s="159"/>
    </row>
    <row r="3531" spans="4:6" x14ac:dyDescent="0.35">
      <c r="D3531" s="149"/>
      <c r="E3531" s="69"/>
      <c r="F3531" s="159"/>
    </row>
    <row r="3532" spans="4:6" x14ac:dyDescent="0.35">
      <c r="D3532" s="149"/>
      <c r="E3532" s="69"/>
      <c r="F3532" s="159"/>
    </row>
    <row r="3533" spans="4:6" x14ac:dyDescent="0.35">
      <c r="D3533" s="149"/>
      <c r="E3533" s="69"/>
      <c r="F3533" s="159"/>
    </row>
    <row r="3534" spans="4:6" x14ac:dyDescent="0.35">
      <c r="D3534" s="149"/>
      <c r="E3534" s="69"/>
      <c r="F3534" s="159"/>
    </row>
    <row r="3535" spans="4:6" x14ac:dyDescent="0.35">
      <c r="D3535" s="149"/>
      <c r="E3535" s="69"/>
      <c r="F3535" s="159"/>
    </row>
    <row r="3536" spans="4:6" x14ac:dyDescent="0.35">
      <c r="D3536" s="149"/>
      <c r="E3536" s="69"/>
      <c r="F3536" s="159"/>
    </row>
    <row r="3537" spans="4:6" x14ac:dyDescent="0.35">
      <c r="D3537" s="149"/>
      <c r="E3537" s="69"/>
      <c r="F3537" s="159"/>
    </row>
    <row r="3538" spans="4:6" x14ac:dyDescent="0.35">
      <c r="D3538" s="149"/>
      <c r="E3538" s="69"/>
      <c r="F3538" s="159"/>
    </row>
    <row r="3539" spans="4:6" x14ac:dyDescent="0.35">
      <c r="D3539" s="149"/>
      <c r="E3539" s="69"/>
      <c r="F3539" s="159"/>
    </row>
    <row r="3540" spans="4:6" x14ac:dyDescent="0.35">
      <c r="D3540" s="149"/>
      <c r="E3540" s="69"/>
      <c r="F3540" s="159"/>
    </row>
    <row r="3541" spans="4:6" x14ac:dyDescent="0.35">
      <c r="D3541" s="149"/>
      <c r="E3541" s="69"/>
      <c r="F3541" s="159"/>
    </row>
    <row r="3542" spans="4:6" x14ac:dyDescent="0.35">
      <c r="D3542" s="149"/>
      <c r="E3542" s="69"/>
      <c r="F3542" s="159"/>
    </row>
    <row r="3543" spans="4:6" x14ac:dyDescent="0.35">
      <c r="D3543" s="149"/>
      <c r="E3543" s="69"/>
      <c r="F3543" s="159"/>
    </row>
    <row r="3544" spans="4:6" x14ac:dyDescent="0.35">
      <c r="D3544" s="149"/>
      <c r="E3544" s="69"/>
      <c r="F3544" s="159"/>
    </row>
    <row r="3545" spans="4:6" x14ac:dyDescent="0.35">
      <c r="D3545" s="149"/>
      <c r="E3545" s="69"/>
      <c r="F3545" s="159"/>
    </row>
    <row r="3546" spans="4:6" x14ac:dyDescent="0.35">
      <c r="D3546" s="149"/>
      <c r="E3546" s="69"/>
      <c r="F3546" s="159"/>
    </row>
    <row r="3547" spans="4:6" x14ac:dyDescent="0.35">
      <c r="D3547" s="149"/>
      <c r="E3547" s="69"/>
      <c r="F3547" s="159"/>
    </row>
    <row r="3548" spans="4:6" x14ac:dyDescent="0.35">
      <c r="D3548" s="149"/>
      <c r="E3548" s="69"/>
      <c r="F3548" s="159"/>
    </row>
    <row r="3549" spans="4:6" x14ac:dyDescent="0.35">
      <c r="D3549" s="149"/>
      <c r="E3549" s="69"/>
      <c r="F3549" s="159"/>
    </row>
    <row r="3550" spans="4:6" x14ac:dyDescent="0.35">
      <c r="D3550" s="149"/>
      <c r="E3550" s="69"/>
      <c r="F3550" s="159"/>
    </row>
    <row r="3551" spans="4:6" x14ac:dyDescent="0.35">
      <c r="D3551" s="149"/>
      <c r="E3551" s="69"/>
      <c r="F3551" s="159"/>
    </row>
    <row r="3552" spans="4:6" x14ac:dyDescent="0.35">
      <c r="D3552" s="149"/>
      <c r="E3552" s="69"/>
      <c r="F3552" s="159"/>
    </row>
    <row r="3553" spans="4:6" x14ac:dyDescent="0.35">
      <c r="D3553" s="149"/>
      <c r="E3553" s="69"/>
      <c r="F3553" s="159"/>
    </row>
    <row r="3554" spans="4:6" x14ac:dyDescent="0.35">
      <c r="D3554" s="149"/>
      <c r="E3554" s="69"/>
      <c r="F3554" s="159"/>
    </row>
    <row r="3555" spans="4:6" x14ac:dyDescent="0.35">
      <c r="D3555" s="149"/>
      <c r="E3555" s="69"/>
      <c r="F3555" s="159"/>
    </row>
    <row r="3556" spans="4:6" x14ac:dyDescent="0.35">
      <c r="D3556" s="149"/>
      <c r="E3556" s="69"/>
      <c r="F3556" s="159"/>
    </row>
    <row r="3557" spans="4:6" x14ac:dyDescent="0.35">
      <c r="D3557" s="149"/>
      <c r="E3557" s="69"/>
      <c r="F3557" s="159"/>
    </row>
    <row r="3558" spans="4:6" x14ac:dyDescent="0.35">
      <c r="D3558" s="149"/>
      <c r="E3558" s="69"/>
      <c r="F3558" s="159"/>
    </row>
    <row r="3559" spans="4:6" x14ac:dyDescent="0.35">
      <c r="D3559" s="149"/>
      <c r="E3559" s="69"/>
      <c r="F3559" s="159"/>
    </row>
    <row r="3560" spans="4:6" x14ac:dyDescent="0.35">
      <c r="D3560" s="149"/>
      <c r="E3560" s="69"/>
      <c r="F3560" s="159"/>
    </row>
    <row r="3561" spans="4:6" x14ac:dyDescent="0.35">
      <c r="D3561" s="149"/>
      <c r="E3561" s="69"/>
      <c r="F3561" s="159"/>
    </row>
    <row r="3562" spans="4:6" x14ac:dyDescent="0.35">
      <c r="D3562" s="149"/>
      <c r="E3562" s="69"/>
      <c r="F3562" s="159"/>
    </row>
    <row r="3563" spans="4:6" x14ac:dyDescent="0.35">
      <c r="D3563" s="149"/>
      <c r="E3563" s="69"/>
      <c r="F3563" s="159"/>
    </row>
    <row r="3564" spans="4:6" x14ac:dyDescent="0.35">
      <c r="D3564" s="149"/>
      <c r="E3564" s="69"/>
      <c r="F3564" s="159"/>
    </row>
    <row r="3565" spans="4:6" x14ac:dyDescent="0.35">
      <c r="D3565" s="149"/>
      <c r="E3565" s="69"/>
      <c r="F3565" s="159"/>
    </row>
    <row r="3566" spans="4:6" x14ac:dyDescent="0.35">
      <c r="D3566" s="149"/>
      <c r="E3566" s="69"/>
      <c r="F3566" s="159"/>
    </row>
    <row r="3567" spans="4:6" x14ac:dyDescent="0.35">
      <c r="D3567" s="149"/>
      <c r="E3567" s="69"/>
      <c r="F3567" s="159"/>
    </row>
    <row r="3568" spans="4:6" x14ac:dyDescent="0.35">
      <c r="D3568" s="149"/>
      <c r="E3568" s="69"/>
      <c r="F3568" s="159"/>
    </row>
    <row r="3569" spans="4:6" x14ac:dyDescent="0.35">
      <c r="D3569" s="149"/>
      <c r="E3569" s="69"/>
      <c r="F3569" s="159"/>
    </row>
    <row r="3570" spans="4:6" x14ac:dyDescent="0.35">
      <c r="D3570" s="149"/>
      <c r="E3570" s="69"/>
      <c r="F3570" s="159"/>
    </row>
    <row r="3571" spans="4:6" x14ac:dyDescent="0.35">
      <c r="D3571" s="149"/>
      <c r="E3571" s="69"/>
      <c r="F3571" s="159"/>
    </row>
    <row r="3572" spans="4:6" x14ac:dyDescent="0.35">
      <c r="D3572" s="149"/>
      <c r="E3572" s="69"/>
      <c r="F3572" s="159"/>
    </row>
    <row r="3573" spans="4:6" x14ac:dyDescent="0.35">
      <c r="D3573" s="149"/>
      <c r="E3573" s="69"/>
      <c r="F3573" s="159"/>
    </row>
    <row r="3574" spans="4:6" x14ac:dyDescent="0.35">
      <c r="D3574" s="149"/>
      <c r="E3574" s="69"/>
      <c r="F3574" s="159"/>
    </row>
    <row r="3575" spans="4:6" x14ac:dyDescent="0.35">
      <c r="D3575" s="149"/>
      <c r="E3575" s="69"/>
      <c r="F3575" s="159"/>
    </row>
    <row r="3576" spans="4:6" x14ac:dyDescent="0.35">
      <c r="D3576" s="149"/>
      <c r="E3576" s="69"/>
      <c r="F3576" s="159"/>
    </row>
    <row r="3577" spans="4:6" x14ac:dyDescent="0.35">
      <c r="D3577" s="149"/>
      <c r="E3577" s="69"/>
      <c r="F3577" s="159"/>
    </row>
    <row r="3578" spans="4:6" x14ac:dyDescent="0.35">
      <c r="D3578" s="149"/>
      <c r="E3578" s="69"/>
      <c r="F3578" s="159"/>
    </row>
    <row r="3579" spans="4:6" x14ac:dyDescent="0.35">
      <c r="D3579" s="149"/>
      <c r="E3579" s="69"/>
      <c r="F3579" s="159"/>
    </row>
    <row r="3580" spans="4:6" x14ac:dyDescent="0.35">
      <c r="D3580" s="149"/>
      <c r="E3580" s="69"/>
      <c r="F3580" s="159"/>
    </row>
    <row r="3581" spans="4:6" x14ac:dyDescent="0.35">
      <c r="D3581" s="149"/>
      <c r="E3581" s="69"/>
      <c r="F3581" s="159"/>
    </row>
    <row r="3582" spans="4:6" x14ac:dyDescent="0.35">
      <c r="D3582" s="149"/>
      <c r="E3582" s="69"/>
      <c r="F3582" s="159"/>
    </row>
    <row r="3583" spans="4:6" x14ac:dyDescent="0.35">
      <c r="D3583" s="149"/>
      <c r="E3583" s="69"/>
      <c r="F3583" s="159"/>
    </row>
    <row r="3584" spans="4:6" x14ac:dyDescent="0.35">
      <c r="D3584" s="149"/>
      <c r="E3584" s="69"/>
      <c r="F3584" s="159"/>
    </row>
    <row r="3585" spans="4:6" x14ac:dyDescent="0.35">
      <c r="D3585" s="149"/>
      <c r="E3585" s="69"/>
      <c r="F3585" s="159"/>
    </row>
    <row r="3586" spans="4:6" x14ac:dyDescent="0.35">
      <c r="D3586" s="149"/>
      <c r="E3586" s="69"/>
      <c r="F3586" s="159"/>
    </row>
    <row r="3587" spans="4:6" x14ac:dyDescent="0.35">
      <c r="D3587" s="149"/>
      <c r="E3587" s="69"/>
      <c r="F3587" s="159"/>
    </row>
    <row r="3588" spans="4:6" x14ac:dyDescent="0.35">
      <c r="D3588" s="149"/>
      <c r="E3588" s="69"/>
      <c r="F3588" s="159"/>
    </row>
    <row r="3589" spans="4:6" x14ac:dyDescent="0.35">
      <c r="D3589" s="149"/>
      <c r="E3589" s="69"/>
      <c r="F3589" s="159"/>
    </row>
    <row r="3590" spans="4:6" x14ac:dyDescent="0.35">
      <c r="D3590" s="149"/>
      <c r="E3590" s="69"/>
      <c r="F3590" s="159"/>
    </row>
    <row r="3591" spans="4:6" x14ac:dyDescent="0.35">
      <c r="D3591" s="149"/>
      <c r="E3591" s="69"/>
      <c r="F3591" s="159"/>
    </row>
    <row r="3592" spans="4:6" x14ac:dyDescent="0.35">
      <c r="D3592" s="149"/>
      <c r="E3592" s="69"/>
      <c r="F3592" s="159"/>
    </row>
    <row r="3593" spans="4:6" x14ac:dyDescent="0.35">
      <c r="D3593" s="149"/>
      <c r="E3593" s="69"/>
      <c r="F3593" s="159"/>
    </row>
    <row r="3594" spans="4:6" x14ac:dyDescent="0.35">
      <c r="D3594" s="149"/>
      <c r="E3594" s="69"/>
      <c r="F3594" s="159"/>
    </row>
    <row r="3595" spans="4:6" x14ac:dyDescent="0.35">
      <c r="D3595" s="149"/>
      <c r="E3595" s="69"/>
      <c r="F3595" s="159"/>
    </row>
    <row r="3596" spans="4:6" x14ac:dyDescent="0.35">
      <c r="D3596" s="149"/>
      <c r="E3596" s="69"/>
      <c r="F3596" s="159"/>
    </row>
    <row r="3597" spans="4:6" x14ac:dyDescent="0.35">
      <c r="D3597" s="149"/>
      <c r="E3597" s="69"/>
      <c r="F3597" s="159"/>
    </row>
    <row r="3598" spans="4:6" x14ac:dyDescent="0.35">
      <c r="D3598" s="149"/>
      <c r="E3598" s="69"/>
      <c r="F3598" s="159"/>
    </row>
    <row r="3599" spans="4:6" x14ac:dyDescent="0.35">
      <c r="D3599" s="149"/>
      <c r="E3599" s="69"/>
      <c r="F3599" s="159"/>
    </row>
    <row r="3600" spans="4:6" x14ac:dyDescent="0.35">
      <c r="D3600" s="149"/>
      <c r="E3600" s="69"/>
      <c r="F3600" s="159"/>
    </row>
    <row r="3601" spans="4:6" x14ac:dyDescent="0.35">
      <c r="D3601" s="149"/>
      <c r="E3601" s="69"/>
      <c r="F3601" s="159"/>
    </row>
    <row r="3602" spans="4:6" x14ac:dyDescent="0.35">
      <c r="D3602" s="149"/>
      <c r="E3602" s="69"/>
      <c r="F3602" s="159"/>
    </row>
    <row r="3603" spans="4:6" x14ac:dyDescent="0.35">
      <c r="D3603" s="149"/>
      <c r="E3603" s="69"/>
      <c r="F3603" s="159"/>
    </row>
    <row r="3604" spans="4:6" x14ac:dyDescent="0.35">
      <c r="D3604" s="149"/>
      <c r="E3604" s="69"/>
      <c r="F3604" s="159"/>
    </row>
    <row r="3605" spans="4:6" x14ac:dyDescent="0.35">
      <c r="D3605" s="149"/>
      <c r="E3605" s="69"/>
      <c r="F3605" s="159"/>
    </row>
    <row r="3606" spans="4:6" x14ac:dyDescent="0.35">
      <c r="D3606" s="149"/>
      <c r="E3606" s="69"/>
      <c r="F3606" s="159"/>
    </row>
    <row r="3607" spans="4:6" x14ac:dyDescent="0.35">
      <c r="D3607" s="149"/>
      <c r="E3607" s="69"/>
      <c r="F3607" s="159"/>
    </row>
    <row r="3608" spans="4:6" x14ac:dyDescent="0.35">
      <c r="D3608" s="149"/>
      <c r="E3608" s="69"/>
      <c r="F3608" s="159"/>
    </row>
    <row r="3609" spans="4:6" x14ac:dyDescent="0.35">
      <c r="D3609" s="149"/>
      <c r="E3609" s="69"/>
      <c r="F3609" s="159"/>
    </row>
    <row r="3610" spans="4:6" x14ac:dyDescent="0.35">
      <c r="D3610" s="149"/>
      <c r="E3610" s="69"/>
      <c r="F3610" s="159"/>
    </row>
    <row r="3611" spans="4:6" x14ac:dyDescent="0.35">
      <c r="D3611" s="149"/>
      <c r="E3611" s="69"/>
      <c r="F3611" s="159"/>
    </row>
    <row r="3612" spans="4:6" x14ac:dyDescent="0.35">
      <c r="D3612" s="149"/>
      <c r="E3612" s="69"/>
      <c r="F3612" s="159"/>
    </row>
    <row r="3613" spans="4:6" x14ac:dyDescent="0.35">
      <c r="D3613" s="149"/>
      <c r="E3613" s="69"/>
      <c r="F3613" s="159"/>
    </row>
    <row r="3614" spans="4:6" x14ac:dyDescent="0.35">
      <c r="D3614" s="149"/>
      <c r="E3614" s="69"/>
      <c r="F3614" s="159"/>
    </row>
    <row r="3615" spans="4:6" x14ac:dyDescent="0.35">
      <c r="D3615" s="149"/>
      <c r="E3615" s="69"/>
      <c r="F3615" s="159"/>
    </row>
    <row r="3616" spans="4:6" x14ac:dyDescent="0.35">
      <c r="D3616" s="149"/>
      <c r="E3616" s="69"/>
      <c r="F3616" s="159"/>
    </row>
    <row r="3617" spans="4:6" x14ac:dyDescent="0.35">
      <c r="D3617" s="149"/>
      <c r="E3617" s="69"/>
      <c r="F3617" s="159"/>
    </row>
    <row r="3618" spans="4:6" x14ac:dyDescent="0.35">
      <c r="D3618" s="149"/>
      <c r="E3618" s="69"/>
      <c r="F3618" s="159"/>
    </row>
    <row r="3619" spans="4:6" x14ac:dyDescent="0.35">
      <c r="D3619" s="149"/>
      <c r="E3619" s="69"/>
      <c r="F3619" s="159"/>
    </row>
    <row r="3620" spans="4:6" x14ac:dyDescent="0.35">
      <c r="D3620" s="149"/>
      <c r="E3620" s="69"/>
      <c r="F3620" s="159"/>
    </row>
    <row r="3621" spans="4:6" x14ac:dyDescent="0.35">
      <c r="D3621" s="149"/>
      <c r="E3621" s="69"/>
      <c r="F3621" s="159"/>
    </row>
    <row r="3622" spans="4:6" x14ac:dyDescent="0.35">
      <c r="D3622" s="149"/>
      <c r="E3622" s="69"/>
      <c r="F3622" s="159"/>
    </row>
    <row r="3623" spans="4:6" x14ac:dyDescent="0.35">
      <c r="D3623" s="149"/>
      <c r="E3623" s="69"/>
      <c r="F3623" s="159"/>
    </row>
    <row r="3624" spans="4:6" x14ac:dyDescent="0.35">
      <c r="D3624" s="149"/>
      <c r="E3624" s="69"/>
      <c r="F3624" s="159"/>
    </row>
    <row r="3625" spans="4:6" x14ac:dyDescent="0.35">
      <c r="D3625" s="149"/>
      <c r="E3625" s="69"/>
      <c r="F3625" s="159"/>
    </row>
    <row r="3626" spans="4:6" x14ac:dyDescent="0.35">
      <c r="D3626" s="149"/>
      <c r="E3626" s="69"/>
      <c r="F3626" s="159"/>
    </row>
    <row r="3627" spans="4:6" x14ac:dyDescent="0.35">
      <c r="D3627" s="149"/>
      <c r="E3627" s="69"/>
      <c r="F3627" s="159"/>
    </row>
    <row r="3628" spans="4:6" x14ac:dyDescent="0.35">
      <c r="D3628" s="149"/>
      <c r="E3628" s="69"/>
      <c r="F3628" s="159"/>
    </row>
    <row r="3629" spans="4:6" x14ac:dyDescent="0.35">
      <c r="D3629" s="149"/>
      <c r="E3629" s="69"/>
      <c r="F3629" s="159"/>
    </row>
    <row r="3630" spans="4:6" x14ac:dyDescent="0.35">
      <c r="D3630" s="149"/>
      <c r="E3630" s="69"/>
      <c r="F3630" s="159"/>
    </row>
    <row r="3631" spans="4:6" x14ac:dyDescent="0.35">
      <c r="D3631" s="149"/>
      <c r="E3631" s="69"/>
      <c r="F3631" s="159"/>
    </row>
    <row r="3632" spans="4:6" x14ac:dyDescent="0.35">
      <c r="D3632" s="149"/>
      <c r="E3632" s="69"/>
      <c r="F3632" s="159"/>
    </row>
    <row r="3633" spans="4:6" x14ac:dyDescent="0.35">
      <c r="D3633" s="149"/>
      <c r="E3633" s="69"/>
      <c r="F3633" s="159"/>
    </row>
    <row r="3634" spans="4:6" x14ac:dyDescent="0.35">
      <c r="D3634" s="149"/>
      <c r="E3634" s="69"/>
      <c r="F3634" s="159"/>
    </row>
    <row r="3635" spans="4:6" x14ac:dyDescent="0.35">
      <c r="D3635" s="149"/>
      <c r="E3635" s="69"/>
      <c r="F3635" s="159"/>
    </row>
    <row r="3636" spans="4:6" x14ac:dyDescent="0.35">
      <c r="D3636" s="149"/>
      <c r="E3636" s="69"/>
      <c r="F3636" s="159"/>
    </row>
    <row r="3637" spans="4:6" x14ac:dyDescent="0.35">
      <c r="D3637" s="149"/>
      <c r="E3637" s="69"/>
      <c r="F3637" s="159"/>
    </row>
    <row r="3638" spans="4:6" x14ac:dyDescent="0.35">
      <c r="D3638" s="149"/>
      <c r="E3638" s="69"/>
      <c r="F3638" s="159"/>
    </row>
    <row r="3639" spans="4:6" x14ac:dyDescent="0.35">
      <c r="D3639" s="149"/>
      <c r="E3639" s="69"/>
      <c r="F3639" s="159"/>
    </row>
    <row r="3640" spans="4:6" x14ac:dyDescent="0.35">
      <c r="D3640" s="149"/>
      <c r="E3640" s="69"/>
      <c r="F3640" s="159"/>
    </row>
    <row r="3641" spans="4:6" x14ac:dyDescent="0.35">
      <c r="D3641" s="149"/>
      <c r="E3641" s="69"/>
      <c r="F3641" s="159"/>
    </row>
    <row r="3642" spans="4:6" x14ac:dyDescent="0.35">
      <c r="D3642" s="149"/>
      <c r="E3642" s="69"/>
      <c r="F3642" s="159"/>
    </row>
    <row r="3643" spans="4:6" x14ac:dyDescent="0.35">
      <c r="D3643" s="149"/>
      <c r="E3643" s="69"/>
      <c r="F3643" s="159"/>
    </row>
    <row r="3644" spans="4:6" x14ac:dyDescent="0.35">
      <c r="D3644" s="149"/>
      <c r="E3644" s="69"/>
      <c r="F3644" s="159"/>
    </row>
    <row r="3645" spans="4:6" x14ac:dyDescent="0.35">
      <c r="D3645" s="149"/>
      <c r="E3645" s="69"/>
      <c r="F3645" s="159"/>
    </row>
    <row r="3646" spans="4:6" x14ac:dyDescent="0.35">
      <c r="D3646" s="149"/>
      <c r="E3646" s="69"/>
      <c r="F3646" s="159"/>
    </row>
    <row r="3647" spans="4:6" x14ac:dyDescent="0.35">
      <c r="D3647" s="149"/>
      <c r="E3647" s="69"/>
      <c r="F3647" s="159"/>
    </row>
    <row r="3648" spans="4:6" x14ac:dyDescent="0.35">
      <c r="D3648" s="149"/>
      <c r="E3648" s="69"/>
      <c r="F3648" s="159"/>
    </row>
    <row r="3649" spans="4:6" x14ac:dyDescent="0.35">
      <c r="D3649" s="149"/>
      <c r="E3649" s="69"/>
      <c r="F3649" s="159"/>
    </row>
    <row r="3650" spans="4:6" x14ac:dyDescent="0.35">
      <c r="D3650" s="149"/>
      <c r="E3650" s="69"/>
      <c r="F3650" s="159"/>
    </row>
    <row r="3651" spans="4:6" x14ac:dyDescent="0.35">
      <c r="D3651" s="149"/>
      <c r="E3651" s="69"/>
      <c r="F3651" s="159"/>
    </row>
    <row r="3652" spans="4:6" x14ac:dyDescent="0.35">
      <c r="D3652" s="149"/>
      <c r="E3652" s="69"/>
      <c r="F3652" s="159"/>
    </row>
    <row r="3653" spans="4:6" x14ac:dyDescent="0.35">
      <c r="D3653" s="149"/>
      <c r="E3653" s="69"/>
      <c r="F3653" s="159"/>
    </row>
    <row r="3654" spans="4:6" x14ac:dyDescent="0.35">
      <c r="D3654" s="149"/>
      <c r="E3654" s="69"/>
      <c r="F3654" s="159"/>
    </row>
    <row r="3655" spans="4:6" x14ac:dyDescent="0.35">
      <c r="D3655" s="149"/>
      <c r="E3655" s="69"/>
      <c r="F3655" s="159"/>
    </row>
    <row r="3656" spans="4:6" x14ac:dyDescent="0.35">
      <c r="D3656" s="149"/>
      <c r="E3656" s="69"/>
      <c r="F3656" s="159"/>
    </row>
    <row r="3657" spans="4:6" x14ac:dyDescent="0.35">
      <c r="D3657" s="149"/>
      <c r="E3657" s="69"/>
      <c r="F3657" s="159"/>
    </row>
    <row r="3658" spans="4:6" x14ac:dyDescent="0.35">
      <c r="D3658" s="149"/>
      <c r="E3658" s="69"/>
      <c r="F3658" s="159"/>
    </row>
    <row r="3659" spans="4:6" x14ac:dyDescent="0.35">
      <c r="D3659" s="149"/>
      <c r="E3659" s="69"/>
      <c r="F3659" s="159"/>
    </row>
    <row r="3660" spans="4:6" x14ac:dyDescent="0.35">
      <c r="D3660" s="149"/>
      <c r="E3660" s="69"/>
      <c r="F3660" s="159"/>
    </row>
    <row r="3661" spans="4:6" x14ac:dyDescent="0.35">
      <c r="D3661" s="149"/>
      <c r="E3661" s="69"/>
      <c r="F3661" s="159"/>
    </row>
    <row r="3662" spans="4:6" x14ac:dyDescent="0.35">
      <c r="D3662" s="149"/>
      <c r="E3662" s="69"/>
      <c r="F3662" s="159"/>
    </row>
    <row r="3663" spans="4:6" x14ac:dyDescent="0.35">
      <c r="D3663" s="149"/>
      <c r="E3663" s="69"/>
      <c r="F3663" s="159"/>
    </row>
    <row r="3664" spans="4:6" x14ac:dyDescent="0.35">
      <c r="D3664" s="149"/>
      <c r="E3664" s="69"/>
      <c r="F3664" s="159"/>
    </row>
    <row r="3665" spans="4:6" x14ac:dyDescent="0.35">
      <c r="D3665" s="149"/>
      <c r="E3665" s="69"/>
      <c r="F3665" s="159"/>
    </row>
    <row r="3666" spans="4:6" x14ac:dyDescent="0.35">
      <c r="D3666" s="149"/>
      <c r="E3666" s="69"/>
      <c r="F3666" s="159"/>
    </row>
    <row r="3667" spans="4:6" x14ac:dyDescent="0.35">
      <c r="D3667" s="149"/>
      <c r="E3667" s="69"/>
      <c r="F3667" s="159"/>
    </row>
    <row r="3668" spans="4:6" x14ac:dyDescent="0.35">
      <c r="D3668" s="149"/>
      <c r="E3668" s="69"/>
      <c r="F3668" s="159"/>
    </row>
    <row r="3669" spans="4:6" x14ac:dyDescent="0.35">
      <c r="D3669" s="149"/>
      <c r="E3669" s="69"/>
      <c r="F3669" s="159"/>
    </row>
    <row r="3670" spans="4:6" x14ac:dyDescent="0.35">
      <c r="D3670" s="149"/>
      <c r="E3670" s="69"/>
      <c r="F3670" s="159"/>
    </row>
    <row r="3671" spans="4:6" x14ac:dyDescent="0.35">
      <c r="D3671" s="149"/>
      <c r="E3671" s="69"/>
      <c r="F3671" s="159"/>
    </row>
    <row r="3672" spans="4:6" x14ac:dyDescent="0.35">
      <c r="D3672" s="149"/>
      <c r="E3672" s="69"/>
      <c r="F3672" s="159"/>
    </row>
    <row r="3673" spans="4:6" x14ac:dyDescent="0.35">
      <c r="D3673" s="149"/>
      <c r="E3673" s="69"/>
      <c r="F3673" s="159"/>
    </row>
    <row r="3674" spans="4:6" x14ac:dyDescent="0.35">
      <c r="D3674" s="149"/>
      <c r="E3674" s="69"/>
      <c r="F3674" s="159"/>
    </row>
    <row r="3675" spans="4:6" x14ac:dyDescent="0.35">
      <c r="D3675" s="149"/>
      <c r="E3675" s="69"/>
      <c r="F3675" s="159"/>
    </row>
    <row r="3676" spans="4:6" x14ac:dyDescent="0.35">
      <c r="D3676" s="149"/>
      <c r="E3676" s="69"/>
      <c r="F3676" s="159"/>
    </row>
    <row r="3677" spans="4:6" x14ac:dyDescent="0.35">
      <c r="D3677" s="149"/>
      <c r="E3677" s="69"/>
      <c r="F3677" s="159"/>
    </row>
    <row r="3678" spans="4:6" x14ac:dyDescent="0.35">
      <c r="D3678" s="149"/>
      <c r="E3678" s="69"/>
      <c r="F3678" s="159"/>
    </row>
    <row r="3679" spans="4:6" x14ac:dyDescent="0.35">
      <c r="D3679" s="149"/>
      <c r="E3679" s="69"/>
      <c r="F3679" s="159"/>
    </row>
    <row r="3680" spans="4:6" x14ac:dyDescent="0.35">
      <c r="D3680" s="149"/>
      <c r="E3680" s="69"/>
      <c r="F3680" s="159"/>
    </row>
    <row r="3681" spans="4:6" x14ac:dyDescent="0.35">
      <c r="D3681" s="149"/>
      <c r="E3681" s="69"/>
      <c r="F3681" s="159"/>
    </row>
    <row r="3682" spans="4:6" x14ac:dyDescent="0.35">
      <c r="D3682" s="149"/>
      <c r="E3682" s="69"/>
      <c r="F3682" s="159"/>
    </row>
    <row r="3683" spans="4:6" x14ac:dyDescent="0.35">
      <c r="D3683" s="149"/>
      <c r="E3683" s="69"/>
      <c r="F3683" s="159"/>
    </row>
    <row r="3684" spans="4:6" x14ac:dyDescent="0.35">
      <c r="D3684" s="149"/>
      <c r="E3684" s="69"/>
      <c r="F3684" s="159"/>
    </row>
    <row r="3685" spans="4:6" x14ac:dyDescent="0.35">
      <c r="D3685" s="149"/>
      <c r="E3685" s="69"/>
      <c r="F3685" s="159"/>
    </row>
    <row r="3686" spans="4:6" x14ac:dyDescent="0.35">
      <c r="D3686" s="149"/>
      <c r="E3686" s="69"/>
      <c r="F3686" s="159"/>
    </row>
    <row r="3687" spans="4:6" x14ac:dyDescent="0.35">
      <c r="D3687" s="149"/>
      <c r="E3687" s="69"/>
      <c r="F3687" s="159"/>
    </row>
    <row r="3688" spans="4:6" x14ac:dyDescent="0.35">
      <c r="D3688" s="149"/>
      <c r="E3688" s="69"/>
      <c r="F3688" s="159"/>
    </row>
    <row r="3689" spans="4:6" x14ac:dyDescent="0.35">
      <c r="D3689" s="149"/>
      <c r="E3689" s="69"/>
      <c r="F3689" s="159"/>
    </row>
    <row r="3690" spans="4:6" x14ac:dyDescent="0.35">
      <c r="D3690" s="149"/>
      <c r="E3690" s="69"/>
      <c r="F3690" s="159"/>
    </row>
    <row r="3691" spans="4:6" x14ac:dyDescent="0.35">
      <c r="D3691" s="149"/>
      <c r="E3691" s="69"/>
      <c r="F3691" s="159"/>
    </row>
    <row r="3692" spans="4:6" x14ac:dyDescent="0.35">
      <c r="D3692" s="149"/>
      <c r="E3692" s="69"/>
      <c r="F3692" s="159"/>
    </row>
    <row r="3693" spans="4:6" x14ac:dyDescent="0.35">
      <c r="D3693" s="149"/>
      <c r="E3693" s="69"/>
      <c r="F3693" s="159"/>
    </row>
    <row r="3694" spans="4:6" x14ac:dyDescent="0.35">
      <c r="D3694" s="149"/>
      <c r="E3694" s="69"/>
      <c r="F3694" s="159"/>
    </row>
    <row r="3695" spans="4:6" x14ac:dyDescent="0.35">
      <c r="D3695" s="149"/>
      <c r="E3695" s="69"/>
      <c r="F3695" s="159"/>
    </row>
    <row r="3696" spans="4:6" x14ac:dyDescent="0.35">
      <c r="D3696" s="149"/>
      <c r="E3696" s="69"/>
      <c r="F3696" s="159"/>
    </row>
    <row r="3697" spans="4:6" x14ac:dyDescent="0.35">
      <c r="D3697" s="149"/>
      <c r="E3697" s="69"/>
      <c r="F3697" s="159"/>
    </row>
    <row r="3698" spans="4:6" x14ac:dyDescent="0.35">
      <c r="D3698" s="149"/>
      <c r="E3698" s="69"/>
      <c r="F3698" s="159"/>
    </row>
    <row r="3699" spans="4:6" x14ac:dyDescent="0.35">
      <c r="D3699" s="149"/>
      <c r="E3699" s="69"/>
      <c r="F3699" s="159"/>
    </row>
    <row r="3700" spans="4:6" x14ac:dyDescent="0.35">
      <c r="D3700" s="149"/>
      <c r="E3700" s="69"/>
      <c r="F3700" s="159"/>
    </row>
    <row r="3701" spans="4:6" x14ac:dyDescent="0.35">
      <c r="D3701" s="149"/>
      <c r="E3701" s="69"/>
      <c r="F3701" s="159"/>
    </row>
    <row r="3702" spans="4:6" x14ac:dyDescent="0.35">
      <c r="D3702" s="149"/>
      <c r="E3702" s="69"/>
      <c r="F3702" s="159"/>
    </row>
    <row r="3703" spans="4:6" x14ac:dyDescent="0.35">
      <c r="D3703" s="149"/>
      <c r="E3703" s="69"/>
      <c r="F3703" s="159"/>
    </row>
    <row r="3704" spans="4:6" x14ac:dyDescent="0.35">
      <c r="D3704" s="149"/>
      <c r="E3704" s="69"/>
      <c r="F3704" s="159"/>
    </row>
    <row r="3705" spans="4:6" x14ac:dyDescent="0.35">
      <c r="D3705" s="149"/>
      <c r="E3705" s="69"/>
      <c r="F3705" s="159"/>
    </row>
    <row r="3706" spans="4:6" x14ac:dyDescent="0.35">
      <c r="D3706" s="149"/>
      <c r="E3706" s="69"/>
      <c r="F3706" s="159"/>
    </row>
    <row r="3707" spans="4:6" x14ac:dyDescent="0.35">
      <c r="D3707" s="149"/>
      <c r="E3707" s="69"/>
      <c r="F3707" s="159"/>
    </row>
    <row r="3708" spans="4:6" x14ac:dyDescent="0.35">
      <c r="D3708" s="149"/>
      <c r="E3708" s="69"/>
      <c r="F3708" s="159"/>
    </row>
    <row r="3709" spans="4:6" x14ac:dyDescent="0.35">
      <c r="D3709" s="149"/>
      <c r="E3709" s="69"/>
      <c r="F3709" s="159"/>
    </row>
    <row r="3710" spans="4:6" x14ac:dyDescent="0.35">
      <c r="D3710" s="149"/>
      <c r="E3710" s="69"/>
      <c r="F3710" s="159"/>
    </row>
    <row r="3711" spans="4:6" x14ac:dyDescent="0.35">
      <c r="D3711" s="149"/>
      <c r="E3711" s="69"/>
      <c r="F3711" s="159"/>
    </row>
    <row r="3712" spans="4:6" x14ac:dyDescent="0.35">
      <c r="D3712" s="149"/>
      <c r="E3712" s="69"/>
      <c r="F3712" s="159"/>
    </row>
    <row r="3713" spans="4:6" x14ac:dyDescent="0.35">
      <c r="D3713" s="149"/>
      <c r="E3713" s="69"/>
      <c r="F3713" s="159"/>
    </row>
    <row r="3714" spans="4:6" x14ac:dyDescent="0.35">
      <c r="D3714" s="149"/>
      <c r="E3714" s="69"/>
      <c r="F3714" s="159"/>
    </row>
    <row r="3715" spans="4:6" x14ac:dyDescent="0.35">
      <c r="D3715" s="149"/>
      <c r="E3715" s="69"/>
      <c r="F3715" s="159"/>
    </row>
    <row r="3716" spans="4:6" x14ac:dyDescent="0.35">
      <c r="D3716" s="149"/>
      <c r="E3716" s="69"/>
      <c r="F3716" s="159"/>
    </row>
    <row r="3717" spans="4:6" x14ac:dyDescent="0.35">
      <c r="D3717" s="149"/>
      <c r="E3717" s="69"/>
      <c r="F3717" s="159"/>
    </row>
    <row r="3718" spans="4:6" x14ac:dyDescent="0.35">
      <c r="D3718" s="149"/>
      <c r="E3718" s="69"/>
      <c r="F3718" s="159"/>
    </row>
    <row r="3719" spans="4:6" x14ac:dyDescent="0.35">
      <c r="D3719" s="149"/>
      <c r="E3719" s="69"/>
      <c r="F3719" s="159"/>
    </row>
    <row r="3720" spans="4:6" x14ac:dyDescent="0.35">
      <c r="D3720" s="149"/>
      <c r="E3720" s="69"/>
      <c r="F3720" s="159"/>
    </row>
    <row r="3721" spans="4:6" x14ac:dyDescent="0.35">
      <c r="D3721" s="149"/>
      <c r="E3721" s="69"/>
      <c r="F3721" s="159"/>
    </row>
    <row r="3722" spans="4:6" x14ac:dyDescent="0.35">
      <c r="D3722" s="149"/>
      <c r="E3722" s="69"/>
      <c r="F3722" s="159"/>
    </row>
    <row r="3723" spans="4:6" x14ac:dyDescent="0.35">
      <c r="D3723" s="149"/>
      <c r="E3723" s="69"/>
      <c r="F3723" s="159"/>
    </row>
    <row r="3724" spans="4:6" x14ac:dyDescent="0.35">
      <c r="D3724" s="149"/>
      <c r="E3724" s="69"/>
      <c r="F3724" s="159"/>
    </row>
    <row r="3725" spans="4:6" x14ac:dyDescent="0.35">
      <c r="D3725" s="149"/>
      <c r="E3725" s="69"/>
      <c r="F3725" s="159"/>
    </row>
    <row r="3726" spans="4:6" x14ac:dyDescent="0.35">
      <c r="D3726" s="149"/>
      <c r="E3726" s="69"/>
      <c r="F3726" s="159"/>
    </row>
    <row r="3727" spans="4:6" x14ac:dyDescent="0.35">
      <c r="D3727" s="149"/>
      <c r="E3727" s="69"/>
      <c r="F3727" s="159"/>
    </row>
    <row r="3728" spans="4:6" x14ac:dyDescent="0.35">
      <c r="D3728" s="149"/>
      <c r="E3728" s="69"/>
      <c r="F3728" s="159"/>
    </row>
    <row r="3729" spans="4:6" x14ac:dyDescent="0.35">
      <c r="D3729" s="149"/>
      <c r="E3729" s="69"/>
      <c r="F3729" s="159"/>
    </row>
    <row r="3730" spans="4:6" x14ac:dyDescent="0.35">
      <c r="D3730" s="149"/>
      <c r="E3730" s="69"/>
      <c r="F3730" s="159"/>
    </row>
    <row r="3731" spans="4:6" x14ac:dyDescent="0.35">
      <c r="D3731" s="149"/>
      <c r="E3731" s="69"/>
      <c r="F3731" s="159"/>
    </row>
    <row r="3732" spans="4:6" x14ac:dyDescent="0.35">
      <c r="D3732" s="149"/>
      <c r="E3732" s="69"/>
      <c r="F3732" s="159"/>
    </row>
    <row r="3733" spans="4:6" x14ac:dyDescent="0.35">
      <c r="D3733" s="149"/>
      <c r="E3733" s="69"/>
      <c r="F3733" s="159"/>
    </row>
    <row r="3734" spans="4:6" x14ac:dyDescent="0.35">
      <c r="D3734" s="149"/>
      <c r="E3734" s="69"/>
      <c r="F3734" s="159"/>
    </row>
    <row r="3735" spans="4:6" x14ac:dyDescent="0.35">
      <c r="D3735" s="149"/>
      <c r="E3735" s="69"/>
      <c r="F3735" s="159"/>
    </row>
    <row r="3736" spans="4:6" x14ac:dyDescent="0.35">
      <c r="D3736" s="149"/>
      <c r="E3736" s="69"/>
      <c r="F3736" s="159"/>
    </row>
    <row r="3737" spans="4:6" x14ac:dyDescent="0.35">
      <c r="D3737" s="149"/>
      <c r="E3737" s="69"/>
      <c r="F3737" s="159"/>
    </row>
    <row r="3738" spans="4:6" x14ac:dyDescent="0.35">
      <c r="D3738" s="149"/>
      <c r="E3738" s="69"/>
      <c r="F3738" s="159"/>
    </row>
    <row r="3739" spans="4:6" x14ac:dyDescent="0.35">
      <c r="D3739" s="149"/>
      <c r="E3739" s="69"/>
      <c r="F3739" s="159"/>
    </row>
    <row r="3740" spans="4:6" x14ac:dyDescent="0.35">
      <c r="D3740" s="149"/>
      <c r="E3740" s="69"/>
      <c r="F3740" s="159"/>
    </row>
    <row r="3741" spans="4:6" x14ac:dyDescent="0.35">
      <c r="D3741" s="149"/>
      <c r="E3741" s="69"/>
      <c r="F3741" s="159"/>
    </row>
    <row r="3742" spans="4:6" x14ac:dyDescent="0.35">
      <c r="D3742" s="149"/>
      <c r="E3742" s="69"/>
      <c r="F3742" s="159"/>
    </row>
    <row r="3743" spans="4:6" x14ac:dyDescent="0.35">
      <c r="D3743" s="149"/>
      <c r="E3743" s="69"/>
      <c r="F3743" s="159"/>
    </row>
    <row r="3744" spans="4:6" x14ac:dyDescent="0.35">
      <c r="D3744" s="149"/>
      <c r="E3744" s="69"/>
      <c r="F3744" s="159"/>
    </row>
    <row r="3745" spans="4:6" x14ac:dyDescent="0.35">
      <c r="D3745" s="149"/>
      <c r="E3745" s="69"/>
      <c r="F3745" s="159"/>
    </row>
    <row r="3746" spans="4:6" x14ac:dyDescent="0.35">
      <c r="D3746" s="149"/>
      <c r="E3746" s="69"/>
      <c r="F3746" s="159"/>
    </row>
    <row r="3747" spans="4:6" x14ac:dyDescent="0.35">
      <c r="D3747" s="149"/>
      <c r="E3747" s="69"/>
      <c r="F3747" s="159"/>
    </row>
    <row r="3748" spans="4:6" x14ac:dyDescent="0.35">
      <c r="D3748" s="149"/>
      <c r="E3748" s="69"/>
      <c r="F3748" s="159"/>
    </row>
    <row r="3749" spans="4:6" x14ac:dyDescent="0.35">
      <c r="D3749" s="149"/>
      <c r="E3749" s="69"/>
      <c r="F3749" s="159"/>
    </row>
    <row r="3750" spans="4:6" x14ac:dyDescent="0.35">
      <c r="D3750" s="149"/>
      <c r="E3750" s="69"/>
      <c r="F3750" s="159"/>
    </row>
    <row r="3751" spans="4:6" x14ac:dyDescent="0.35">
      <c r="D3751" s="149"/>
      <c r="E3751" s="69"/>
      <c r="F3751" s="159"/>
    </row>
    <row r="3752" spans="4:6" x14ac:dyDescent="0.35">
      <c r="D3752" s="149"/>
      <c r="E3752" s="69"/>
      <c r="F3752" s="159"/>
    </row>
    <row r="3753" spans="4:6" x14ac:dyDescent="0.35">
      <c r="D3753" s="149"/>
      <c r="E3753" s="69"/>
      <c r="F3753" s="159"/>
    </row>
    <row r="3754" spans="4:6" x14ac:dyDescent="0.35">
      <c r="D3754" s="149"/>
      <c r="E3754" s="69"/>
      <c r="F3754" s="159"/>
    </row>
    <row r="3755" spans="4:6" x14ac:dyDescent="0.35">
      <c r="D3755" s="149"/>
      <c r="E3755" s="69"/>
      <c r="F3755" s="159"/>
    </row>
    <row r="3756" spans="4:6" x14ac:dyDescent="0.35">
      <c r="D3756" s="149"/>
      <c r="E3756" s="69"/>
      <c r="F3756" s="159"/>
    </row>
    <row r="3757" spans="4:6" x14ac:dyDescent="0.35">
      <c r="D3757" s="149"/>
      <c r="E3757" s="69"/>
      <c r="F3757" s="159"/>
    </row>
    <row r="3758" spans="4:6" x14ac:dyDescent="0.35">
      <c r="D3758" s="149"/>
      <c r="E3758" s="69"/>
      <c r="F3758" s="159"/>
    </row>
    <row r="3759" spans="4:6" x14ac:dyDescent="0.35">
      <c r="D3759" s="149"/>
      <c r="E3759" s="69"/>
      <c r="F3759" s="159"/>
    </row>
    <row r="3760" spans="4:6" x14ac:dyDescent="0.35">
      <c r="D3760" s="149"/>
      <c r="E3760" s="69"/>
      <c r="F3760" s="159"/>
    </row>
    <row r="3761" spans="4:6" x14ac:dyDescent="0.35">
      <c r="D3761" s="149"/>
      <c r="E3761" s="69"/>
      <c r="F3761" s="159"/>
    </row>
    <row r="3762" spans="4:6" x14ac:dyDescent="0.35">
      <c r="D3762" s="149"/>
      <c r="E3762" s="69"/>
      <c r="F3762" s="159"/>
    </row>
    <row r="3763" spans="4:6" x14ac:dyDescent="0.35">
      <c r="D3763" s="149"/>
      <c r="E3763" s="69"/>
      <c r="F3763" s="159"/>
    </row>
    <row r="3764" spans="4:6" x14ac:dyDescent="0.35">
      <c r="D3764" s="149"/>
      <c r="E3764" s="69"/>
      <c r="F3764" s="159"/>
    </row>
    <row r="3765" spans="4:6" x14ac:dyDescent="0.35">
      <c r="D3765" s="149"/>
      <c r="E3765" s="69"/>
      <c r="F3765" s="159"/>
    </row>
    <row r="3766" spans="4:6" x14ac:dyDescent="0.35">
      <c r="D3766" s="149"/>
      <c r="E3766" s="69"/>
      <c r="F3766" s="159"/>
    </row>
    <row r="3767" spans="4:6" x14ac:dyDescent="0.35">
      <c r="D3767" s="149"/>
      <c r="E3767" s="69"/>
      <c r="F3767" s="159"/>
    </row>
    <row r="3768" spans="4:6" x14ac:dyDescent="0.35">
      <c r="D3768" s="149"/>
      <c r="E3768" s="69"/>
      <c r="F3768" s="159"/>
    </row>
    <row r="3769" spans="4:6" x14ac:dyDescent="0.35">
      <c r="D3769" s="149"/>
      <c r="E3769" s="69"/>
      <c r="F3769" s="159"/>
    </row>
    <row r="3770" spans="4:6" x14ac:dyDescent="0.35">
      <c r="D3770" s="149"/>
      <c r="E3770" s="69"/>
      <c r="F3770" s="159"/>
    </row>
    <row r="3771" spans="4:6" x14ac:dyDescent="0.35">
      <c r="D3771" s="149"/>
      <c r="E3771" s="69"/>
      <c r="F3771" s="159"/>
    </row>
    <row r="3772" spans="4:6" x14ac:dyDescent="0.35">
      <c r="D3772" s="149"/>
      <c r="E3772" s="69"/>
      <c r="F3772" s="159"/>
    </row>
    <row r="3773" spans="4:6" x14ac:dyDescent="0.35">
      <c r="D3773" s="149"/>
      <c r="E3773" s="69"/>
      <c r="F3773" s="159"/>
    </row>
    <row r="3774" spans="4:6" x14ac:dyDescent="0.35">
      <c r="D3774" s="149"/>
      <c r="E3774" s="69"/>
      <c r="F3774" s="159"/>
    </row>
    <row r="3775" spans="4:6" x14ac:dyDescent="0.35">
      <c r="D3775" s="149"/>
      <c r="E3775" s="69"/>
      <c r="F3775" s="159"/>
    </row>
    <row r="3776" spans="4:6" x14ac:dyDescent="0.35">
      <c r="D3776" s="149"/>
      <c r="E3776" s="69"/>
      <c r="F3776" s="159"/>
    </row>
    <row r="3777" spans="4:6" x14ac:dyDescent="0.35">
      <c r="D3777" s="149"/>
      <c r="E3777" s="69"/>
      <c r="F3777" s="159"/>
    </row>
    <row r="3778" spans="4:6" x14ac:dyDescent="0.35">
      <c r="D3778" s="149"/>
      <c r="E3778" s="69"/>
      <c r="F3778" s="159"/>
    </row>
    <row r="3779" spans="4:6" x14ac:dyDescent="0.35">
      <c r="D3779" s="149"/>
      <c r="E3779" s="69"/>
      <c r="F3779" s="159"/>
    </row>
    <row r="3780" spans="4:6" x14ac:dyDescent="0.35">
      <c r="D3780" s="149"/>
      <c r="E3780" s="69"/>
      <c r="F3780" s="159"/>
    </row>
    <row r="3781" spans="4:6" x14ac:dyDescent="0.35">
      <c r="D3781" s="149"/>
      <c r="E3781" s="69"/>
      <c r="F3781" s="159"/>
    </row>
    <row r="3782" spans="4:6" x14ac:dyDescent="0.35">
      <c r="D3782" s="149"/>
      <c r="E3782" s="69"/>
      <c r="F3782" s="159"/>
    </row>
    <row r="3783" spans="4:6" x14ac:dyDescent="0.35">
      <c r="D3783" s="149"/>
      <c r="E3783" s="69"/>
      <c r="F3783" s="159"/>
    </row>
    <row r="3784" spans="4:6" x14ac:dyDescent="0.35">
      <c r="D3784" s="149"/>
      <c r="E3784" s="69"/>
      <c r="F3784" s="159"/>
    </row>
    <row r="3785" spans="4:6" x14ac:dyDescent="0.35">
      <c r="D3785" s="149"/>
      <c r="E3785" s="69"/>
      <c r="F3785" s="159"/>
    </row>
    <row r="3786" spans="4:6" x14ac:dyDescent="0.35">
      <c r="D3786" s="149"/>
      <c r="E3786" s="69"/>
      <c r="F3786" s="159"/>
    </row>
    <row r="3787" spans="4:6" x14ac:dyDescent="0.35">
      <c r="D3787" s="149"/>
      <c r="E3787" s="69"/>
      <c r="F3787" s="159"/>
    </row>
    <row r="3788" spans="4:6" x14ac:dyDescent="0.35">
      <c r="D3788" s="149"/>
      <c r="E3788" s="69"/>
      <c r="F3788" s="159"/>
    </row>
    <row r="3789" spans="4:6" x14ac:dyDescent="0.35">
      <c r="D3789" s="149"/>
      <c r="E3789" s="69"/>
      <c r="F3789" s="159"/>
    </row>
    <row r="3790" spans="4:6" x14ac:dyDescent="0.35">
      <c r="D3790" s="149"/>
      <c r="E3790" s="69"/>
      <c r="F3790" s="159"/>
    </row>
    <row r="3791" spans="4:6" x14ac:dyDescent="0.35">
      <c r="D3791" s="149"/>
      <c r="E3791" s="69"/>
      <c r="F3791" s="159"/>
    </row>
    <row r="3792" spans="4:6" x14ac:dyDescent="0.35">
      <c r="D3792" s="149"/>
      <c r="E3792" s="69"/>
      <c r="F3792" s="159"/>
    </row>
    <row r="3793" spans="4:6" x14ac:dyDescent="0.35">
      <c r="D3793" s="149"/>
      <c r="E3793" s="69"/>
      <c r="F3793" s="159"/>
    </row>
    <row r="3794" spans="4:6" x14ac:dyDescent="0.35">
      <c r="D3794" s="149"/>
      <c r="E3794" s="69"/>
      <c r="F3794" s="159"/>
    </row>
    <row r="3795" spans="4:6" x14ac:dyDescent="0.35">
      <c r="D3795" s="149"/>
      <c r="E3795" s="69"/>
      <c r="F3795" s="159"/>
    </row>
    <row r="3796" spans="4:6" x14ac:dyDescent="0.35">
      <c r="D3796" s="149"/>
      <c r="E3796" s="69"/>
      <c r="F3796" s="159"/>
    </row>
    <row r="3797" spans="4:6" x14ac:dyDescent="0.35">
      <c r="D3797" s="149"/>
      <c r="E3797" s="69"/>
      <c r="F3797" s="159"/>
    </row>
    <row r="3798" spans="4:6" x14ac:dyDescent="0.35">
      <c r="D3798" s="149"/>
      <c r="E3798" s="69"/>
      <c r="F3798" s="159"/>
    </row>
    <row r="3799" spans="4:6" x14ac:dyDescent="0.35">
      <c r="D3799" s="149"/>
      <c r="E3799" s="69"/>
      <c r="F3799" s="159"/>
    </row>
    <row r="3800" spans="4:6" x14ac:dyDescent="0.35">
      <c r="D3800" s="149"/>
      <c r="E3800" s="69"/>
      <c r="F3800" s="159"/>
    </row>
    <row r="3801" spans="4:6" x14ac:dyDescent="0.35">
      <c r="D3801" s="149"/>
      <c r="E3801" s="69"/>
      <c r="F3801" s="159"/>
    </row>
    <row r="3802" spans="4:6" x14ac:dyDescent="0.35">
      <c r="D3802" s="149"/>
      <c r="E3802" s="69"/>
      <c r="F3802" s="159"/>
    </row>
    <row r="3803" spans="4:6" x14ac:dyDescent="0.35">
      <c r="D3803" s="149"/>
      <c r="E3803" s="69"/>
      <c r="F3803" s="159"/>
    </row>
    <row r="3804" spans="4:6" x14ac:dyDescent="0.35">
      <c r="D3804" s="149"/>
      <c r="E3804" s="69"/>
      <c r="F3804" s="159"/>
    </row>
    <row r="3805" spans="4:6" x14ac:dyDescent="0.35">
      <c r="D3805" s="149"/>
      <c r="E3805" s="69"/>
      <c r="F3805" s="159"/>
    </row>
    <row r="3806" spans="4:6" x14ac:dyDescent="0.35">
      <c r="D3806" s="149"/>
      <c r="E3806" s="69"/>
      <c r="F3806" s="159"/>
    </row>
    <row r="3807" spans="4:6" x14ac:dyDescent="0.35">
      <c r="D3807" s="149"/>
      <c r="E3807" s="69"/>
      <c r="F3807" s="159"/>
    </row>
    <row r="3808" spans="4:6" x14ac:dyDescent="0.35">
      <c r="D3808" s="149"/>
      <c r="E3808" s="69"/>
      <c r="F3808" s="159"/>
    </row>
    <row r="3809" spans="4:6" x14ac:dyDescent="0.35">
      <c r="D3809" s="149"/>
      <c r="E3809" s="69"/>
      <c r="F3809" s="159"/>
    </row>
    <row r="3810" spans="4:6" x14ac:dyDescent="0.35">
      <c r="D3810" s="149"/>
      <c r="E3810" s="69"/>
      <c r="F3810" s="159"/>
    </row>
    <row r="3811" spans="4:6" x14ac:dyDescent="0.35">
      <c r="D3811" s="149"/>
      <c r="E3811" s="69"/>
      <c r="F3811" s="159"/>
    </row>
    <row r="3812" spans="4:6" x14ac:dyDescent="0.35">
      <c r="D3812" s="149"/>
      <c r="E3812" s="69"/>
      <c r="F3812" s="159"/>
    </row>
    <row r="3813" spans="4:6" x14ac:dyDescent="0.35">
      <c r="D3813" s="149"/>
      <c r="E3813" s="69"/>
      <c r="F3813" s="159"/>
    </row>
    <row r="3814" spans="4:6" x14ac:dyDescent="0.35">
      <c r="D3814" s="149"/>
      <c r="E3814" s="69"/>
      <c r="F3814" s="159"/>
    </row>
    <row r="3815" spans="4:6" x14ac:dyDescent="0.35">
      <c r="D3815" s="149"/>
      <c r="E3815" s="69"/>
      <c r="F3815" s="159"/>
    </row>
    <row r="3816" spans="4:6" x14ac:dyDescent="0.35">
      <c r="D3816" s="149"/>
      <c r="E3816" s="69"/>
      <c r="F3816" s="159"/>
    </row>
    <row r="3817" spans="4:6" x14ac:dyDescent="0.35">
      <c r="D3817" s="149"/>
      <c r="E3817" s="69"/>
      <c r="F3817" s="159"/>
    </row>
    <row r="3818" spans="4:6" x14ac:dyDescent="0.35">
      <c r="D3818" s="149"/>
      <c r="E3818" s="69"/>
      <c r="F3818" s="159"/>
    </row>
    <row r="3819" spans="4:6" x14ac:dyDescent="0.35">
      <c r="D3819" s="149"/>
      <c r="E3819" s="69"/>
      <c r="F3819" s="159"/>
    </row>
    <row r="3820" spans="4:6" x14ac:dyDescent="0.35">
      <c r="D3820" s="149"/>
      <c r="E3820" s="69"/>
      <c r="F3820" s="159"/>
    </row>
    <row r="3821" spans="4:6" x14ac:dyDescent="0.35">
      <c r="D3821" s="149"/>
      <c r="E3821" s="69"/>
      <c r="F3821" s="159"/>
    </row>
    <row r="3822" spans="4:6" x14ac:dyDescent="0.35">
      <c r="D3822" s="149"/>
      <c r="E3822" s="69"/>
      <c r="F3822" s="159"/>
    </row>
    <row r="3823" spans="4:6" x14ac:dyDescent="0.35">
      <c r="D3823" s="149"/>
      <c r="E3823" s="69"/>
      <c r="F3823" s="159"/>
    </row>
    <row r="3824" spans="4:6" x14ac:dyDescent="0.35">
      <c r="D3824" s="149"/>
      <c r="E3824" s="69"/>
      <c r="F3824" s="159"/>
    </row>
    <row r="3825" spans="4:6" x14ac:dyDescent="0.35">
      <c r="D3825" s="149"/>
      <c r="E3825" s="69"/>
      <c r="F3825" s="159"/>
    </row>
    <row r="3826" spans="4:6" x14ac:dyDescent="0.35">
      <c r="D3826" s="149"/>
      <c r="E3826" s="69"/>
      <c r="F3826" s="159"/>
    </row>
    <row r="3827" spans="4:6" x14ac:dyDescent="0.35">
      <c r="D3827" s="149"/>
      <c r="E3827" s="69"/>
      <c r="F3827" s="159"/>
    </row>
    <row r="3828" spans="4:6" x14ac:dyDescent="0.35">
      <c r="D3828" s="149"/>
      <c r="E3828" s="69"/>
      <c r="F3828" s="159"/>
    </row>
    <row r="3829" spans="4:6" x14ac:dyDescent="0.35">
      <c r="D3829" s="149"/>
      <c r="E3829" s="69"/>
      <c r="F3829" s="159"/>
    </row>
    <row r="3830" spans="4:6" x14ac:dyDescent="0.35">
      <c r="D3830" s="149"/>
      <c r="E3830" s="69"/>
      <c r="F3830" s="159"/>
    </row>
    <row r="3831" spans="4:6" x14ac:dyDescent="0.35">
      <c r="D3831" s="149"/>
      <c r="E3831" s="69"/>
      <c r="F3831" s="159"/>
    </row>
    <row r="3832" spans="4:6" x14ac:dyDescent="0.35">
      <c r="D3832" s="149"/>
      <c r="E3832" s="69"/>
      <c r="F3832" s="159"/>
    </row>
    <row r="3833" spans="4:6" x14ac:dyDescent="0.35">
      <c r="D3833" s="149"/>
      <c r="E3833" s="69"/>
      <c r="F3833" s="159"/>
    </row>
    <row r="3834" spans="4:6" x14ac:dyDescent="0.35">
      <c r="D3834" s="149"/>
      <c r="E3834" s="69"/>
      <c r="F3834" s="159"/>
    </row>
    <row r="3835" spans="4:6" x14ac:dyDescent="0.35">
      <c r="D3835" s="149"/>
      <c r="E3835" s="69"/>
      <c r="F3835" s="159"/>
    </row>
    <row r="3836" spans="4:6" x14ac:dyDescent="0.35">
      <c r="D3836" s="149"/>
      <c r="E3836" s="69"/>
      <c r="F3836" s="159"/>
    </row>
    <row r="3837" spans="4:6" x14ac:dyDescent="0.35">
      <c r="D3837" s="149"/>
      <c r="E3837" s="69"/>
      <c r="F3837" s="159"/>
    </row>
    <row r="3838" spans="4:6" x14ac:dyDescent="0.35">
      <c r="D3838" s="149"/>
      <c r="E3838" s="69"/>
      <c r="F3838" s="159"/>
    </row>
    <row r="3839" spans="4:6" x14ac:dyDescent="0.35">
      <c r="D3839" s="149"/>
      <c r="E3839" s="69"/>
      <c r="F3839" s="159"/>
    </row>
    <row r="3840" spans="4:6" x14ac:dyDescent="0.35">
      <c r="D3840" s="149"/>
      <c r="E3840" s="69"/>
      <c r="F3840" s="159"/>
    </row>
    <row r="3841" spans="4:6" x14ac:dyDescent="0.35">
      <c r="D3841" s="149"/>
      <c r="E3841" s="69"/>
      <c r="F3841" s="159"/>
    </row>
    <row r="3842" spans="4:6" x14ac:dyDescent="0.35">
      <c r="D3842" s="149"/>
      <c r="E3842" s="69"/>
      <c r="F3842" s="159"/>
    </row>
    <row r="3843" spans="4:6" x14ac:dyDescent="0.35">
      <c r="D3843" s="149"/>
      <c r="E3843" s="69"/>
      <c r="F3843" s="159"/>
    </row>
    <row r="3844" spans="4:6" x14ac:dyDescent="0.35">
      <c r="D3844" s="149"/>
      <c r="E3844" s="69"/>
      <c r="F3844" s="159"/>
    </row>
    <row r="3845" spans="4:6" x14ac:dyDescent="0.35">
      <c r="D3845" s="149"/>
      <c r="E3845" s="69"/>
      <c r="F3845" s="159"/>
    </row>
    <row r="3846" spans="4:6" x14ac:dyDescent="0.35">
      <c r="D3846" s="149"/>
      <c r="E3846" s="69"/>
      <c r="F3846" s="159"/>
    </row>
    <row r="3847" spans="4:6" x14ac:dyDescent="0.35">
      <c r="D3847" s="149"/>
      <c r="E3847" s="69"/>
      <c r="F3847" s="159"/>
    </row>
    <row r="3848" spans="4:6" x14ac:dyDescent="0.35">
      <c r="D3848" s="149"/>
      <c r="E3848" s="69"/>
      <c r="F3848" s="159"/>
    </row>
    <row r="3849" spans="4:6" x14ac:dyDescent="0.35">
      <c r="D3849" s="149"/>
      <c r="E3849" s="69"/>
      <c r="F3849" s="159"/>
    </row>
    <row r="3850" spans="4:6" x14ac:dyDescent="0.35">
      <c r="D3850" s="149"/>
      <c r="E3850" s="69"/>
      <c r="F3850" s="159"/>
    </row>
    <row r="3851" spans="4:6" x14ac:dyDescent="0.35">
      <c r="D3851" s="149"/>
      <c r="E3851" s="69"/>
      <c r="F3851" s="159"/>
    </row>
    <row r="3852" spans="4:6" x14ac:dyDescent="0.35">
      <c r="D3852" s="149"/>
      <c r="E3852" s="69"/>
      <c r="F3852" s="159"/>
    </row>
    <row r="3853" spans="4:6" x14ac:dyDescent="0.35">
      <c r="D3853" s="149"/>
      <c r="E3853" s="69"/>
      <c r="F3853" s="159"/>
    </row>
    <row r="3854" spans="4:6" x14ac:dyDescent="0.35">
      <c r="D3854" s="149"/>
      <c r="E3854" s="69"/>
      <c r="F3854" s="159"/>
    </row>
    <row r="3855" spans="4:6" x14ac:dyDescent="0.35">
      <c r="D3855" s="149"/>
      <c r="E3855" s="69"/>
      <c r="F3855" s="159"/>
    </row>
    <row r="3856" spans="4:6" x14ac:dyDescent="0.35">
      <c r="D3856" s="149"/>
      <c r="E3856" s="69"/>
      <c r="F3856" s="159"/>
    </row>
    <row r="3857" spans="4:6" x14ac:dyDescent="0.35">
      <c r="D3857" s="149"/>
      <c r="E3857" s="69"/>
      <c r="F3857" s="159"/>
    </row>
    <row r="3858" spans="4:6" x14ac:dyDescent="0.35">
      <c r="D3858" s="149"/>
      <c r="E3858" s="69"/>
      <c r="F3858" s="159"/>
    </row>
    <row r="3859" spans="4:6" x14ac:dyDescent="0.35">
      <c r="D3859" s="149"/>
      <c r="E3859" s="69"/>
      <c r="F3859" s="159"/>
    </row>
    <row r="3860" spans="4:6" x14ac:dyDescent="0.35">
      <c r="D3860" s="149"/>
      <c r="E3860" s="69"/>
      <c r="F3860" s="159"/>
    </row>
    <row r="3861" spans="4:6" x14ac:dyDescent="0.35">
      <c r="D3861" s="149"/>
      <c r="E3861" s="69"/>
      <c r="F3861" s="159"/>
    </row>
    <row r="3862" spans="4:6" x14ac:dyDescent="0.35">
      <c r="D3862" s="149"/>
      <c r="E3862" s="69"/>
      <c r="F3862" s="159"/>
    </row>
    <row r="3863" spans="4:6" x14ac:dyDescent="0.35">
      <c r="D3863" s="149"/>
      <c r="E3863" s="69"/>
      <c r="F3863" s="159"/>
    </row>
    <row r="3864" spans="4:6" x14ac:dyDescent="0.35">
      <c r="D3864" s="149"/>
      <c r="E3864" s="69"/>
      <c r="F3864" s="159"/>
    </row>
    <row r="3865" spans="4:6" x14ac:dyDescent="0.35">
      <c r="D3865" s="149"/>
      <c r="E3865" s="69"/>
      <c r="F3865" s="159"/>
    </row>
    <row r="3866" spans="4:6" x14ac:dyDescent="0.35">
      <c r="D3866" s="149"/>
      <c r="E3866" s="69"/>
      <c r="F3866" s="159"/>
    </row>
    <row r="3867" spans="4:6" x14ac:dyDescent="0.35">
      <c r="D3867" s="149"/>
      <c r="E3867" s="69"/>
      <c r="F3867" s="159"/>
    </row>
    <row r="3868" spans="4:6" x14ac:dyDescent="0.35">
      <c r="D3868" s="149"/>
      <c r="E3868" s="69"/>
      <c r="F3868" s="159"/>
    </row>
    <row r="3869" spans="4:6" x14ac:dyDescent="0.35">
      <c r="D3869" s="149"/>
      <c r="E3869" s="69"/>
      <c r="F3869" s="159"/>
    </row>
    <row r="3870" spans="4:6" x14ac:dyDescent="0.35">
      <c r="D3870" s="149"/>
      <c r="E3870" s="69"/>
      <c r="F3870" s="159"/>
    </row>
    <row r="3871" spans="4:6" x14ac:dyDescent="0.35">
      <c r="D3871" s="149"/>
      <c r="E3871" s="69"/>
      <c r="F3871" s="159"/>
    </row>
    <row r="3872" spans="4:6" x14ac:dyDescent="0.35">
      <c r="D3872" s="149"/>
      <c r="E3872" s="69"/>
      <c r="F3872" s="159"/>
    </row>
    <row r="3873" spans="4:6" x14ac:dyDescent="0.35">
      <c r="D3873" s="149"/>
      <c r="E3873" s="69"/>
      <c r="F3873" s="159"/>
    </row>
    <row r="3874" spans="4:6" x14ac:dyDescent="0.35">
      <c r="D3874" s="149"/>
      <c r="E3874" s="69"/>
      <c r="F3874" s="159"/>
    </row>
    <row r="3875" spans="4:6" x14ac:dyDescent="0.35">
      <c r="D3875" s="149"/>
      <c r="E3875" s="69"/>
      <c r="F3875" s="159"/>
    </row>
    <row r="3876" spans="4:6" x14ac:dyDescent="0.35">
      <c r="D3876" s="149"/>
      <c r="E3876" s="69"/>
      <c r="F3876" s="159"/>
    </row>
    <row r="3877" spans="4:6" x14ac:dyDescent="0.35">
      <c r="D3877" s="149"/>
      <c r="E3877" s="69"/>
      <c r="F3877" s="159"/>
    </row>
    <row r="3878" spans="4:6" x14ac:dyDescent="0.35">
      <c r="D3878" s="149"/>
      <c r="E3878" s="69"/>
      <c r="F3878" s="159"/>
    </row>
    <row r="3879" spans="4:6" x14ac:dyDescent="0.35">
      <c r="D3879" s="149"/>
      <c r="E3879" s="69"/>
      <c r="F3879" s="159"/>
    </row>
    <row r="3880" spans="4:6" x14ac:dyDescent="0.35">
      <c r="D3880" s="149"/>
      <c r="E3880" s="69"/>
      <c r="F3880" s="159"/>
    </row>
    <row r="3881" spans="4:6" x14ac:dyDescent="0.35">
      <c r="D3881" s="149"/>
      <c r="E3881" s="69"/>
      <c r="F3881" s="159"/>
    </row>
    <row r="3882" spans="4:6" x14ac:dyDescent="0.35">
      <c r="D3882" s="149"/>
      <c r="E3882" s="69"/>
      <c r="F3882" s="159"/>
    </row>
    <row r="3883" spans="4:6" x14ac:dyDescent="0.35">
      <c r="D3883" s="149"/>
      <c r="E3883" s="69"/>
      <c r="F3883" s="159"/>
    </row>
    <row r="3884" spans="4:6" x14ac:dyDescent="0.35">
      <c r="D3884" s="149"/>
      <c r="E3884" s="69"/>
      <c r="F3884" s="159"/>
    </row>
    <row r="3885" spans="4:6" x14ac:dyDescent="0.35">
      <c r="D3885" s="149"/>
      <c r="E3885" s="69"/>
      <c r="F3885" s="159"/>
    </row>
    <row r="3886" spans="4:6" x14ac:dyDescent="0.35">
      <c r="D3886" s="149"/>
      <c r="E3886" s="69"/>
      <c r="F3886" s="159"/>
    </row>
    <row r="3887" spans="4:6" x14ac:dyDescent="0.35">
      <c r="D3887" s="149"/>
      <c r="E3887" s="69"/>
      <c r="F3887" s="159"/>
    </row>
    <row r="3888" spans="4:6" x14ac:dyDescent="0.35">
      <c r="D3888" s="149"/>
      <c r="E3888" s="69"/>
      <c r="F3888" s="159"/>
    </row>
    <row r="3889" spans="4:6" x14ac:dyDescent="0.35">
      <c r="D3889" s="149"/>
      <c r="E3889" s="69"/>
      <c r="F3889" s="159"/>
    </row>
    <row r="3890" spans="4:6" x14ac:dyDescent="0.35">
      <c r="D3890" s="149"/>
      <c r="E3890" s="69"/>
      <c r="F3890" s="159"/>
    </row>
    <row r="3891" spans="4:6" x14ac:dyDescent="0.35">
      <c r="D3891" s="149"/>
      <c r="E3891" s="69"/>
      <c r="F3891" s="159"/>
    </row>
    <row r="3892" spans="4:6" x14ac:dyDescent="0.35">
      <c r="D3892" s="149"/>
      <c r="E3892" s="69"/>
      <c r="F3892" s="159"/>
    </row>
    <row r="3893" spans="4:6" x14ac:dyDescent="0.35">
      <c r="D3893" s="149"/>
      <c r="E3893" s="69"/>
      <c r="F3893" s="159"/>
    </row>
    <row r="3894" spans="4:6" x14ac:dyDescent="0.35">
      <c r="D3894" s="149"/>
      <c r="E3894" s="69"/>
      <c r="F3894" s="159"/>
    </row>
    <row r="3895" spans="4:6" x14ac:dyDescent="0.35">
      <c r="D3895" s="149"/>
      <c r="E3895" s="69"/>
      <c r="F3895" s="159"/>
    </row>
    <row r="3896" spans="4:6" x14ac:dyDescent="0.35">
      <c r="D3896" s="149"/>
      <c r="E3896" s="69"/>
      <c r="F3896" s="159"/>
    </row>
    <row r="3897" spans="4:6" x14ac:dyDescent="0.35">
      <c r="D3897" s="149"/>
      <c r="E3897" s="69"/>
      <c r="F3897" s="159"/>
    </row>
    <row r="3898" spans="4:6" x14ac:dyDescent="0.35">
      <c r="D3898" s="149"/>
      <c r="E3898" s="69"/>
      <c r="F3898" s="159"/>
    </row>
    <row r="3899" spans="4:6" x14ac:dyDescent="0.35">
      <c r="D3899" s="149"/>
      <c r="E3899" s="69"/>
      <c r="F3899" s="159"/>
    </row>
    <row r="3900" spans="4:6" x14ac:dyDescent="0.35">
      <c r="D3900" s="149"/>
      <c r="E3900" s="69"/>
      <c r="F3900" s="159"/>
    </row>
    <row r="3901" spans="4:6" x14ac:dyDescent="0.35">
      <c r="D3901" s="149"/>
      <c r="E3901" s="69"/>
      <c r="F3901" s="159"/>
    </row>
    <row r="3902" spans="4:6" x14ac:dyDescent="0.35">
      <c r="D3902" s="149"/>
      <c r="E3902" s="69"/>
      <c r="F3902" s="159"/>
    </row>
    <row r="3903" spans="4:6" x14ac:dyDescent="0.35">
      <c r="D3903" s="149"/>
      <c r="E3903" s="69"/>
      <c r="F3903" s="159"/>
    </row>
    <row r="3904" spans="4:6" x14ac:dyDescent="0.35">
      <c r="D3904" s="149"/>
      <c r="E3904" s="69"/>
      <c r="F3904" s="159"/>
    </row>
    <row r="3905" spans="4:6" x14ac:dyDescent="0.35">
      <c r="D3905" s="149"/>
      <c r="E3905" s="69"/>
      <c r="F3905" s="159"/>
    </row>
    <row r="3906" spans="4:6" x14ac:dyDescent="0.35">
      <c r="D3906" s="149"/>
      <c r="E3906" s="69"/>
      <c r="F3906" s="159"/>
    </row>
    <row r="3907" spans="4:6" x14ac:dyDescent="0.35">
      <c r="D3907" s="149"/>
      <c r="E3907" s="69"/>
      <c r="F3907" s="159"/>
    </row>
    <row r="3908" spans="4:6" x14ac:dyDescent="0.35">
      <c r="D3908" s="149"/>
      <c r="E3908" s="69"/>
      <c r="F3908" s="159"/>
    </row>
    <row r="3909" spans="4:6" x14ac:dyDescent="0.35">
      <c r="D3909" s="149"/>
      <c r="E3909" s="69"/>
      <c r="F3909" s="159"/>
    </row>
    <row r="3910" spans="4:6" x14ac:dyDescent="0.35">
      <c r="D3910" s="149"/>
      <c r="E3910" s="69"/>
      <c r="F3910" s="159"/>
    </row>
    <row r="3911" spans="4:6" x14ac:dyDescent="0.35">
      <c r="D3911" s="149"/>
      <c r="E3911" s="69"/>
      <c r="F3911" s="159"/>
    </row>
    <row r="3912" spans="4:6" x14ac:dyDescent="0.35">
      <c r="D3912" s="149"/>
      <c r="E3912" s="69"/>
      <c r="F3912" s="159"/>
    </row>
    <row r="3913" spans="4:6" x14ac:dyDescent="0.35">
      <c r="D3913" s="149"/>
      <c r="E3913" s="69"/>
      <c r="F3913" s="159"/>
    </row>
    <row r="3914" spans="4:6" x14ac:dyDescent="0.35">
      <c r="D3914" s="149"/>
      <c r="E3914" s="69"/>
      <c r="F3914" s="159"/>
    </row>
    <row r="3915" spans="4:6" x14ac:dyDescent="0.35">
      <c r="D3915" s="149"/>
      <c r="E3915" s="69"/>
      <c r="F3915" s="159"/>
    </row>
    <row r="3916" spans="4:6" x14ac:dyDescent="0.35">
      <c r="D3916" s="149"/>
      <c r="E3916" s="69"/>
      <c r="F3916" s="159"/>
    </row>
    <row r="3917" spans="4:6" x14ac:dyDescent="0.35">
      <c r="D3917" s="149"/>
      <c r="E3917" s="69"/>
      <c r="F3917" s="159"/>
    </row>
    <row r="3918" spans="4:6" x14ac:dyDescent="0.35">
      <c r="D3918" s="149"/>
      <c r="E3918" s="69"/>
      <c r="F3918" s="159"/>
    </row>
    <row r="3919" spans="4:6" x14ac:dyDescent="0.35">
      <c r="D3919" s="149"/>
      <c r="E3919" s="69"/>
      <c r="F3919" s="159"/>
    </row>
    <row r="3920" spans="4:6" x14ac:dyDescent="0.35">
      <c r="D3920" s="149"/>
      <c r="E3920" s="69"/>
      <c r="F3920" s="159"/>
    </row>
    <row r="3921" spans="4:6" x14ac:dyDescent="0.35">
      <c r="D3921" s="149"/>
      <c r="E3921" s="69"/>
      <c r="F3921" s="159"/>
    </row>
    <row r="3922" spans="4:6" x14ac:dyDescent="0.35">
      <c r="D3922" s="149"/>
      <c r="E3922" s="69"/>
      <c r="F3922" s="159"/>
    </row>
    <row r="3923" spans="4:6" x14ac:dyDescent="0.35">
      <c r="D3923" s="149"/>
      <c r="E3923" s="69"/>
      <c r="F3923" s="159"/>
    </row>
    <row r="3924" spans="4:6" x14ac:dyDescent="0.35">
      <c r="D3924" s="149"/>
      <c r="E3924" s="69"/>
      <c r="F3924" s="159"/>
    </row>
    <row r="3925" spans="4:6" x14ac:dyDescent="0.35">
      <c r="D3925" s="149"/>
      <c r="E3925" s="69"/>
      <c r="F3925" s="159"/>
    </row>
    <row r="3926" spans="4:6" x14ac:dyDescent="0.35">
      <c r="D3926" s="149"/>
      <c r="E3926" s="69"/>
      <c r="F3926" s="159"/>
    </row>
    <row r="3927" spans="4:6" x14ac:dyDescent="0.35">
      <c r="D3927" s="149"/>
      <c r="E3927" s="69"/>
      <c r="F3927" s="159"/>
    </row>
    <row r="3928" spans="4:6" x14ac:dyDescent="0.35">
      <c r="D3928" s="149"/>
      <c r="E3928" s="69"/>
      <c r="F3928" s="159"/>
    </row>
    <row r="3929" spans="4:6" x14ac:dyDescent="0.35">
      <c r="D3929" s="149"/>
      <c r="E3929" s="69"/>
      <c r="F3929" s="159"/>
    </row>
    <row r="3930" spans="4:6" x14ac:dyDescent="0.35">
      <c r="D3930" s="149"/>
      <c r="E3930" s="69"/>
      <c r="F3930" s="159"/>
    </row>
    <row r="3931" spans="4:6" x14ac:dyDescent="0.35">
      <c r="D3931" s="149"/>
      <c r="E3931" s="69"/>
      <c r="F3931" s="159"/>
    </row>
    <row r="3932" spans="4:6" x14ac:dyDescent="0.35">
      <c r="D3932" s="149"/>
      <c r="E3932" s="69"/>
      <c r="F3932" s="159"/>
    </row>
    <row r="3933" spans="4:6" x14ac:dyDescent="0.35">
      <c r="D3933" s="149"/>
      <c r="E3933" s="69"/>
      <c r="F3933" s="159"/>
    </row>
    <row r="3934" spans="4:6" x14ac:dyDescent="0.35">
      <c r="D3934" s="149"/>
      <c r="E3934" s="69"/>
      <c r="F3934" s="159"/>
    </row>
    <row r="3935" spans="4:6" x14ac:dyDescent="0.35">
      <c r="D3935" s="149"/>
      <c r="E3935" s="69"/>
      <c r="F3935" s="159"/>
    </row>
    <row r="3936" spans="4:6" x14ac:dyDescent="0.35">
      <c r="D3936" s="149"/>
      <c r="E3936" s="69"/>
      <c r="F3936" s="159"/>
    </row>
    <row r="3937" spans="4:6" x14ac:dyDescent="0.35">
      <c r="D3937" s="149"/>
      <c r="E3937" s="69"/>
      <c r="F3937" s="159"/>
    </row>
    <row r="3938" spans="4:6" x14ac:dyDescent="0.35">
      <c r="D3938" s="149"/>
      <c r="E3938" s="69"/>
      <c r="F3938" s="159"/>
    </row>
    <row r="3939" spans="4:6" x14ac:dyDescent="0.35">
      <c r="D3939" s="149"/>
      <c r="E3939" s="69"/>
      <c r="F3939" s="159"/>
    </row>
    <row r="3940" spans="4:6" x14ac:dyDescent="0.35">
      <c r="D3940" s="149"/>
      <c r="E3940" s="69"/>
      <c r="F3940" s="159"/>
    </row>
    <row r="3941" spans="4:6" x14ac:dyDescent="0.35">
      <c r="D3941" s="149"/>
      <c r="E3941" s="69"/>
      <c r="F3941" s="159"/>
    </row>
    <row r="3942" spans="4:6" x14ac:dyDescent="0.35">
      <c r="D3942" s="149"/>
      <c r="E3942" s="69"/>
      <c r="F3942" s="159"/>
    </row>
    <row r="3943" spans="4:6" x14ac:dyDescent="0.35">
      <c r="D3943" s="149"/>
      <c r="E3943" s="69"/>
      <c r="F3943" s="159"/>
    </row>
    <row r="3944" spans="4:6" x14ac:dyDescent="0.35">
      <c r="D3944" s="149"/>
      <c r="E3944" s="69"/>
      <c r="F3944" s="159"/>
    </row>
    <row r="3945" spans="4:6" x14ac:dyDescent="0.35">
      <c r="D3945" s="149"/>
      <c r="E3945" s="69"/>
      <c r="F3945" s="159"/>
    </row>
    <row r="3946" spans="4:6" x14ac:dyDescent="0.35">
      <c r="D3946" s="149"/>
      <c r="E3946" s="69"/>
      <c r="F3946" s="159"/>
    </row>
    <row r="3947" spans="4:6" x14ac:dyDescent="0.35">
      <c r="D3947" s="149"/>
      <c r="E3947" s="69"/>
      <c r="F3947" s="159"/>
    </row>
    <row r="3948" spans="4:6" x14ac:dyDescent="0.35">
      <c r="D3948" s="149"/>
      <c r="E3948" s="69"/>
      <c r="F3948" s="159"/>
    </row>
    <row r="3949" spans="4:6" x14ac:dyDescent="0.35">
      <c r="D3949" s="149"/>
      <c r="E3949" s="69"/>
      <c r="F3949" s="159"/>
    </row>
    <row r="3950" spans="4:6" x14ac:dyDescent="0.35">
      <c r="D3950" s="149"/>
      <c r="E3950" s="69"/>
      <c r="F3950" s="159"/>
    </row>
    <row r="3951" spans="4:6" x14ac:dyDescent="0.35">
      <c r="D3951" s="149"/>
      <c r="E3951" s="69"/>
      <c r="F3951" s="159"/>
    </row>
    <row r="3952" spans="4:6" x14ac:dyDescent="0.35">
      <c r="D3952" s="149"/>
      <c r="E3952" s="69"/>
      <c r="F3952" s="159"/>
    </row>
    <row r="3953" spans="4:6" x14ac:dyDescent="0.35">
      <c r="D3953" s="149"/>
      <c r="E3953" s="69"/>
      <c r="F3953" s="159"/>
    </row>
    <row r="3954" spans="4:6" x14ac:dyDescent="0.35">
      <c r="D3954" s="149"/>
      <c r="E3954" s="69"/>
      <c r="F3954" s="159"/>
    </row>
    <row r="3955" spans="4:6" x14ac:dyDescent="0.35">
      <c r="D3955" s="149"/>
      <c r="E3955" s="69"/>
      <c r="F3955" s="159"/>
    </row>
    <row r="3956" spans="4:6" x14ac:dyDescent="0.35">
      <c r="D3956" s="149"/>
      <c r="E3956" s="69"/>
      <c r="F3956" s="159"/>
    </row>
    <row r="3957" spans="4:6" x14ac:dyDescent="0.35">
      <c r="D3957" s="149"/>
      <c r="E3957" s="69"/>
      <c r="F3957" s="159"/>
    </row>
    <row r="3958" spans="4:6" x14ac:dyDescent="0.35">
      <c r="D3958" s="149"/>
      <c r="E3958" s="69"/>
      <c r="F3958" s="159"/>
    </row>
    <row r="3959" spans="4:6" x14ac:dyDescent="0.35">
      <c r="D3959" s="149"/>
      <c r="E3959" s="69"/>
      <c r="F3959" s="159"/>
    </row>
    <row r="3960" spans="4:6" x14ac:dyDescent="0.35">
      <c r="D3960" s="149"/>
      <c r="E3960" s="69"/>
      <c r="F3960" s="159"/>
    </row>
    <row r="3961" spans="4:6" x14ac:dyDescent="0.35">
      <c r="D3961" s="149"/>
      <c r="E3961" s="69"/>
      <c r="F3961" s="159"/>
    </row>
    <row r="3962" spans="4:6" x14ac:dyDescent="0.35">
      <c r="D3962" s="149"/>
      <c r="E3962" s="69"/>
      <c r="F3962" s="159"/>
    </row>
    <row r="3963" spans="4:6" x14ac:dyDescent="0.35">
      <c r="D3963" s="149"/>
      <c r="E3963" s="69"/>
      <c r="F3963" s="159"/>
    </row>
    <row r="3964" spans="4:6" x14ac:dyDescent="0.35">
      <c r="D3964" s="149"/>
      <c r="E3964" s="69"/>
      <c r="F3964" s="159"/>
    </row>
    <row r="3965" spans="4:6" x14ac:dyDescent="0.35">
      <c r="D3965" s="149"/>
      <c r="E3965" s="69"/>
      <c r="F3965" s="159"/>
    </row>
    <row r="3966" spans="4:6" x14ac:dyDescent="0.35">
      <c r="D3966" s="149"/>
      <c r="E3966" s="69"/>
      <c r="F3966" s="159"/>
    </row>
    <row r="3967" spans="4:6" x14ac:dyDescent="0.35">
      <c r="D3967" s="149"/>
      <c r="E3967" s="69"/>
      <c r="F3967" s="159"/>
    </row>
    <row r="3968" spans="4:6" x14ac:dyDescent="0.35">
      <c r="D3968" s="149"/>
      <c r="E3968" s="69"/>
      <c r="F3968" s="159"/>
    </row>
    <row r="3969" spans="4:6" x14ac:dyDescent="0.35">
      <c r="D3969" s="149"/>
      <c r="E3969" s="69"/>
      <c r="F3969" s="159"/>
    </row>
    <row r="3970" spans="4:6" x14ac:dyDescent="0.35">
      <c r="D3970" s="149"/>
      <c r="E3970" s="69"/>
      <c r="F3970" s="159"/>
    </row>
    <row r="3971" spans="4:6" x14ac:dyDescent="0.35">
      <c r="D3971" s="149"/>
      <c r="E3971" s="69"/>
      <c r="F3971" s="159"/>
    </row>
    <row r="3972" spans="4:6" x14ac:dyDescent="0.35">
      <c r="D3972" s="149"/>
      <c r="E3972" s="69"/>
      <c r="F3972" s="159"/>
    </row>
    <row r="3973" spans="4:6" x14ac:dyDescent="0.35">
      <c r="D3973" s="149"/>
      <c r="E3973" s="69"/>
      <c r="F3973" s="159"/>
    </row>
    <row r="3974" spans="4:6" x14ac:dyDescent="0.35">
      <c r="D3974" s="149"/>
      <c r="E3974" s="69"/>
      <c r="F3974" s="159"/>
    </row>
    <row r="3975" spans="4:6" x14ac:dyDescent="0.35">
      <c r="D3975" s="149"/>
      <c r="E3975" s="69"/>
      <c r="F3975" s="159"/>
    </row>
    <row r="3976" spans="4:6" x14ac:dyDescent="0.35">
      <c r="D3976" s="149"/>
      <c r="E3976" s="69"/>
      <c r="F3976" s="159"/>
    </row>
    <row r="3977" spans="4:6" x14ac:dyDescent="0.35">
      <c r="D3977" s="149"/>
      <c r="E3977" s="69"/>
      <c r="F3977" s="159"/>
    </row>
    <row r="3978" spans="4:6" x14ac:dyDescent="0.35">
      <c r="D3978" s="149"/>
      <c r="E3978" s="69"/>
      <c r="F3978" s="159"/>
    </row>
    <row r="3979" spans="4:6" x14ac:dyDescent="0.35">
      <c r="D3979" s="149"/>
      <c r="E3979" s="69"/>
      <c r="F3979" s="159"/>
    </row>
    <row r="3980" spans="4:6" x14ac:dyDescent="0.35">
      <c r="D3980" s="149"/>
      <c r="E3980" s="69"/>
      <c r="F3980" s="159"/>
    </row>
    <row r="3981" spans="4:6" x14ac:dyDescent="0.35">
      <c r="D3981" s="149"/>
      <c r="E3981" s="69"/>
      <c r="F3981" s="159"/>
    </row>
    <row r="3982" spans="4:6" x14ac:dyDescent="0.35">
      <c r="D3982" s="149"/>
      <c r="E3982" s="69"/>
      <c r="F3982" s="159"/>
    </row>
    <row r="3983" spans="4:6" x14ac:dyDescent="0.35">
      <c r="D3983" s="149"/>
      <c r="E3983" s="69"/>
      <c r="F3983" s="159"/>
    </row>
    <row r="3984" spans="4:6" x14ac:dyDescent="0.35">
      <c r="D3984" s="149"/>
      <c r="E3984" s="69"/>
      <c r="F3984" s="159"/>
    </row>
    <row r="3985" spans="4:6" x14ac:dyDescent="0.35">
      <c r="D3985" s="149"/>
      <c r="E3985" s="69"/>
      <c r="F3985" s="159"/>
    </row>
    <row r="3986" spans="4:6" x14ac:dyDescent="0.35">
      <c r="D3986" s="149"/>
      <c r="E3986" s="69"/>
      <c r="F3986" s="159"/>
    </row>
    <row r="3987" spans="4:6" x14ac:dyDescent="0.35">
      <c r="D3987" s="149"/>
      <c r="E3987" s="69"/>
      <c r="F3987" s="159"/>
    </row>
    <row r="3988" spans="4:6" x14ac:dyDescent="0.35">
      <c r="D3988" s="149"/>
      <c r="E3988" s="69"/>
      <c r="F3988" s="159"/>
    </row>
    <row r="3989" spans="4:6" x14ac:dyDescent="0.35">
      <c r="D3989" s="149"/>
      <c r="E3989" s="69"/>
      <c r="F3989" s="159"/>
    </row>
    <row r="3990" spans="4:6" x14ac:dyDescent="0.35">
      <c r="D3990" s="149"/>
      <c r="E3990" s="69"/>
      <c r="F3990" s="159"/>
    </row>
    <row r="3991" spans="4:6" x14ac:dyDescent="0.35">
      <c r="D3991" s="149"/>
      <c r="E3991" s="69"/>
      <c r="F3991" s="159"/>
    </row>
    <row r="3992" spans="4:6" x14ac:dyDescent="0.35">
      <c r="D3992" s="149"/>
      <c r="E3992" s="69"/>
      <c r="F3992" s="159"/>
    </row>
    <row r="3993" spans="4:6" x14ac:dyDescent="0.35">
      <c r="D3993" s="149"/>
      <c r="E3993" s="69"/>
      <c r="F3993" s="159"/>
    </row>
    <row r="3994" spans="4:6" x14ac:dyDescent="0.35">
      <c r="D3994" s="149"/>
      <c r="E3994" s="69"/>
      <c r="F3994" s="159"/>
    </row>
    <row r="3995" spans="4:6" x14ac:dyDescent="0.35">
      <c r="D3995" s="149"/>
      <c r="E3995" s="69"/>
      <c r="F3995" s="159"/>
    </row>
    <row r="3996" spans="4:6" x14ac:dyDescent="0.35">
      <c r="D3996" s="149"/>
      <c r="E3996" s="69"/>
      <c r="F3996" s="159"/>
    </row>
    <row r="3997" spans="4:6" x14ac:dyDescent="0.35">
      <c r="D3997" s="149"/>
      <c r="E3997" s="69"/>
      <c r="F3997" s="159"/>
    </row>
    <row r="3998" spans="4:6" x14ac:dyDescent="0.35">
      <c r="D3998" s="149"/>
      <c r="E3998" s="69"/>
      <c r="F3998" s="159"/>
    </row>
    <row r="3999" spans="4:6" x14ac:dyDescent="0.35">
      <c r="D3999" s="149"/>
      <c r="E3999" s="69"/>
      <c r="F3999" s="159"/>
    </row>
    <row r="4000" spans="4:6" x14ac:dyDescent="0.35">
      <c r="D4000" s="149"/>
      <c r="E4000" s="69"/>
      <c r="F4000" s="159"/>
    </row>
    <row r="4001" spans="4:6" x14ac:dyDescent="0.35">
      <c r="D4001" s="149"/>
      <c r="E4001" s="69"/>
      <c r="F4001" s="159"/>
    </row>
    <row r="4002" spans="4:6" x14ac:dyDescent="0.35">
      <c r="D4002" s="149"/>
      <c r="E4002" s="69"/>
      <c r="F4002" s="159"/>
    </row>
    <row r="4003" spans="4:6" x14ac:dyDescent="0.35">
      <c r="D4003" s="149"/>
      <c r="E4003" s="69"/>
      <c r="F4003" s="159"/>
    </row>
    <row r="4004" spans="4:6" x14ac:dyDescent="0.35">
      <c r="D4004" s="149"/>
      <c r="E4004" s="69"/>
      <c r="F4004" s="159"/>
    </row>
    <row r="4005" spans="4:6" x14ac:dyDescent="0.35">
      <c r="D4005" s="149"/>
      <c r="E4005" s="69"/>
      <c r="F4005" s="159"/>
    </row>
    <row r="4006" spans="4:6" x14ac:dyDescent="0.35">
      <c r="D4006" s="149"/>
      <c r="E4006" s="69"/>
      <c r="F4006" s="159"/>
    </row>
    <row r="4007" spans="4:6" x14ac:dyDescent="0.35">
      <c r="D4007" s="149"/>
      <c r="E4007" s="69"/>
      <c r="F4007" s="159"/>
    </row>
    <row r="4008" spans="4:6" x14ac:dyDescent="0.35">
      <c r="D4008" s="149"/>
      <c r="E4008" s="69"/>
      <c r="F4008" s="159"/>
    </row>
    <row r="4009" spans="4:6" x14ac:dyDescent="0.35">
      <c r="D4009" s="149"/>
      <c r="E4009" s="69"/>
      <c r="F4009" s="159"/>
    </row>
    <row r="4010" spans="4:6" x14ac:dyDescent="0.35">
      <c r="D4010" s="149"/>
      <c r="E4010" s="69"/>
      <c r="F4010" s="159"/>
    </row>
    <row r="4011" spans="4:6" x14ac:dyDescent="0.35">
      <c r="D4011" s="149"/>
      <c r="E4011" s="69"/>
      <c r="F4011" s="159"/>
    </row>
    <row r="4012" spans="4:6" x14ac:dyDescent="0.35">
      <c r="D4012" s="149"/>
      <c r="E4012" s="69"/>
      <c r="F4012" s="159"/>
    </row>
    <row r="4013" spans="4:6" x14ac:dyDescent="0.35">
      <c r="D4013" s="149"/>
      <c r="E4013" s="69"/>
      <c r="F4013" s="159"/>
    </row>
    <row r="4014" spans="4:6" x14ac:dyDescent="0.35">
      <c r="D4014" s="149"/>
      <c r="E4014" s="69"/>
      <c r="F4014" s="159"/>
    </row>
    <row r="4015" spans="4:6" x14ac:dyDescent="0.35">
      <c r="D4015" s="149"/>
      <c r="E4015" s="69"/>
      <c r="F4015" s="159"/>
    </row>
    <row r="4016" spans="4:6" x14ac:dyDescent="0.35">
      <c r="D4016" s="149"/>
      <c r="E4016" s="69"/>
      <c r="F4016" s="159"/>
    </row>
    <row r="4017" spans="4:6" x14ac:dyDescent="0.35">
      <c r="D4017" s="149"/>
      <c r="E4017" s="69"/>
      <c r="F4017" s="159"/>
    </row>
    <row r="4018" spans="4:6" x14ac:dyDescent="0.35">
      <c r="D4018" s="149"/>
      <c r="E4018" s="69"/>
      <c r="F4018" s="159"/>
    </row>
    <row r="4019" spans="4:6" x14ac:dyDescent="0.35">
      <c r="D4019" s="149"/>
      <c r="E4019" s="69"/>
      <c r="F4019" s="159"/>
    </row>
    <row r="4020" spans="4:6" x14ac:dyDescent="0.35">
      <c r="D4020" s="149"/>
      <c r="E4020" s="69"/>
      <c r="F4020" s="159"/>
    </row>
    <row r="4021" spans="4:6" x14ac:dyDescent="0.35">
      <c r="D4021" s="149"/>
      <c r="E4021" s="69"/>
      <c r="F4021" s="159"/>
    </row>
    <row r="4022" spans="4:6" x14ac:dyDescent="0.35">
      <c r="D4022" s="149"/>
      <c r="E4022" s="69"/>
      <c r="F4022" s="159"/>
    </row>
    <row r="4023" spans="4:6" x14ac:dyDescent="0.35">
      <c r="D4023" s="149"/>
      <c r="E4023" s="69"/>
      <c r="F4023" s="159"/>
    </row>
    <row r="4024" spans="4:6" x14ac:dyDescent="0.35">
      <c r="D4024" s="149"/>
      <c r="E4024" s="69"/>
      <c r="F4024" s="159"/>
    </row>
    <row r="4025" spans="4:6" x14ac:dyDescent="0.35">
      <c r="D4025" s="149"/>
      <c r="E4025" s="69"/>
      <c r="F4025" s="159"/>
    </row>
    <row r="4026" spans="4:6" x14ac:dyDescent="0.35">
      <c r="D4026" s="149"/>
      <c r="E4026" s="69"/>
      <c r="F4026" s="159"/>
    </row>
    <row r="4027" spans="4:6" x14ac:dyDescent="0.35">
      <c r="D4027" s="149"/>
      <c r="E4027" s="69"/>
      <c r="F4027" s="159"/>
    </row>
    <row r="4028" spans="4:6" x14ac:dyDescent="0.35">
      <c r="D4028" s="149"/>
      <c r="E4028" s="69"/>
      <c r="F4028" s="159"/>
    </row>
    <row r="4029" spans="4:6" x14ac:dyDescent="0.35">
      <c r="D4029" s="149"/>
      <c r="E4029" s="69"/>
      <c r="F4029" s="159"/>
    </row>
    <row r="4030" spans="4:6" x14ac:dyDescent="0.35">
      <c r="D4030" s="149"/>
      <c r="E4030" s="69"/>
      <c r="F4030" s="159"/>
    </row>
    <row r="4031" spans="4:6" x14ac:dyDescent="0.35">
      <c r="D4031" s="149"/>
      <c r="E4031" s="69"/>
      <c r="F4031" s="159"/>
    </row>
    <row r="4032" spans="4:6" x14ac:dyDescent="0.35">
      <c r="D4032" s="149"/>
      <c r="E4032" s="69"/>
      <c r="F4032" s="159"/>
    </row>
    <row r="4033" spans="4:6" x14ac:dyDescent="0.35">
      <c r="D4033" s="149"/>
      <c r="E4033" s="69"/>
      <c r="F4033" s="159"/>
    </row>
    <row r="4034" spans="4:6" x14ac:dyDescent="0.35">
      <c r="D4034" s="149"/>
      <c r="E4034" s="69"/>
      <c r="F4034" s="159"/>
    </row>
    <row r="4035" spans="4:6" x14ac:dyDescent="0.35">
      <c r="D4035" s="149"/>
      <c r="E4035" s="69"/>
      <c r="F4035" s="159"/>
    </row>
    <row r="4036" spans="4:6" x14ac:dyDescent="0.35">
      <c r="D4036" s="149"/>
      <c r="E4036" s="69"/>
      <c r="F4036" s="159"/>
    </row>
    <row r="4037" spans="4:6" x14ac:dyDescent="0.35">
      <c r="D4037" s="149"/>
      <c r="E4037" s="69"/>
      <c r="F4037" s="159"/>
    </row>
    <row r="4038" spans="4:6" x14ac:dyDescent="0.35">
      <c r="D4038" s="149"/>
      <c r="E4038" s="69"/>
      <c r="F4038" s="159"/>
    </row>
    <row r="4039" spans="4:6" x14ac:dyDescent="0.35">
      <c r="D4039" s="149"/>
      <c r="E4039" s="69"/>
      <c r="F4039" s="159"/>
    </row>
    <row r="4040" spans="4:6" x14ac:dyDescent="0.35">
      <c r="D4040" s="149"/>
      <c r="E4040" s="69"/>
      <c r="F4040" s="159"/>
    </row>
    <row r="4041" spans="4:6" x14ac:dyDescent="0.35">
      <c r="D4041" s="149"/>
      <c r="E4041" s="69"/>
      <c r="F4041" s="159"/>
    </row>
    <row r="4042" spans="4:6" x14ac:dyDescent="0.35">
      <c r="D4042" s="149"/>
      <c r="E4042" s="69"/>
      <c r="F4042" s="159"/>
    </row>
    <row r="4043" spans="4:6" x14ac:dyDescent="0.35">
      <c r="D4043" s="149"/>
      <c r="E4043" s="69"/>
      <c r="F4043" s="159"/>
    </row>
    <row r="4044" spans="4:6" x14ac:dyDescent="0.35">
      <c r="D4044" s="149"/>
      <c r="E4044" s="69"/>
      <c r="F4044" s="159"/>
    </row>
    <row r="4045" spans="4:6" x14ac:dyDescent="0.35">
      <c r="D4045" s="149"/>
      <c r="E4045" s="69"/>
      <c r="F4045" s="159"/>
    </row>
    <row r="4046" spans="4:6" x14ac:dyDescent="0.35">
      <c r="D4046" s="149"/>
      <c r="E4046" s="69"/>
      <c r="F4046" s="159"/>
    </row>
    <row r="4047" spans="4:6" x14ac:dyDescent="0.35">
      <c r="D4047" s="149"/>
      <c r="E4047" s="69"/>
      <c r="F4047" s="159"/>
    </row>
    <row r="4048" spans="4:6" x14ac:dyDescent="0.35">
      <c r="D4048" s="149"/>
      <c r="E4048" s="69"/>
      <c r="F4048" s="159"/>
    </row>
    <row r="4049" spans="4:6" x14ac:dyDescent="0.35">
      <c r="D4049" s="149"/>
      <c r="E4049" s="69"/>
      <c r="F4049" s="159"/>
    </row>
    <row r="4050" spans="4:6" x14ac:dyDescent="0.35">
      <c r="D4050" s="149"/>
      <c r="E4050" s="69"/>
      <c r="F4050" s="159"/>
    </row>
    <row r="4051" spans="4:6" x14ac:dyDescent="0.35">
      <c r="D4051" s="149"/>
      <c r="E4051" s="69"/>
      <c r="F4051" s="159"/>
    </row>
    <row r="4052" spans="4:6" x14ac:dyDescent="0.35">
      <c r="D4052" s="149"/>
      <c r="E4052" s="69"/>
      <c r="F4052" s="159"/>
    </row>
    <row r="4053" spans="4:6" x14ac:dyDescent="0.35">
      <c r="D4053" s="149"/>
      <c r="E4053" s="69"/>
      <c r="F4053" s="159"/>
    </row>
    <row r="4054" spans="4:6" x14ac:dyDescent="0.35">
      <c r="D4054" s="149"/>
      <c r="E4054" s="69"/>
      <c r="F4054" s="159"/>
    </row>
    <row r="4055" spans="4:6" x14ac:dyDescent="0.35">
      <c r="D4055" s="149"/>
      <c r="E4055" s="69"/>
      <c r="F4055" s="159"/>
    </row>
    <row r="4056" spans="4:6" x14ac:dyDescent="0.35">
      <c r="D4056" s="149"/>
      <c r="E4056" s="69"/>
      <c r="F4056" s="159"/>
    </row>
    <row r="4057" spans="4:6" x14ac:dyDescent="0.35">
      <c r="D4057" s="149"/>
      <c r="E4057" s="69"/>
      <c r="F4057" s="159"/>
    </row>
    <row r="4058" spans="4:6" x14ac:dyDescent="0.35">
      <c r="D4058" s="149"/>
      <c r="E4058" s="69"/>
      <c r="F4058" s="159"/>
    </row>
    <row r="4059" spans="4:6" x14ac:dyDescent="0.35">
      <c r="D4059" s="149"/>
      <c r="E4059" s="69"/>
      <c r="F4059" s="159"/>
    </row>
    <row r="4060" spans="4:6" x14ac:dyDescent="0.35">
      <c r="D4060" s="149"/>
      <c r="E4060" s="69"/>
      <c r="F4060" s="159"/>
    </row>
    <row r="4061" spans="4:6" x14ac:dyDescent="0.35">
      <c r="D4061" s="149"/>
      <c r="E4061" s="69"/>
      <c r="F4061" s="159"/>
    </row>
    <row r="4062" spans="4:6" x14ac:dyDescent="0.35">
      <c r="D4062" s="149"/>
      <c r="E4062" s="69"/>
      <c r="F4062" s="159"/>
    </row>
    <row r="4063" spans="4:6" x14ac:dyDescent="0.35">
      <c r="D4063" s="149"/>
      <c r="E4063" s="69"/>
      <c r="F4063" s="159"/>
    </row>
    <row r="4064" spans="4:6" x14ac:dyDescent="0.35">
      <c r="D4064" s="149"/>
      <c r="E4064" s="69"/>
      <c r="F4064" s="159"/>
    </row>
    <row r="4065" spans="4:6" x14ac:dyDescent="0.35">
      <c r="D4065" s="149"/>
      <c r="E4065" s="69"/>
      <c r="F4065" s="159"/>
    </row>
    <row r="4066" spans="4:6" x14ac:dyDescent="0.35">
      <c r="D4066" s="149"/>
      <c r="E4066" s="69"/>
      <c r="F4066" s="159"/>
    </row>
    <row r="4067" spans="4:6" x14ac:dyDescent="0.35">
      <c r="D4067" s="149"/>
      <c r="E4067" s="69"/>
      <c r="F4067" s="159"/>
    </row>
    <row r="4068" spans="4:6" x14ac:dyDescent="0.35">
      <c r="D4068" s="149"/>
      <c r="E4068" s="69"/>
      <c r="F4068" s="159"/>
    </row>
    <row r="4069" spans="4:6" x14ac:dyDescent="0.35">
      <c r="D4069" s="149"/>
      <c r="E4069" s="69"/>
      <c r="F4069" s="159"/>
    </row>
    <row r="4070" spans="4:6" x14ac:dyDescent="0.35">
      <c r="D4070" s="149"/>
      <c r="E4070" s="69"/>
      <c r="F4070" s="159"/>
    </row>
    <row r="4071" spans="4:6" x14ac:dyDescent="0.35">
      <c r="D4071" s="149"/>
      <c r="E4071" s="69"/>
      <c r="F4071" s="159"/>
    </row>
    <row r="4072" spans="4:6" x14ac:dyDescent="0.35">
      <c r="D4072" s="149"/>
      <c r="E4072" s="69"/>
      <c r="F4072" s="159"/>
    </row>
    <row r="4073" spans="4:6" x14ac:dyDescent="0.35">
      <c r="D4073" s="149"/>
      <c r="E4073" s="69"/>
      <c r="F4073" s="159"/>
    </row>
    <row r="4074" spans="4:6" x14ac:dyDescent="0.35">
      <c r="D4074" s="149"/>
      <c r="E4074" s="69"/>
      <c r="F4074" s="159"/>
    </row>
    <row r="4075" spans="4:6" x14ac:dyDescent="0.35">
      <c r="D4075" s="149"/>
      <c r="E4075" s="69"/>
      <c r="F4075" s="159"/>
    </row>
    <row r="4076" spans="4:6" x14ac:dyDescent="0.35">
      <c r="D4076" s="149"/>
      <c r="E4076" s="69"/>
      <c r="F4076" s="159"/>
    </row>
    <row r="4077" spans="4:6" x14ac:dyDescent="0.35">
      <c r="D4077" s="149"/>
      <c r="E4077" s="69"/>
      <c r="F4077" s="159"/>
    </row>
    <row r="4078" spans="4:6" x14ac:dyDescent="0.35">
      <c r="D4078" s="149"/>
      <c r="E4078" s="69"/>
      <c r="F4078" s="159"/>
    </row>
    <row r="4079" spans="4:6" x14ac:dyDescent="0.35">
      <c r="D4079" s="149"/>
      <c r="E4079" s="69"/>
      <c r="F4079" s="159"/>
    </row>
    <row r="4080" spans="4:6" x14ac:dyDescent="0.35">
      <c r="D4080" s="149"/>
      <c r="E4080" s="69"/>
      <c r="F4080" s="159"/>
    </row>
    <row r="4081" spans="4:6" x14ac:dyDescent="0.35">
      <c r="D4081" s="149"/>
      <c r="E4081" s="69"/>
      <c r="F4081" s="159"/>
    </row>
    <row r="4082" spans="4:6" x14ac:dyDescent="0.35">
      <c r="D4082" s="149"/>
      <c r="E4082" s="69"/>
      <c r="F4082" s="159"/>
    </row>
    <row r="4083" spans="4:6" x14ac:dyDescent="0.35">
      <c r="D4083" s="149"/>
      <c r="E4083" s="69"/>
      <c r="F4083" s="159"/>
    </row>
    <row r="4084" spans="4:6" x14ac:dyDescent="0.35">
      <c r="D4084" s="149"/>
      <c r="E4084" s="69"/>
      <c r="F4084" s="159"/>
    </row>
    <row r="4085" spans="4:6" x14ac:dyDescent="0.35">
      <c r="D4085" s="149"/>
      <c r="E4085" s="69"/>
      <c r="F4085" s="159"/>
    </row>
    <row r="4086" spans="4:6" x14ac:dyDescent="0.35">
      <c r="D4086" s="149"/>
      <c r="E4086" s="69"/>
      <c r="F4086" s="159"/>
    </row>
    <row r="4087" spans="4:6" x14ac:dyDescent="0.35">
      <c r="D4087" s="149"/>
      <c r="E4087" s="69"/>
      <c r="F4087" s="159"/>
    </row>
    <row r="4088" spans="4:6" x14ac:dyDescent="0.35">
      <c r="D4088" s="149"/>
      <c r="E4088" s="69"/>
      <c r="F4088" s="159"/>
    </row>
    <row r="4089" spans="4:6" x14ac:dyDescent="0.35">
      <c r="D4089" s="149"/>
      <c r="E4089" s="69"/>
      <c r="F4089" s="159"/>
    </row>
    <row r="4090" spans="4:6" x14ac:dyDescent="0.35">
      <c r="D4090" s="149"/>
      <c r="E4090" s="69"/>
      <c r="F4090" s="159"/>
    </row>
    <row r="4091" spans="4:6" x14ac:dyDescent="0.35">
      <c r="D4091" s="149"/>
      <c r="E4091" s="69"/>
      <c r="F4091" s="159"/>
    </row>
    <row r="4092" spans="4:6" x14ac:dyDescent="0.35">
      <c r="D4092" s="149"/>
      <c r="E4092" s="69"/>
      <c r="F4092" s="159"/>
    </row>
    <row r="4093" spans="4:6" x14ac:dyDescent="0.35">
      <c r="D4093" s="149"/>
      <c r="E4093" s="69"/>
      <c r="F4093" s="159"/>
    </row>
    <row r="4094" spans="4:6" x14ac:dyDescent="0.35">
      <c r="D4094" s="149"/>
      <c r="E4094" s="69"/>
      <c r="F4094" s="159"/>
    </row>
    <row r="4095" spans="4:6" x14ac:dyDescent="0.35">
      <c r="D4095" s="149"/>
      <c r="E4095" s="69"/>
      <c r="F4095" s="159"/>
    </row>
    <row r="4096" spans="4:6" x14ac:dyDescent="0.35">
      <c r="D4096" s="149"/>
      <c r="E4096" s="69"/>
      <c r="F4096" s="159"/>
    </row>
    <row r="4097" spans="4:6" x14ac:dyDescent="0.35">
      <c r="D4097" s="149"/>
      <c r="E4097" s="69"/>
      <c r="F4097" s="159"/>
    </row>
    <row r="4098" spans="4:6" x14ac:dyDescent="0.35">
      <c r="D4098" s="149"/>
      <c r="E4098" s="69"/>
      <c r="F4098" s="159"/>
    </row>
    <row r="4099" spans="4:6" x14ac:dyDescent="0.35">
      <c r="D4099" s="149"/>
      <c r="E4099" s="69"/>
      <c r="F4099" s="159"/>
    </row>
    <row r="4100" spans="4:6" x14ac:dyDescent="0.35">
      <c r="D4100" s="149"/>
      <c r="E4100" s="69"/>
      <c r="F4100" s="159"/>
    </row>
    <row r="4101" spans="4:6" x14ac:dyDescent="0.35">
      <c r="D4101" s="149"/>
      <c r="E4101" s="69"/>
      <c r="F4101" s="159"/>
    </row>
    <row r="4102" spans="4:6" x14ac:dyDescent="0.35">
      <c r="D4102" s="149"/>
      <c r="E4102" s="69"/>
      <c r="F4102" s="159"/>
    </row>
    <row r="4103" spans="4:6" x14ac:dyDescent="0.35">
      <c r="D4103" s="149"/>
      <c r="E4103" s="69"/>
      <c r="F4103" s="159"/>
    </row>
    <row r="4104" spans="4:6" x14ac:dyDescent="0.35">
      <c r="D4104" s="149"/>
      <c r="E4104" s="69"/>
      <c r="F4104" s="159"/>
    </row>
    <row r="4105" spans="4:6" x14ac:dyDescent="0.35">
      <c r="D4105" s="149"/>
      <c r="E4105" s="69"/>
      <c r="F4105" s="159"/>
    </row>
    <row r="4106" spans="4:6" x14ac:dyDescent="0.35">
      <c r="D4106" s="149"/>
      <c r="E4106" s="69"/>
      <c r="F4106" s="159"/>
    </row>
    <row r="4107" spans="4:6" x14ac:dyDescent="0.35">
      <c r="D4107" s="149"/>
      <c r="E4107" s="69"/>
      <c r="F4107" s="159"/>
    </row>
    <row r="4108" spans="4:6" x14ac:dyDescent="0.35">
      <c r="D4108" s="149"/>
      <c r="E4108" s="69"/>
      <c r="F4108" s="159"/>
    </row>
    <row r="4109" spans="4:6" x14ac:dyDescent="0.35">
      <c r="D4109" s="149"/>
      <c r="E4109" s="69"/>
      <c r="F4109" s="159"/>
    </row>
    <row r="4110" spans="4:6" x14ac:dyDescent="0.35">
      <c r="D4110" s="149"/>
      <c r="E4110" s="69"/>
      <c r="F4110" s="159"/>
    </row>
    <row r="4111" spans="4:6" x14ac:dyDescent="0.35">
      <c r="D4111" s="149"/>
      <c r="E4111" s="69"/>
      <c r="F4111" s="159"/>
    </row>
    <row r="4112" spans="4:6" x14ac:dyDescent="0.35">
      <c r="D4112" s="149"/>
      <c r="E4112" s="69"/>
      <c r="F4112" s="159"/>
    </row>
    <row r="4113" spans="4:6" x14ac:dyDescent="0.35">
      <c r="D4113" s="149"/>
      <c r="E4113" s="69"/>
      <c r="F4113" s="159"/>
    </row>
    <row r="4114" spans="4:6" x14ac:dyDescent="0.35">
      <c r="D4114" s="149"/>
      <c r="E4114" s="69"/>
      <c r="F4114" s="159"/>
    </row>
    <row r="4115" spans="4:6" x14ac:dyDescent="0.35">
      <c r="D4115" s="149"/>
      <c r="E4115" s="69"/>
      <c r="F4115" s="159"/>
    </row>
    <row r="4116" spans="4:6" x14ac:dyDescent="0.35">
      <c r="D4116" s="149"/>
      <c r="E4116" s="69"/>
      <c r="F4116" s="159"/>
    </row>
    <row r="4117" spans="4:6" x14ac:dyDescent="0.35">
      <c r="D4117" s="149"/>
      <c r="E4117" s="69"/>
      <c r="F4117" s="159"/>
    </row>
    <row r="4118" spans="4:6" x14ac:dyDescent="0.35">
      <c r="D4118" s="149"/>
      <c r="E4118" s="69"/>
      <c r="F4118" s="159"/>
    </row>
    <row r="4119" spans="4:6" x14ac:dyDescent="0.35">
      <c r="D4119" s="149"/>
      <c r="E4119" s="69"/>
      <c r="F4119" s="159"/>
    </row>
    <row r="4120" spans="4:6" x14ac:dyDescent="0.35">
      <c r="D4120" s="149"/>
      <c r="E4120" s="69"/>
      <c r="F4120" s="159"/>
    </row>
    <row r="4121" spans="4:6" x14ac:dyDescent="0.35">
      <c r="D4121" s="149"/>
      <c r="E4121" s="69"/>
      <c r="F4121" s="159"/>
    </row>
    <row r="4122" spans="4:6" x14ac:dyDescent="0.35">
      <c r="D4122" s="149"/>
      <c r="E4122" s="69"/>
      <c r="F4122" s="159"/>
    </row>
    <row r="4123" spans="4:6" x14ac:dyDescent="0.35">
      <c r="D4123" s="149"/>
      <c r="E4123" s="69"/>
      <c r="F4123" s="159"/>
    </row>
    <row r="4124" spans="4:6" x14ac:dyDescent="0.35">
      <c r="D4124" s="149"/>
      <c r="E4124" s="69"/>
      <c r="F4124" s="159"/>
    </row>
    <row r="4125" spans="4:6" x14ac:dyDescent="0.35">
      <c r="D4125" s="149"/>
      <c r="E4125" s="69"/>
      <c r="F4125" s="159"/>
    </row>
    <row r="4126" spans="4:6" x14ac:dyDescent="0.35">
      <c r="D4126" s="149"/>
      <c r="E4126" s="69"/>
      <c r="F4126" s="159"/>
    </row>
    <row r="4127" spans="4:6" x14ac:dyDescent="0.35">
      <c r="D4127" s="149"/>
      <c r="E4127" s="69"/>
      <c r="F4127" s="159"/>
    </row>
    <row r="4128" spans="4:6" x14ac:dyDescent="0.35">
      <c r="D4128" s="149"/>
      <c r="E4128" s="69"/>
      <c r="F4128" s="159"/>
    </row>
    <row r="4129" spans="4:6" x14ac:dyDescent="0.35">
      <c r="D4129" s="149"/>
      <c r="E4129" s="69"/>
      <c r="F4129" s="159"/>
    </row>
    <row r="4130" spans="4:6" x14ac:dyDescent="0.35">
      <c r="D4130" s="149"/>
      <c r="E4130" s="69"/>
      <c r="F4130" s="159"/>
    </row>
    <row r="4131" spans="4:6" x14ac:dyDescent="0.35">
      <c r="D4131" s="149"/>
      <c r="E4131" s="69"/>
      <c r="F4131" s="159"/>
    </row>
    <row r="4132" spans="4:6" x14ac:dyDescent="0.35">
      <c r="D4132" s="149"/>
      <c r="E4132" s="69"/>
      <c r="F4132" s="159"/>
    </row>
    <row r="4133" spans="4:6" x14ac:dyDescent="0.35">
      <c r="D4133" s="149"/>
      <c r="E4133" s="69"/>
      <c r="F4133" s="159"/>
    </row>
    <row r="4134" spans="4:6" x14ac:dyDescent="0.35">
      <c r="D4134" s="149"/>
      <c r="E4134" s="69"/>
      <c r="F4134" s="159"/>
    </row>
    <row r="4135" spans="4:6" x14ac:dyDescent="0.35">
      <c r="D4135" s="149"/>
      <c r="E4135" s="69"/>
      <c r="F4135" s="159"/>
    </row>
    <row r="4136" spans="4:6" x14ac:dyDescent="0.35">
      <c r="D4136" s="149"/>
      <c r="E4136" s="69"/>
      <c r="F4136" s="159"/>
    </row>
    <row r="4137" spans="4:6" x14ac:dyDescent="0.35">
      <c r="D4137" s="149"/>
      <c r="E4137" s="69"/>
      <c r="F4137" s="159"/>
    </row>
    <row r="4138" spans="4:6" x14ac:dyDescent="0.35">
      <c r="D4138" s="149"/>
      <c r="E4138" s="69"/>
      <c r="F4138" s="159"/>
    </row>
    <row r="4139" spans="4:6" x14ac:dyDescent="0.35">
      <c r="D4139" s="149"/>
      <c r="E4139" s="69"/>
      <c r="F4139" s="159"/>
    </row>
    <row r="4140" spans="4:6" x14ac:dyDescent="0.35">
      <c r="D4140" s="149"/>
      <c r="E4140" s="69"/>
      <c r="F4140" s="159"/>
    </row>
    <row r="4141" spans="4:6" x14ac:dyDescent="0.35">
      <c r="D4141" s="149"/>
      <c r="E4141" s="69"/>
      <c r="F4141" s="159"/>
    </row>
    <row r="4142" spans="4:6" x14ac:dyDescent="0.35">
      <c r="D4142" s="149"/>
      <c r="E4142" s="69"/>
      <c r="F4142" s="159"/>
    </row>
    <row r="4143" spans="4:6" x14ac:dyDescent="0.35">
      <c r="D4143" s="149"/>
      <c r="E4143" s="69"/>
      <c r="F4143" s="159"/>
    </row>
    <row r="4144" spans="4:6" x14ac:dyDescent="0.35">
      <c r="D4144" s="149"/>
      <c r="E4144" s="69"/>
      <c r="F4144" s="159"/>
    </row>
    <row r="4145" spans="4:6" x14ac:dyDescent="0.35">
      <c r="D4145" s="149"/>
      <c r="E4145" s="69"/>
      <c r="F4145" s="159"/>
    </row>
    <row r="4146" spans="4:6" x14ac:dyDescent="0.35">
      <c r="D4146" s="149"/>
      <c r="E4146" s="69"/>
      <c r="F4146" s="159"/>
    </row>
    <row r="4147" spans="4:6" x14ac:dyDescent="0.35">
      <c r="D4147" s="149"/>
      <c r="E4147" s="69"/>
      <c r="F4147" s="159"/>
    </row>
    <row r="4148" spans="4:6" x14ac:dyDescent="0.35">
      <c r="D4148" s="149"/>
      <c r="E4148" s="69"/>
      <c r="F4148" s="159"/>
    </row>
    <row r="4149" spans="4:6" x14ac:dyDescent="0.35">
      <c r="D4149" s="149"/>
      <c r="E4149" s="69"/>
      <c r="F4149" s="159"/>
    </row>
    <row r="4150" spans="4:6" x14ac:dyDescent="0.35">
      <c r="D4150" s="149"/>
      <c r="E4150" s="69"/>
      <c r="F4150" s="159"/>
    </row>
    <row r="4151" spans="4:6" x14ac:dyDescent="0.35">
      <c r="D4151" s="149"/>
      <c r="E4151" s="69"/>
      <c r="F4151" s="159"/>
    </row>
    <row r="4152" spans="4:6" x14ac:dyDescent="0.35">
      <c r="D4152" s="149"/>
      <c r="E4152" s="69"/>
      <c r="F4152" s="159"/>
    </row>
    <row r="4153" spans="4:6" x14ac:dyDescent="0.35">
      <c r="D4153" s="149"/>
      <c r="E4153" s="69"/>
      <c r="F4153" s="159"/>
    </row>
    <row r="4154" spans="4:6" x14ac:dyDescent="0.35">
      <c r="D4154" s="149"/>
      <c r="E4154" s="69"/>
      <c r="F4154" s="159"/>
    </row>
    <row r="4155" spans="4:6" x14ac:dyDescent="0.35">
      <c r="D4155" s="149"/>
      <c r="E4155" s="69"/>
      <c r="F4155" s="159"/>
    </row>
    <row r="4156" spans="4:6" x14ac:dyDescent="0.35">
      <c r="D4156" s="149"/>
      <c r="E4156" s="69"/>
      <c r="F4156" s="159"/>
    </row>
    <row r="4157" spans="4:6" x14ac:dyDescent="0.35">
      <c r="D4157" s="149"/>
      <c r="E4157" s="69"/>
      <c r="F4157" s="159"/>
    </row>
    <row r="4158" spans="4:6" x14ac:dyDescent="0.35">
      <c r="D4158" s="149"/>
      <c r="E4158" s="69"/>
      <c r="F4158" s="159"/>
    </row>
    <row r="4159" spans="4:6" x14ac:dyDescent="0.35">
      <c r="D4159" s="149"/>
      <c r="E4159" s="69"/>
      <c r="F4159" s="159"/>
    </row>
    <row r="4160" spans="4:6" x14ac:dyDescent="0.35">
      <c r="D4160" s="149"/>
      <c r="E4160" s="69"/>
      <c r="F4160" s="159"/>
    </row>
    <row r="4161" spans="4:6" x14ac:dyDescent="0.35">
      <c r="D4161" s="149"/>
      <c r="E4161" s="69"/>
      <c r="F4161" s="159"/>
    </row>
    <row r="4162" spans="4:6" x14ac:dyDescent="0.35">
      <c r="D4162" s="149"/>
      <c r="E4162" s="69"/>
      <c r="F4162" s="159"/>
    </row>
    <row r="4163" spans="4:6" x14ac:dyDescent="0.35">
      <c r="D4163" s="149"/>
      <c r="E4163" s="69"/>
      <c r="F4163" s="159"/>
    </row>
    <row r="4164" spans="4:6" x14ac:dyDescent="0.35">
      <c r="D4164" s="149"/>
      <c r="E4164" s="69"/>
      <c r="F4164" s="159"/>
    </row>
  </sheetData>
  <mergeCells count="49">
    <mergeCell ref="A70:B70"/>
    <mergeCell ref="A72:B72"/>
    <mergeCell ref="A73:B73"/>
    <mergeCell ref="C87:D87"/>
    <mergeCell ref="E87:F87"/>
    <mergeCell ref="A68:B68"/>
    <mergeCell ref="A52:B52"/>
    <mergeCell ref="A53:B53"/>
    <mergeCell ref="A54:B54"/>
    <mergeCell ref="A56:B56"/>
    <mergeCell ref="A57:B57"/>
    <mergeCell ref="A59:B59"/>
    <mergeCell ref="A60:B60"/>
    <mergeCell ref="A61:B61"/>
    <mergeCell ref="A62:B62"/>
    <mergeCell ref="A66:B66"/>
    <mergeCell ref="A67:B67"/>
    <mergeCell ref="A47:B47"/>
    <mergeCell ref="A24:B24"/>
    <mergeCell ref="A25:B25"/>
    <mergeCell ref="A26:B26"/>
    <mergeCell ref="A27:B27"/>
    <mergeCell ref="A28:B28"/>
    <mergeCell ref="A29:B29"/>
    <mergeCell ref="A30:B30"/>
    <mergeCell ref="A31:B31"/>
    <mergeCell ref="A35:B35"/>
    <mergeCell ref="A39:B39"/>
    <mergeCell ref="A43:B43"/>
    <mergeCell ref="A23:B23"/>
    <mergeCell ref="A11:B11"/>
    <mergeCell ref="A12:B12"/>
    <mergeCell ref="A13:F13"/>
    <mergeCell ref="A15:B15"/>
    <mergeCell ref="A18:B18"/>
    <mergeCell ref="A19:B19"/>
    <mergeCell ref="A20:B20"/>
    <mergeCell ref="A21:B21"/>
    <mergeCell ref="A22:B22"/>
    <mergeCell ref="J15:J16"/>
    <mergeCell ref="K15:K16"/>
    <mergeCell ref="A16:F16"/>
    <mergeCell ref="A1:F1"/>
    <mergeCell ref="B5:D5"/>
    <mergeCell ref="C6:D6"/>
    <mergeCell ref="E6:F6"/>
    <mergeCell ref="C7:D7"/>
    <mergeCell ref="B10:F10"/>
    <mergeCell ref="J13:K14"/>
  </mergeCells>
  <conditionalFormatting sqref="J15">
    <cfRule type="cellIs" dxfId="11" priority="1" stopIfTrue="1" operator="lessThan">
      <formula>0.05</formula>
    </cfRule>
  </conditionalFormatting>
  <dataValidations count="1">
    <dataValidation type="list" allowBlank="1" showInputMessage="1" showErrorMessage="1" sqref="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BED5D2C9-C54E-4F50-A956-DC081962EB21}">
      <formula1>$K$64:$K$65</formula1>
    </dataValidation>
  </dataValidations>
  <printOptions horizontalCentered="1" verticalCentered="1"/>
  <pageMargins left="0" right="0" top="0.19685039370078741" bottom="0" header="0" footer="0"/>
  <pageSetup paperSize="9" scale="68" orientation="portrait"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2C832-795E-40C3-BD56-FA190AA5D33C}">
  <sheetPr codeName="Feuil3">
    <pageSetUpPr fitToPage="1"/>
  </sheetPr>
  <dimension ref="A1:IV4116"/>
  <sheetViews>
    <sheetView zoomScale="80" zoomScaleNormal="80" zoomScaleSheetLayoutView="100" workbookViewId="0">
      <selection activeCell="J24" sqref="J24"/>
    </sheetView>
  </sheetViews>
  <sheetFormatPr baseColWidth="10" defaultColWidth="8.7265625" defaultRowHeight="14.5" x14ac:dyDescent="0.35"/>
  <cols>
    <col min="1" max="1" width="9.453125" style="66" customWidth="1"/>
    <col min="2" max="2" width="56.54296875" style="66" customWidth="1"/>
    <col min="3" max="3" width="6.1796875" style="156" customWidth="1"/>
    <col min="4" max="4" width="7.7265625" style="123" customWidth="1"/>
    <col min="5" max="5" width="12.7265625" style="130" customWidth="1"/>
    <col min="6" max="6" width="12.7265625" style="160" customWidth="1"/>
    <col min="7" max="7" width="2.54296875" style="66" customWidth="1"/>
    <col min="8" max="8" width="8.7265625" style="66"/>
    <col min="9" max="9" width="15.54296875" style="66" bestFit="1" customWidth="1"/>
    <col min="10" max="256" width="8.7265625" style="66"/>
    <col min="257" max="257" width="9.453125" style="66" customWidth="1"/>
    <col min="258" max="258" width="56.54296875" style="66" customWidth="1"/>
    <col min="259" max="259" width="6.1796875" style="66" customWidth="1"/>
    <col min="260" max="260" width="7.7265625" style="66" customWidth="1"/>
    <col min="261" max="262" width="12.7265625" style="66" customWidth="1"/>
    <col min="263" max="263" width="2.54296875" style="66" customWidth="1"/>
    <col min="264" max="264" width="8.7265625" style="66"/>
    <col min="265" max="265" width="15.54296875" style="66" bestFit="1" customWidth="1"/>
    <col min="266" max="512" width="8.7265625" style="66"/>
    <col min="513" max="513" width="9.453125" style="66" customWidth="1"/>
    <col min="514" max="514" width="56.54296875" style="66" customWidth="1"/>
    <col min="515" max="515" width="6.1796875" style="66" customWidth="1"/>
    <col min="516" max="516" width="7.7265625" style="66" customWidth="1"/>
    <col min="517" max="518" width="12.7265625" style="66" customWidth="1"/>
    <col min="519" max="519" width="2.54296875" style="66" customWidth="1"/>
    <col min="520" max="520" width="8.7265625" style="66"/>
    <col min="521" max="521" width="15.54296875" style="66" bestFit="1" customWidth="1"/>
    <col min="522" max="768" width="8.7265625" style="66"/>
    <col min="769" max="769" width="9.453125" style="66" customWidth="1"/>
    <col min="770" max="770" width="56.54296875" style="66" customWidth="1"/>
    <col min="771" max="771" width="6.1796875" style="66" customWidth="1"/>
    <col min="772" max="772" width="7.7265625" style="66" customWidth="1"/>
    <col min="773" max="774" width="12.7265625" style="66" customWidth="1"/>
    <col min="775" max="775" width="2.54296875" style="66" customWidth="1"/>
    <col min="776" max="776" width="8.7265625" style="66"/>
    <col min="777" max="777" width="15.54296875" style="66" bestFit="1" customWidth="1"/>
    <col min="778" max="1024" width="8.7265625" style="66"/>
    <col min="1025" max="1025" width="9.453125" style="66" customWidth="1"/>
    <col min="1026" max="1026" width="56.54296875" style="66" customWidth="1"/>
    <col min="1027" max="1027" width="6.1796875" style="66" customWidth="1"/>
    <col min="1028" max="1028" width="7.7265625" style="66" customWidth="1"/>
    <col min="1029" max="1030" width="12.7265625" style="66" customWidth="1"/>
    <col min="1031" max="1031" width="2.54296875" style="66" customWidth="1"/>
    <col min="1032" max="1032" width="8.7265625" style="66"/>
    <col min="1033" max="1033" width="15.54296875" style="66" bestFit="1" customWidth="1"/>
    <col min="1034" max="1280" width="8.7265625" style="66"/>
    <col min="1281" max="1281" width="9.453125" style="66" customWidth="1"/>
    <col min="1282" max="1282" width="56.54296875" style="66" customWidth="1"/>
    <col min="1283" max="1283" width="6.1796875" style="66" customWidth="1"/>
    <col min="1284" max="1284" width="7.7265625" style="66" customWidth="1"/>
    <col min="1285" max="1286" width="12.7265625" style="66" customWidth="1"/>
    <col min="1287" max="1287" width="2.54296875" style="66" customWidth="1"/>
    <col min="1288" max="1288" width="8.7265625" style="66"/>
    <col min="1289" max="1289" width="15.54296875" style="66" bestFit="1" customWidth="1"/>
    <col min="1290" max="1536" width="8.7265625" style="66"/>
    <col min="1537" max="1537" width="9.453125" style="66" customWidth="1"/>
    <col min="1538" max="1538" width="56.54296875" style="66" customWidth="1"/>
    <col min="1539" max="1539" width="6.1796875" style="66" customWidth="1"/>
    <col min="1540" max="1540" width="7.7265625" style="66" customWidth="1"/>
    <col min="1541" max="1542" width="12.7265625" style="66" customWidth="1"/>
    <col min="1543" max="1543" width="2.54296875" style="66" customWidth="1"/>
    <col min="1544" max="1544" width="8.7265625" style="66"/>
    <col min="1545" max="1545" width="15.54296875" style="66" bestFit="1" customWidth="1"/>
    <col min="1546" max="1792" width="8.7265625" style="66"/>
    <col min="1793" max="1793" width="9.453125" style="66" customWidth="1"/>
    <col min="1794" max="1794" width="56.54296875" style="66" customWidth="1"/>
    <col min="1795" max="1795" width="6.1796875" style="66" customWidth="1"/>
    <col min="1796" max="1796" width="7.7265625" style="66" customWidth="1"/>
    <col min="1797" max="1798" width="12.7265625" style="66" customWidth="1"/>
    <col min="1799" max="1799" width="2.54296875" style="66" customWidth="1"/>
    <col min="1800" max="1800" width="8.7265625" style="66"/>
    <col min="1801" max="1801" width="15.54296875" style="66" bestFit="1" customWidth="1"/>
    <col min="1802" max="2048" width="8.7265625" style="66"/>
    <col min="2049" max="2049" width="9.453125" style="66" customWidth="1"/>
    <col min="2050" max="2050" width="56.54296875" style="66" customWidth="1"/>
    <col min="2051" max="2051" width="6.1796875" style="66" customWidth="1"/>
    <col min="2052" max="2052" width="7.7265625" style="66" customWidth="1"/>
    <col min="2053" max="2054" width="12.7265625" style="66" customWidth="1"/>
    <col min="2055" max="2055" width="2.54296875" style="66" customWidth="1"/>
    <col min="2056" max="2056" width="8.7265625" style="66"/>
    <col min="2057" max="2057" width="15.54296875" style="66" bestFit="1" customWidth="1"/>
    <col min="2058" max="2304" width="8.7265625" style="66"/>
    <col min="2305" max="2305" width="9.453125" style="66" customWidth="1"/>
    <col min="2306" max="2306" width="56.54296875" style="66" customWidth="1"/>
    <col min="2307" max="2307" width="6.1796875" style="66" customWidth="1"/>
    <col min="2308" max="2308" width="7.7265625" style="66" customWidth="1"/>
    <col min="2309" max="2310" width="12.7265625" style="66" customWidth="1"/>
    <col min="2311" max="2311" width="2.54296875" style="66" customWidth="1"/>
    <col min="2312" max="2312" width="8.7265625" style="66"/>
    <col min="2313" max="2313" width="15.54296875" style="66" bestFit="1" customWidth="1"/>
    <col min="2314" max="2560" width="8.7265625" style="66"/>
    <col min="2561" max="2561" width="9.453125" style="66" customWidth="1"/>
    <col min="2562" max="2562" width="56.54296875" style="66" customWidth="1"/>
    <col min="2563" max="2563" width="6.1796875" style="66" customWidth="1"/>
    <col min="2564" max="2564" width="7.7265625" style="66" customWidth="1"/>
    <col min="2565" max="2566" width="12.7265625" style="66" customWidth="1"/>
    <col min="2567" max="2567" width="2.54296875" style="66" customWidth="1"/>
    <col min="2568" max="2568" width="8.7265625" style="66"/>
    <col min="2569" max="2569" width="15.54296875" style="66" bestFit="1" customWidth="1"/>
    <col min="2570" max="2816" width="8.7265625" style="66"/>
    <col min="2817" max="2817" width="9.453125" style="66" customWidth="1"/>
    <col min="2818" max="2818" width="56.54296875" style="66" customWidth="1"/>
    <col min="2819" max="2819" width="6.1796875" style="66" customWidth="1"/>
    <col min="2820" max="2820" width="7.7265625" style="66" customWidth="1"/>
    <col min="2821" max="2822" width="12.7265625" style="66" customWidth="1"/>
    <col min="2823" max="2823" width="2.54296875" style="66" customWidth="1"/>
    <col min="2824" max="2824" width="8.7265625" style="66"/>
    <col min="2825" max="2825" width="15.54296875" style="66" bestFit="1" customWidth="1"/>
    <col min="2826" max="3072" width="8.7265625" style="66"/>
    <col min="3073" max="3073" width="9.453125" style="66" customWidth="1"/>
    <col min="3074" max="3074" width="56.54296875" style="66" customWidth="1"/>
    <col min="3075" max="3075" width="6.1796875" style="66" customWidth="1"/>
    <col min="3076" max="3076" width="7.7265625" style="66" customWidth="1"/>
    <col min="3077" max="3078" width="12.7265625" style="66" customWidth="1"/>
    <col min="3079" max="3079" width="2.54296875" style="66" customWidth="1"/>
    <col min="3080" max="3080" width="8.7265625" style="66"/>
    <col min="3081" max="3081" width="15.54296875" style="66" bestFit="1" customWidth="1"/>
    <col min="3082" max="3328" width="8.7265625" style="66"/>
    <col min="3329" max="3329" width="9.453125" style="66" customWidth="1"/>
    <col min="3330" max="3330" width="56.54296875" style="66" customWidth="1"/>
    <col min="3331" max="3331" width="6.1796875" style="66" customWidth="1"/>
    <col min="3332" max="3332" width="7.7265625" style="66" customWidth="1"/>
    <col min="3333" max="3334" width="12.7265625" style="66" customWidth="1"/>
    <col min="3335" max="3335" width="2.54296875" style="66" customWidth="1"/>
    <col min="3336" max="3336" width="8.7265625" style="66"/>
    <col min="3337" max="3337" width="15.54296875" style="66" bestFit="1" customWidth="1"/>
    <col min="3338" max="3584" width="8.7265625" style="66"/>
    <col min="3585" max="3585" width="9.453125" style="66" customWidth="1"/>
    <col min="3586" max="3586" width="56.54296875" style="66" customWidth="1"/>
    <col min="3587" max="3587" width="6.1796875" style="66" customWidth="1"/>
    <col min="3588" max="3588" width="7.7265625" style="66" customWidth="1"/>
    <col min="3589" max="3590" width="12.7265625" style="66" customWidth="1"/>
    <col min="3591" max="3591" width="2.54296875" style="66" customWidth="1"/>
    <col min="3592" max="3592" width="8.7265625" style="66"/>
    <col min="3593" max="3593" width="15.54296875" style="66" bestFit="1" customWidth="1"/>
    <col min="3594" max="3840" width="8.7265625" style="66"/>
    <col min="3841" max="3841" width="9.453125" style="66" customWidth="1"/>
    <col min="3842" max="3842" width="56.54296875" style="66" customWidth="1"/>
    <col min="3843" max="3843" width="6.1796875" style="66" customWidth="1"/>
    <col min="3844" max="3844" width="7.7265625" style="66" customWidth="1"/>
    <col min="3845" max="3846" width="12.7265625" style="66" customWidth="1"/>
    <col min="3847" max="3847" width="2.54296875" style="66" customWidth="1"/>
    <col min="3848" max="3848" width="8.7265625" style="66"/>
    <col min="3849" max="3849" width="15.54296875" style="66" bestFit="1" customWidth="1"/>
    <col min="3850" max="4096" width="8.7265625" style="66"/>
    <col min="4097" max="4097" width="9.453125" style="66" customWidth="1"/>
    <col min="4098" max="4098" width="56.54296875" style="66" customWidth="1"/>
    <col min="4099" max="4099" width="6.1796875" style="66" customWidth="1"/>
    <col min="4100" max="4100" width="7.7265625" style="66" customWidth="1"/>
    <col min="4101" max="4102" width="12.7265625" style="66" customWidth="1"/>
    <col min="4103" max="4103" width="2.54296875" style="66" customWidth="1"/>
    <col min="4104" max="4104" width="8.7265625" style="66"/>
    <col min="4105" max="4105" width="15.54296875" style="66" bestFit="1" customWidth="1"/>
    <col min="4106" max="4352" width="8.7265625" style="66"/>
    <col min="4353" max="4353" width="9.453125" style="66" customWidth="1"/>
    <col min="4354" max="4354" width="56.54296875" style="66" customWidth="1"/>
    <col min="4355" max="4355" width="6.1796875" style="66" customWidth="1"/>
    <col min="4356" max="4356" width="7.7265625" style="66" customWidth="1"/>
    <col min="4357" max="4358" width="12.7265625" style="66" customWidth="1"/>
    <col min="4359" max="4359" width="2.54296875" style="66" customWidth="1"/>
    <col min="4360" max="4360" width="8.7265625" style="66"/>
    <col min="4361" max="4361" width="15.54296875" style="66" bestFit="1" customWidth="1"/>
    <col min="4362" max="4608" width="8.7265625" style="66"/>
    <col min="4609" max="4609" width="9.453125" style="66" customWidth="1"/>
    <col min="4610" max="4610" width="56.54296875" style="66" customWidth="1"/>
    <col min="4611" max="4611" width="6.1796875" style="66" customWidth="1"/>
    <col min="4612" max="4612" width="7.7265625" style="66" customWidth="1"/>
    <col min="4613" max="4614" width="12.7265625" style="66" customWidth="1"/>
    <col min="4615" max="4615" width="2.54296875" style="66" customWidth="1"/>
    <col min="4616" max="4616" width="8.7265625" style="66"/>
    <col min="4617" max="4617" width="15.54296875" style="66" bestFit="1" customWidth="1"/>
    <col min="4618" max="4864" width="8.7265625" style="66"/>
    <col min="4865" max="4865" width="9.453125" style="66" customWidth="1"/>
    <col min="4866" max="4866" width="56.54296875" style="66" customWidth="1"/>
    <col min="4867" max="4867" width="6.1796875" style="66" customWidth="1"/>
    <col min="4868" max="4868" width="7.7265625" style="66" customWidth="1"/>
    <col min="4869" max="4870" width="12.7265625" style="66" customWidth="1"/>
    <col min="4871" max="4871" width="2.54296875" style="66" customWidth="1"/>
    <col min="4872" max="4872" width="8.7265625" style="66"/>
    <col min="4873" max="4873" width="15.54296875" style="66" bestFit="1" customWidth="1"/>
    <col min="4874" max="5120" width="8.7265625" style="66"/>
    <col min="5121" max="5121" width="9.453125" style="66" customWidth="1"/>
    <col min="5122" max="5122" width="56.54296875" style="66" customWidth="1"/>
    <col min="5123" max="5123" width="6.1796875" style="66" customWidth="1"/>
    <col min="5124" max="5124" width="7.7265625" style="66" customWidth="1"/>
    <col min="5125" max="5126" width="12.7265625" style="66" customWidth="1"/>
    <col min="5127" max="5127" width="2.54296875" style="66" customWidth="1"/>
    <col min="5128" max="5128" width="8.7265625" style="66"/>
    <col min="5129" max="5129" width="15.54296875" style="66" bestFit="1" customWidth="1"/>
    <col min="5130" max="5376" width="8.7265625" style="66"/>
    <col min="5377" max="5377" width="9.453125" style="66" customWidth="1"/>
    <col min="5378" max="5378" width="56.54296875" style="66" customWidth="1"/>
    <col min="5379" max="5379" width="6.1796875" style="66" customWidth="1"/>
    <col min="5380" max="5380" width="7.7265625" style="66" customWidth="1"/>
    <col min="5381" max="5382" width="12.7265625" style="66" customWidth="1"/>
    <col min="5383" max="5383" width="2.54296875" style="66" customWidth="1"/>
    <col min="5384" max="5384" width="8.7265625" style="66"/>
    <col min="5385" max="5385" width="15.54296875" style="66" bestFit="1" customWidth="1"/>
    <col min="5386" max="5632" width="8.7265625" style="66"/>
    <col min="5633" max="5633" width="9.453125" style="66" customWidth="1"/>
    <col min="5634" max="5634" width="56.54296875" style="66" customWidth="1"/>
    <col min="5635" max="5635" width="6.1796875" style="66" customWidth="1"/>
    <col min="5636" max="5636" width="7.7265625" style="66" customWidth="1"/>
    <col min="5637" max="5638" width="12.7265625" style="66" customWidth="1"/>
    <col min="5639" max="5639" width="2.54296875" style="66" customWidth="1"/>
    <col min="5640" max="5640" width="8.7265625" style="66"/>
    <col min="5641" max="5641" width="15.54296875" style="66" bestFit="1" customWidth="1"/>
    <col min="5642" max="5888" width="8.7265625" style="66"/>
    <col min="5889" max="5889" width="9.453125" style="66" customWidth="1"/>
    <col min="5890" max="5890" width="56.54296875" style="66" customWidth="1"/>
    <col min="5891" max="5891" width="6.1796875" style="66" customWidth="1"/>
    <col min="5892" max="5892" width="7.7265625" style="66" customWidth="1"/>
    <col min="5893" max="5894" width="12.7265625" style="66" customWidth="1"/>
    <col min="5895" max="5895" width="2.54296875" style="66" customWidth="1"/>
    <col min="5896" max="5896" width="8.7265625" style="66"/>
    <col min="5897" max="5897" width="15.54296875" style="66" bestFit="1" customWidth="1"/>
    <col min="5898" max="6144" width="8.7265625" style="66"/>
    <col min="6145" max="6145" width="9.453125" style="66" customWidth="1"/>
    <col min="6146" max="6146" width="56.54296875" style="66" customWidth="1"/>
    <col min="6147" max="6147" width="6.1796875" style="66" customWidth="1"/>
    <col min="6148" max="6148" width="7.7265625" style="66" customWidth="1"/>
    <col min="6149" max="6150" width="12.7265625" style="66" customWidth="1"/>
    <col min="6151" max="6151" width="2.54296875" style="66" customWidth="1"/>
    <col min="6152" max="6152" width="8.7265625" style="66"/>
    <col min="6153" max="6153" width="15.54296875" style="66" bestFit="1" customWidth="1"/>
    <col min="6154" max="6400" width="8.7265625" style="66"/>
    <col min="6401" max="6401" width="9.453125" style="66" customWidth="1"/>
    <col min="6402" max="6402" width="56.54296875" style="66" customWidth="1"/>
    <col min="6403" max="6403" width="6.1796875" style="66" customWidth="1"/>
    <col min="6404" max="6404" width="7.7265625" style="66" customWidth="1"/>
    <col min="6405" max="6406" width="12.7265625" style="66" customWidth="1"/>
    <col min="6407" max="6407" width="2.54296875" style="66" customWidth="1"/>
    <col min="6408" max="6408" width="8.7265625" style="66"/>
    <col min="6409" max="6409" width="15.54296875" style="66" bestFit="1" customWidth="1"/>
    <col min="6410" max="6656" width="8.7265625" style="66"/>
    <col min="6657" max="6657" width="9.453125" style="66" customWidth="1"/>
    <col min="6658" max="6658" width="56.54296875" style="66" customWidth="1"/>
    <col min="6659" max="6659" width="6.1796875" style="66" customWidth="1"/>
    <col min="6660" max="6660" width="7.7265625" style="66" customWidth="1"/>
    <col min="6661" max="6662" width="12.7265625" style="66" customWidth="1"/>
    <col min="6663" max="6663" width="2.54296875" style="66" customWidth="1"/>
    <col min="6664" max="6664" width="8.7265625" style="66"/>
    <col min="6665" max="6665" width="15.54296875" style="66" bestFit="1" customWidth="1"/>
    <col min="6666" max="6912" width="8.7265625" style="66"/>
    <col min="6913" max="6913" width="9.453125" style="66" customWidth="1"/>
    <col min="6914" max="6914" width="56.54296875" style="66" customWidth="1"/>
    <col min="6915" max="6915" width="6.1796875" style="66" customWidth="1"/>
    <col min="6916" max="6916" width="7.7265625" style="66" customWidth="1"/>
    <col min="6917" max="6918" width="12.7265625" style="66" customWidth="1"/>
    <col min="6919" max="6919" width="2.54296875" style="66" customWidth="1"/>
    <col min="6920" max="6920" width="8.7265625" style="66"/>
    <col min="6921" max="6921" width="15.54296875" style="66" bestFit="1" customWidth="1"/>
    <col min="6922" max="7168" width="8.7265625" style="66"/>
    <col min="7169" max="7169" width="9.453125" style="66" customWidth="1"/>
    <col min="7170" max="7170" width="56.54296875" style="66" customWidth="1"/>
    <col min="7171" max="7171" width="6.1796875" style="66" customWidth="1"/>
    <col min="7172" max="7172" width="7.7265625" style="66" customWidth="1"/>
    <col min="7173" max="7174" width="12.7265625" style="66" customWidth="1"/>
    <col min="7175" max="7175" width="2.54296875" style="66" customWidth="1"/>
    <col min="7176" max="7176" width="8.7265625" style="66"/>
    <col min="7177" max="7177" width="15.54296875" style="66" bestFit="1" customWidth="1"/>
    <col min="7178" max="7424" width="8.7265625" style="66"/>
    <col min="7425" max="7425" width="9.453125" style="66" customWidth="1"/>
    <col min="7426" max="7426" width="56.54296875" style="66" customWidth="1"/>
    <col min="7427" max="7427" width="6.1796875" style="66" customWidth="1"/>
    <col min="7428" max="7428" width="7.7265625" style="66" customWidth="1"/>
    <col min="7429" max="7430" width="12.7265625" style="66" customWidth="1"/>
    <col min="7431" max="7431" width="2.54296875" style="66" customWidth="1"/>
    <col min="7432" max="7432" width="8.7265625" style="66"/>
    <col min="7433" max="7433" width="15.54296875" style="66" bestFit="1" customWidth="1"/>
    <col min="7434" max="7680" width="8.7265625" style="66"/>
    <col min="7681" max="7681" width="9.453125" style="66" customWidth="1"/>
    <col min="7682" max="7682" width="56.54296875" style="66" customWidth="1"/>
    <col min="7683" max="7683" width="6.1796875" style="66" customWidth="1"/>
    <col min="7684" max="7684" width="7.7265625" style="66" customWidth="1"/>
    <col min="7685" max="7686" width="12.7265625" style="66" customWidth="1"/>
    <col min="7687" max="7687" width="2.54296875" style="66" customWidth="1"/>
    <col min="7688" max="7688" width="8.7265625" style="66"/>
    <col min="7689" max="7689" width="15.54296875" style="66" bestFit="1" customWidth="1"/>
    <col min="7690" max="7936" width="8.7265625" style="66"/>
    <col min="7937" max="7937" width="9.453125" style="66" customWidth="1"/>
    <col min="7938" max="7938" width="56.54296875" style="66" customWidth="1"/>
    <col min="7939" max="7939" width="6.1796875" style="66" customWidth="1"/>
    <col min="7940" max="7940" width="7.7265625" style="66" customWidth="1"/>
    <col min="7941" max="7942" width="12.7265625" style="66" customWidth="1"/>
    <col min="7943" max="7943" width="2.54296875" style="66" customWidth="1"/>
    <col min="7944" max="7944" width="8.7265625" style="66"/>
    <col min="7945" max="7945" width="15.54296875" style="66" bestFit="1" customWidth="1"/>
    <col min="7946" max="8192" width="8.7265625" style="66"/>
    <col min="8193" max="8193" width="9.453125" style="66" customWidth="1"/>
    <col min="8194" max="8194" width="56.54296875" style="66" customWidth="1"/>
    <col min="8195" max="8195" width="6.1796875" style="66" customWidth="1"/>
    <col min="8196" max="8196" width="7.7265625" style="66" customWidth="1"/>
    <col min="8197" max="8198" width="12.7265625" style="66" customWidth="1"/>
    <col min="8199" max="8199" width="2.54296875" style="66" customWidth="1"/>
    <col min="8200" max="8200" width="8.7265625" style="66"/>
    <col min="8201" max="8201" width="15.54296875" style="66" bestFit="1" customWidth="1"/>
    <col min="8202" max="8448" width="8.7265625" style="66"/>
    <col min="8449" max="8449" width="9.453125" style="66" customWidth="1"/>
    <col min="8450" max="8450" width="56.54296875" style="66" customWidth="1"/>
    <col min="8451" max="8451" width="6.1796875" style="66" customWidth="1"/>
    <col min="8452" max="8452" width="7.7265625" style="66" customWidth="1"/>
    <col min="8453" max="8454" width="12.7265625" style="66" customWidth="1"/>
    <col min="8455" max="8455" width="2.54296875" style="66" customWidth="1"/>
    <col min="8456" max="8456" width="8.7265625" style="66"/>
    <col min="8457" max="8457" width="15.54296875" style="66" bestFit="1" customWidth="1"/>
    <col min="8458" max="8704" width="8.7265625" style="66"/>
    <col min="8705" max="8705" width="9.453125" style="66" customWidth="1"/>
    <col min="8706" max="8706" width="56.54296875" style="66" customWidth="1"/>
    <col min="8707" max="8707" width="6.1796875" style="66" customWidth="1"/>
    <col min="8708" max="8708" width="7.7265625" style="66" customWidth="1"/>
    <col min="8709" max="8710" width="12.7265625" style="66" customWidth="1"/>
    <col min="8711" max="8711" width="2.54296875" style="66" customWidth="1"/>
    <col min="8712" max="8712" width="8.7265625" style="66"/>
    <col min="8713" max="8713" width="15.54296875" style="66" bestFit="1" customWidth="1"/>
    <col min="8714" max="8960" width="8.7265625" style="66"/>
    <col min="8961" max="8961" width="9.453125" style="66" customWidth="1"/>
    <col min="8962" max="8962" width="56.54296875" style="66" customWidth="1"/>
    <col min="8963" max="8963" width="6.1796875" style="66" customWidth="1"/>
    <col min="8964" max="8964" width="7.7265625" style="66" customWidth="1"/>
    <col min="8965" max="8966" width="12.7265625" style="66" customWidth="1"/>
    <col min="8967" max="8967" width="2.54296875" style="66" customWidth="1"/>
    <col min="8968" max="8968" width="8.7265625" style="66"/>
    <col min="8969" max="8969" width="15.54296875" style="66" bestFit="1" customWidth="1"/>
    <col min="8970" max="9216" width="8.7265625" style="66"/>
    <col min="9217" max="9217" width="9.453125" style="66" customWidth="1"/>
    <col min="9218" max="9218" width="56.54296875" style="66" customWidth="1"/>
    <col min="9219" max="9219" width="6.1796875" style="66" customWidth="1"/>
    <col min="9220" max="9220" width="7.7265625" style="66" customWidth="1"/>
    <col min="9221" max="9222" width="12.7265625" style="66" customWidth="1"/>
    <col min="9223" max="9223" width="2.54296875" style="66" customWidth="1"/>
    <col min="9224" max="9224" width="8.7265625" style="66"/>
    <col min="9225" max="9225" width="15.54296875" style="66" bestFit="1" customWidth="1"/>
    <col min="9226" max="9472" width="8.7265625" style="66"/>
    <col min="9473" max="9473" width="9.453125" style="66" customWidth="1"/>
    <col min="9474" max="9474" width="56.54296875" style="66" customWidth="1"/>
    <col min="9475" max="9475" width="6.1796875" style="66" customWidth="1"/>
    <col min="9476" max="9476" width="7.7265625" style="66" customWidth="1"/>
    <col min="9477" max="9478" width="12.7265625" style="66" customWidth="1"/>
    <col min="9479" max="9479" width="2.54296875" style="66" customWidth="1"/>
    <col min="9480" max="9480" width="8.7265625" style="66"/>
    <col min="9481" max="9481" width="15.54296875" style="66" bestFit="1" customWidth="1"/>
    <col min="9482" max="9728" width="8.7265625" style="66"/>
    <col min="9729" max="9729" width="9.453125" style="66" customWidth="1"/>
    <col min="9730" max="9730" width="56.54296875" style="66" customWidth="1"/>
    <col min="9731" max="9731" width="6.1796875" style="66" customWidth="1"/>
    <col min="9732" max="9732" width="7.7265625" style="66" customWidth="1"/>
    <col min="9733" max="9734" width="12.7265625" style="66" customWidth="1"/>
    <col min="9735" max="9735" width="2.54296875" style="66" customWidth="1"/>
    <col min="9736" max="9736" width="8.7265625" style="66"/>
    <col min="9737" max="9737" width="15.54296875" style="66" bestFit="1" customWidth="1"/>
    <col min="9738" max="9984" width="8.7265625" style="66"/>
    <col min="9985" max="9985" width="9.453125" style="66" customWidth="1"/>
    <col min="9986" max="9986" width="56.54296875" style="66" customWidth="1"/>
    <col min="9987" max="9987" width="6.1796875" style="66" customWidth="1"/>
    <col min="9988" max="9988" width="7.7265625" style="66" customWidth="1"/>
    <col min="9989" max="9990" width="12.7265625" style="66" customWidth="1"/>
    <col min="9991" max="9991" width="2.54296875" style="66" customWidth="1"/>
    <col min="9992" max="9992" width="8.7265625" style="66"/>
    <col min="9993" max="9993" width="15.54296875" style="66" bestFit="1" customWidth="1"/>
    <col min="9994" max="10240" width="8.7265625" style="66"/>
    <col min="10241" max="10241" width="9.453125" style="66" customWidth="1"/>
    <col min="10242" max="10242" width="56.54296875" style="66" customWidth="1"/>
    <col min="10243" max="10243" width="6.1796875" style="66" customWidth="1"/>
    <col min="10244" max="10244" width="7.7265625" style="66" customWidth="1"/>
    <col min="10245" max="10246" width="12.7265625" style="66" customWidth="1"/>
    <col min="10247" max="10247" width="2.54296875" style="66" customWidth="1"/>
    <col min="10248" max="10248" width="8.7265625" style="66"/>
    <col min="10249" max="10249" width="15.54296875" style="66" bestFit="1" customWidth="1"/>
    <col min="10250" max="10496" width="8.7265625" style="66"/>
    <col min="10497" max="10497" width="9.453125" style="66" customWidth="1"/>
    <col min="10498" max="10498" width="56.54296875" style="66" customWidth="1"/>
    <col min="10499" max="10499" width="6.1796875" style="66" customWidth="1"/>
    <col min="10500" max="10500" width="7.7265625" style="66" customWidth="1"/>
    <col min="10501" max="10502" width="12.7265625" style="66" customWidth="1"/>
    <col min="10503" max="10503" width="2.54296875" style="66" customWidth="1"/>
    <col min="10504" max="10504" width="8.7265625" style="66"/>
    <col min="10505" max="10505" width="15.54296875" style="66" bestFit="1" customWidth="1"/>
    <col min="10506" max="10752" width="8.7265625" style="66"/>
    <col min="10753" max="10753" width="9.453125" style="66" customWidth="1"/>
    <col min="10754" max="10754" width="56.54296875" style="66" customWidth="1"/>
    <col min="10755" max="10755" width="6.1796875" style="66" customWidth="1"/>
    <col min="10756" max="10756" width="7.7265625" style="66" customWidth="1"/>
    <col min="10757" max="10758" width="12.7265625" style="66" customWidth="1"/>
    <col min="10759" max="10759" width="2.54296875" style="66" customWidth="1"/>
    <col min="10760" max="10760" width="8.7265625" style="66"/>
    <col min="10761" max="10761" width="15.54296875" style="66" bestFit="1" customWidth="1"/>
    <col min="10762" max="11008" width="8.7265625" style="66"/>
    <col min="11009" max="11009" width="9.453125" style="66" customWidth="1"/>
    <col min="11010" max="11010" width="56.54296875" style="66" customWidth="1"/>
    <col min="11011" max="11011" width="6.1796875" style="66" customWidth="1"/>
    <col min="11012" max="11012" width="7.7265625" style="66" customWidth="1"/>
    <col min="11013" max="11014" width="12.7265625" style="66" customWidth="1"/>
    <col min="11015" max="11015" width="2.54296875" style="66" customWidth="1"/>
    <col min="11016" max="11016" width="8.7265625" style="66"/>
    <col min="11017" max="11017" width="15.54296875" style="66" bestFit="1" customWidth="1"/>
    <col min="11018" max="11264" width="8.7265625" style="66"/>
    <col min="11265" max="11265" width="9.453125" style="66" customWidth="1"/>
    <col min="11266" max="11266" width="56.54296875" style="66" customWidth="1"/>
    <col min="11267" max="11267" width="6.1796875" style="66" customWidth="1"/>
    <col min="11268" max="11268" width="7.7265625" style="66" customWidth="1"/>
    <col min="11269" max="11270" width="12.7265625" style="66" customWidth="1"/>
    <col min="11271" max="11271" width="2.54296875" style="66" customWidth="1"/>
    <col min="11272" max="11272" width="8.7265625" style="66"/>
    <col min="11273" max="11273" width="15.54296875" style="66" bestFit="1" customWidth="1"/>
    <col min="11274" max="11520" width="8.7265625" style="66"/>
    <col min="11521" max="11521" width="9.453125" style="66" customWidth="1"/>
    <col min="11522" max="11522" width="56.54296875" style="66" customWidth="1"/>
    <col min="11523" max="11523" width="6.1796875" style="66" customWidth="1"/>
    <col min="11524" max="11524" width="7.7265625" style="66" customWidth="1"/>
    <col min="11525" max="11526" width="12.7265625" style="66" customWidth="1"/>
    <col min="11527" max="11527" width="2.54296875" style="66" customWidth="1"/>
    <col min="11528" max="11528" width="8.7265625" style="66"/>
    <col min="11529" max="11529" width="15.54296875" style="66" bestFit="1" customWidth="1"/>
    <col min="11530" max="11776" width="8.7265625" style="66"/>
    <col min="11777" max="11777" width="9.453125" style="66" customWidth="1"/>
    <col min="11778" max="11778" width="56.54296875" style="66" customWidth="1"/>
    <col min="11779" max="11779" width="6.1796875" style="66" customWidth="1"/>
    <col min="11780" max="11780" width="7.7265625" style="66" customWidth="1"/>
    <col min="11781" max="11782" width="12.7265625" style="66" customWidth="1"/>
    <col min="11783" max="11783" width="2.54296875" style="66" customWidth="1"/>
    <col min="11784" max="11784" width="8.7265625" style="66"/>
    <col min="11785" max="11785" width="15.54296875" style="66" bestFit="1" customWidth="1"/>
    <col min="11786" max="12032" width="8.7265625" style="66"/>
    <col min="12033" max="12033" width="9.453125" style="66" customWidth="1"/>
    <col min="12034" max="12034" width="56.54296875" style="66" customWidth="1"/>
    <col min="12035" max="12035" width="6.1796875" style="66" customWidth="1"/>
    <col min="12036" max="12036" width="7.7265625" style="66" customWidth="1"/>
    <col min="12037" max="12038" width="12.7265625" style="66" customWidth="1"/>
    <col min="12039" max="12039" width="2.54296875" style="66" customWidth="1"/>
    <col min="12040" max="12040" width="8.7265625" style="66"/>
    <col min="12041" max="12041" width="15.54296875" style="66" bestFit="1" customWidth="1"/>
    <col min="12042" max="12288" width="8.7265625" style="66"/>
    <col min="12289" max="12289" width="9.453125" style="66" customWidth="1"/>
    <col min="12290" max="12290" width="56.54296875" style="66" customWidth="1"/>
    <col min="12291" max="12291" width="6.1796875" style="66" customWidth="1"/>
    <col min="12292" max="12292" width="7.7265625" style="66" customWidth="1"/>
    <col min="12293" max="12294" width="12.7265625" style="66" customWidth="1"/>
    <col min="12295" max="12295" width="2.54296875" style="66" customWidth="1"/>
    <col min="12296" max="12296" width="8.7265625" style="66"/>
    <col min="12297" max="12297" width="15.54296875" style="66" bestFit="1" customWidth="1"/>
    <col min="12298" max="12544" width="8.7265625" style="66"/>
    <col min="12545" max="12545" width="9.453125" style="66" customWidth="1"/>
    <col min="12546" max="12546" width="56.54296875" style="66" customWidth="1"/>
    <col min="12547" max="12547" width="6.1796875" style="66" customWidth="1"/>
    <col min="12548" max="12548" width="7.7265625" style="66" customWidth="1"/>
    <col min="12549" max="12550" width="12.7265625" style="66" customWidth="1"/>
    <col min="12551" max="12551" width="2.54296875" style="66" customWidth="1"/>
    <col min="12552" max="12552" width="8.7265625" style="66"/>
    <col min="12553" max="12553" width="15.54296875" style="66" bestFit="1" customWidth="1"/>
    <col min="12554" max="12800" width="8.7265625" style="66"/>
    <col min="12801" max="12801" width="9.453125" style="66" customWidth="1"/>
    <col min="12802" max="12802" width="56.54296875" style="66" customWidth="1"/>
    <col min="12803" max="12803" width="6.1796875" style="66" customWidth="1"/>
    <col min="12804" max="12804" width="7.7265625" style="66" customWidth="1"/>
    <col min="12805" max="12806" width="12.7265625" style="66" customWidth="1"/>
    <col min="12807" max="12807" width="2.54296875" style="66" customWidth="1"/>
    <col min="12808" max="12808" width="8.7265625" style="66"/>
    <col min="12809" max="12809" width="15.54296875" style="66" bestFit="1" customWidth="1"/>
    <col min="12810" max="13056" width="8.7265625" style="66"/>
    <col min="13057" max="13057" width="9.453125" style="66" customWidth="1"/>
    <col min="13058" max="13058" width="56.54296875" style="66" customWidth="1"/>
    <col min="13059" max="13059" width="6.1796875" style="66" customWidth="1"/>
    <col min="13060" max="13060" width="7.7265625" style="66" customWidth="1"/>
    <col min="13061" max="13062" width="12.7265625" style="66" customWidth="1"/>
    <col min="13063" max="13063" width="2.54296875" style="66" customWidth="1"/>
    <col min="13064" max="13064" width="8.7265625" style="66"/>
    <col min="13065" max="13065" width="15.54296875" style="66" bestFit="1" customWidth="1"/>
    <col min="13066" max="13312" width="8.7265625" style="66"/>
    <col min="13313" max="13313" width="9.453125" style="66" customWidth="1"/>
    <col min="13314" max="13314" width="56.54296875" style="66" customWidth="1"/>
    <col min="13315" max="13315" width="6.1796875" style="66" customWidth="1"/>
    <col min="13316" max="13316" width="7.7265625" style="66" customWidth="1"/>
    <col min="13317" max="13318" width="12.7265625" style="66" customWidth="1"/>
    <col min="13319" max="13319" width="2.54296875" style="66" customWidth="1"/>
    <col min="13320" max="13320" width="8.7265625" style="66"/>
    <col min="13321" max="13321" width="15.54296875" style="66" bestFit="1" customWidth="1"/>
    <col min="13322" max="13568" width="8.7265625" style="66"/>
    <col min="13569" max="13569" width="9.453125" style="66" customWidth="1"/>
    <col min="13570" max="13570" width="56.54296875" style="66" customWidth="1"/>
    <col min="13571" max="13571" width="6.1796875" style="66" customWidth="1"/>
    <col min="13572" max="13572" width="7.7265625" style="66" customWidth="1"/>
    <col min="13573" max="13574" width="12.7265625" style="66" customWidth="1"/>
    <col min="13575" max="13575" width="2.54296875" style="66" customWidth="1"/>
    <col min="13576" max="13576" width="8.7265625" style="66"/>
    <col min="13577" max="13577" width="15.54296875" style="66" bestFit="1" customWidth="1"/>
    <col min="13578" max="13824" width="8.7265625" style="66"/>
    <col min="13825" max="13825" width="9.453125" style="66" customWidth="1"/>
    <col min="13826" max="13826" width="56.54296875" style="66" customWidth="1"/>
    <col min="13827" max="13827" width="6.1796875" style="66" customWidth="1"/>
    <col min="13828" max="13828" width="7.7265625" style="66" customWidth="1"/>
    <col min="13829" max="13830" width="12.7265625" style="66" customWidth="1"/>
    <col min="13831" max="13831" width="2.54296875" style="66" customWidth="1"/>
    <col min="13832" max="13832" width="8.7265625" style="66"/>
    <col min="13833" max="13833" width="15.54296875" style="66" bestFit="1" customWidth="1"/>
    <col min="13834" max="14080" width="8.7265625" style="66"/>
    <col min="14081" max="14081" width="9.453125" style="66" customWidth="1"/>
    <col min="14082" max="14082" width="56.54296875" style="66" customWidth="1"/>
    <col min="14083" max="14083" width="6.1796875" style="66" customWidth="1"/>
    <col min="14084" max="14084" width="7.7265625" style="66" customWidth="1"/>
    <col min="14085" max="14086" width="12.7265625" style="66" customWidth="1"/>
    <col min="14087" max="14087" width="2.54296875" style="66" customWidth="1"/>
    <col min="14088" max="14088" width="8.7265625" style="66"/>
    <col min="14089" max="14089" width="15.54296875" style="66" bestFit="1" customWidth="1"/>
    <col min="14090" max="14336" width="8.7265625" style="66"/>
    <col min="14337" max="14337" width="9.453125" style="66" customWidth="1"/>
    <col min="14338" max="14338" width="56.54296875" style="66" customWidth="1"/>
    <col min="14339" max="14339" width="6.1796875" style="66" customWidth="1"/>
    <col min="14340" max="14340" width="7.7265625" style="66" customWidth="1"/>
    <col min="14341" max="14342" width="12.7265625" style="66" customWidth="1"/>
    <col min="14343" max="14343" width="2.54296875" style="66" customWidth="1"/>
    <col min="14344" max="14344" width="8.7265625" style="66"/>
    <col min="14345" max="14345" width="15.54296875" style="66" bestFit="1" customWidth="1"/>
    <col min="14346" max="14592" width="8.7265625" style="66"/>
    <col min="14593" max="14593" width="9.453125" style="66" customWidth="1"/>
    <col min="14594" max="14594" width="56.54296875" style="66" customWidth="1"/>
    <col min="14595" max="14595" width="6.1796875" style="66" customWidth="1"/>
    <col min="14596" max="14596" width="7.7265625" style="66" customWidth="1"/>
    <col min="14597" max="14598" width="12.7265625" style="66" customWidth="1"/>
    <col min="14599" max="14599" width="2.54296875" style="66" customWidth="1"/>
    <col min="14600" max="14600" width="8.7265625" style="66"/>
    <col min="14601" max="14601" width="15.54296875" style="66" bestFit="1" customWidth="1"/>
    <col min="14602" max="14848" width="8.7265625" style="66"/>
    <col min="14849" max="14849" width="9.453125" style="66" customWidth="1"/>
    <col min="14850" max="14850" width="56.54296875" style="66" customWidth="1"/>
    <col min="14851" max="14851" width="6.1796875" style="66" customWidth="1"/>
    <col min="14852" max="14852" width="7.7265625" style="66" customWidth="1"/>
    <col min="14853" max="14854" width="12.7265625" style="66" customWidth="1"/>
    <col min="14855" max="14855" width="2.54296875" style="66" customWidth="1"/>
    <col min="14856" max="14856" width="8.7265625" style="66"/>
    <col min="14857" max="14857" width="15.54296875" style="66" bestFit="1" customWidth="1"/>
    <col min="14858" max="15104" width="8.7265625" style="66"/>
    <col min="15105" max="15105" width="9.453125" style="66" customWidth="1"/>
    <col min="15106" max="15106" width="56.54296875" style="66" customWidth="1"/>
    <col min="15107" max="15107" width="6.1796875" style="66" customWidth="1"/>
    <col min="15108" max="15108" width="7.7265625" style="66" customWidth="1"/>
    <col min="15109" max="15110" width="12.7265625" style="66" customWidth="1"/>
    <col min="15111" max="15111" width="2.54296875" style="66" customWidth="1"/>
    <col min="15112" max="15112" width="8.7265625" style="66"/>
    <col min="15113" max="15113" width="15.54296875" style="66" bestFit="1" customWidth="1"/>
    <col min="15114" max="15360" width="8.7265625" style="66"/>
    <col min="15361" max="15361" width="9.453125" style="66" customWidth="1"/>
    <col min="15362" max="15362" width="56.54296875" style="66" customWidth="1"/>
    <col min="15363" max="15363" width="6.1796875" style="66" customWidth="1"/>
    <col min="15364" max="15364" width="7.7265625" style="66" customWidth="1"/>
    <col min="15365" max="15366" width="12.7265625" style="66" customWidth="1"/>
    <col min="15367" max="15367" width="2.54296875" style="66" customWidth="1"/>
    <col min="15368" max="15368" width="8.7265625" style="66"/>
    <col min="15369" max="15369" width="15.54296875" style="66" bestFit="1" customWidth="1"/>
    <col min="15370" max="15616" width="8.7265625" style="66"/>
    <col min="15617" max="15617" width="9.453125" style="66" customWidth="1"/>
    <col min="15618" max="15618" width="56.54296875" style="66" customWidth="1"/>
    <col min="15619" max="15619" width="6.1796875" style="66" customWidth="1"/>
    <col min="15620" max="15620" width="7.7265625" style="66" customWidth="1"/>
    <col min="15621" max="15622" width="12.7265625" style="66" customWidth="1"/>
    <col min="15623" max="15623" width="2.54296875" style="66" customWidth="1"/>
    <col min="15624" max="15624" width="8.7265625" style="66"/>
    <col min="15625" max="15625" width="15.54296875" style="66" bestFit="1" customWidth="1"/>
    <col min="15626" max="15872" width="8.7265625" style="66"/>
    <col min="15873" max="15873" width="9.453125" style="66" customWidth="1"/>
    <col min="15874" max="15874" width="56.54296875" style="66" customWidth="1"/>
    <col min="15875" max="15875" width="6.1796875" style="66" customWidth="1"/>
    <col min="15876" max="15876" width="7.7265625" style="66" customWidth="1"/>
    <col min="15877" max="15878" width="12.7265625" style="66" customWidth="1"/>
    <col min="15879" max="15879" width="2.54296875" style="66" customWidth="1"/>
    <col min="15880" max="15880" width="8.7265625" style="66"/>
    <col min="15881" max="15881" width="15.54296875" style="66" bestFit="1" customWidth="1"/>
    <col min="15882" max="16128" width="8.7265625" style="66"/>
    <col min="16129" max="16129" width="9.453125" style="66" customWidth="1"/>
    <col min="16130" max="16130" width="56.54296875" style="66" customWidth="1"/>
    <col min="16131" max="16131" width="6.1796875" style="66" customWidth="1"/>
    <col min="16132" max="16132" width="7.7265625" style="66" customWidth="1"/>
    <col min="16133" max="16134" width="12.7265625" style="66" customWidth="1"/>
    <col min="16135" max="16135" width="2.54296875" style="66" customWidth="1"/>
    <col min="16136" max="16136" width="8.7265625" style="66"/>
    <col min="16137" max="16137" width="15.54296875" style="66" bestFit="1" customWidth="1"/>
    <col min="16138" max="16384" width="8.7265625" style="66"/>
  </cols>
  <sheetData>
    <row r="1" spans="1:256" ht="15" thickTop="1" x14ac:dyDescent="0.35">
      <c r="A1" s="462" t="s">
        <v>37</v>
      </c>
      <c r="B1" s="463"/>
      <c r="C1" s="463"/>
      <c r="D1" s="463"/>
      <c r="E1" s="463"/>
      <c r="F1" s="464"/>
      <c r="G1" s="64"/>
      <c r="H1" s="64"/>
      <c r="I1" s="64"/>
      <c r="J1" s="64"/>
      <c r="K1" s="64"/>
      <c r="L1" s="64"/>
      <c r="M1" s="64"/>
      <c r="N1" s="64"/>
      <c r="O1" s="64"/>
      <c r="P1" s="64"/>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5.25" customHeight="1" x14ac:dyDescent="0.35">
      <c r="A2" s="67"/>
      <c r="B2" s="68"/>
      <c r="C2" s="68"/>
      <c r="D2" s="68"/>
      <c r="E2" s="69"/>
      <c r="F2" s="70"/>
      <c r="G2" s="64"/>
      <c r="H2" s="64"/>
      <c r="I2" s="64"/>
      <c r="J2" s="64"/>
      <c r="K2" s="64"/>
      <c r="L2" s="64"/>
      <c r="M2" s="64"/>
      <c r="N2" s="64"/>
      <c r="O2" s="64"/>
      <c r="P2" s="64"/>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c r="EX2" s="65"/>
      <c r="EY2" s="65"/>
      <c r="EZ2" s="65"/>
      <c r="FA2" s="65"/>
      <c r="FB2" s="65"/>
      <c r="FC2" s="65"/>
      <c r="FD2" s="65"/>
      <c r="FE2" s="65"/>
      <c r="FF2" s="65"/>
      <c r="FG2" s="65"/>
      <c r="FH2" s="65"/>
      <c r="FI2" s="65"/>
      <c r="FJ2" s="65"/>
      <c r="FK2" s="65"/>
      <c r="FL2" s="65"/>
      <c r="FM2" s="65"/>
      <c r="FN2" s="65"/>
      <c r="FO2" s="65"/>
      <c r="FP2" s="65"/>
      <c r="FQ2" s="65"/>
      <c r="FR2" s="65"/>
      <c r="FS2" s="65"/>
      <c r="FT2" s="65"/>
      <c r="FU2" s="65"/>
      <c r="FV2" s="65"/>
      <c r="FW2" s="65"/>
      <c r="FX2" s="65"/>
      <c r="FY2" s="65"/>
      <c r="FZ2" s="65"/>
      <c r="GA2" s="65"/>
      <c r="GB2" s="65"/>
      <c r="GC2" s="65"/>
      <c r="GD2" s="65"/>
      <c r="GE2" s="65"/>
      <c r="GF2" s="65"/>
      <c r="GG2" s="65"/>
      <c r="GH2" s="65"/>
      <c r="GI2" s="65"/>
      <c r="GJ2" s="65"/>
      <c r="GK2" s="65"/>
      <c r="GL2" s="65"/>
      <c r="GM2" s="65"/>
      <c r="GN2" s="65"/>
      <c r="GO2" s="65"/>
      <c r="GP2" s="65"/>
      <c r="GQ2" s="65"/>
      <c r="GR2" s="65"/>
      <c r="GS2" s="65"/>
      <c r="GT2" s="65"/>
      <c r="GU2" s="65"/>
      <c r="GV2" s="65"/>
      <c r="GW2" s="65"/>
      <c r="GX2" s="65"/>
      <c r="GY2" s="65"/>
      <c r="GZ2" s="65"/>
      <c r="HA2" s="65"/>
      <c r="HB2" s="65"/>
      <c r="HC2" s="65"/>
      <c r="HD2" s="65"/>
      <c r="HE2" s="65"/>
      <c r="HF2" s="65"/>
      <c r="HG2" s="65"/>
      <c r="HH2" s="65"/>
      <c r="HI2" s="65"/>
      <c r="HJ2" s="65"/>
      <c r="HK2" s="65"/>
      <c r="HL2" s="65"/>
      <c r="HM2" s="65"/>
      <c r="HN2" s="65"/>
      <c r="HO2" s="65"/>
      <c r="HP2" s="65"/>
      <c r="HQ2" s="65"/>
      <c r="HR2" s="65"/>
      <c r="HS2" s="65"/>
      <c r="HT2" s="65"/>
      <c r="HU2" s="65"/>
      <c r="HV2" s="65"/>
      <c r="HW2" s="65"/>
      <c r="HX2" s="65"/>
      <c r="HY2" s="65"/>
      <c r="HZ2" s="65"/>
      <c r="IA2" s="65"/>
      <c r="IB2" s="65"/>
      <c r="IC2" s="65"/>
      <c r="ID2" s="65"/>
      <c r="IE2" s="65"/>
      <c r="IF2" s="65"/>
      <c r="IG2" s="65"/>
      <c r="IH2" s="65"/>
      <c r="II2" s="65"/>
      <c r="IJ2" s="65"/>
      <c r="IK2" s="65"/>
      <c r="IL2" s="65"/>
      <c r="IM2" s="65"/>
      <c r="IN2" s="65"/>
      <c r="IO2" s="65"/>
      <c r="IP2" s="65"/>
      <c r="IQ2" s="65"/>
      <c r="IR2" s="65"/>
      <c r="IS2" s="65"/>
      <c r="IT2" s="65"/>
      <c r="IU2" s="65"/>
      <c r="IV2" s="65"/>
    </row>
    <row r="3" spans="1:256" x14ac:dyDescent="0.35">
      <c r="A3" s="71" t="s">
        <v>38</v>
      </c>
      <c r="B3" s="72" t="str">
        <f ca="1">'Lettre devis'!C17</f>
        <v>DEVIS 2020 - FORUM XLS</v>
      </c>
      <c r="C3" s="73"/>
      <c r="D3" s="73"/>
      <c r="E3" s="69" t="s">
        <v>39</v>
      </c>
      <c r="F3" s="74">
        <f>'Lettre devis'!E5</f>
        <v>0</v>
      </c>
      <c r="G3" s="64"/>
      <c r="H3" s="64"/>
      <c r="I3" s="64"/>
      <c r="J3" s="64"/>
      <c r="K3" s="64"/>
      <c r="L3" s="64"/>
      <c r="M3" s="64"/>
      <c r="N3" s="64"/>
      <c r="O3" s="64"/>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5.25" customHeight="1" x14ac:dyDescent="0.35">
      <c r="A4" s="67"/>
      <c r="B4" s="68"/>
      <c r="C4" s="68"/>
      <c r="D4" s="68"/>
      <c r="E4" s="69"/>
      <c r="F4" s="70"/>
      <c r="G4" s="64"/>
      <c r="H4" s="64"/>
      <c r="I4" s="64"/>
      <c r="J4" s="64"/>
      <c r="K4" s="64"/>
      <c r="L4" s="64"/>
      <c r="M4" s="64"/>
      <c r="N4" s="64"/>
      <c r="O4" s="64"/>
      <c r="P4" s="64"/>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x14ac:dyDescent="0.35">
      <c r="A5" s="67" t="s">
        <v>40</v>
      </c>
      <c r="B5" s="465" t="e">
        <f>'Lettre devis'!C22</f>
        <v>#N/A</v>
      </c>
      <c r="C5" s="465"/>
      <c r="D5" s="465"/>
      <c r="E5" s="69"/>
      <c r="F5" s="70"/>
      <c r="G5" s="64"/>
      <c r="H5" s="64"/>
      <c r="I5" s="64"/>
      <c r="J5" s="64"/>
      <c r="K5" s="64"/>
      <c r="L5" s="64"/>
      <c r="M5" s="64"/>
      <c r="N5" s="64"/>
      <c r="O5" s="64"/>
      <c r="P5" s="64"/>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x14ac:dyDescent="0.35">
      <c r="A6" s="67" t="s">
        <v>41</v>
      </c>
      <c r="B6" s="75" t="e">
        <f>'Lettre devis'!C11</f>
        <v>#N/A</v>
      </c>
      <c r="C6" s="466" t="s">
        <v>42</v>
      </c>
      <c r="D6" s="466"/>
      <c r="E6" s="466">
        <f>'Lettre devis'!E8</f>
        <v>0</v>
      </c>
      <c r="F6" s="467"/>
      <c r="G6" s="64"/>
      <c r="H6" s="64"/>
      <c r="I6" s="64"/>
      <c r="J6" s="64"/>
      <c r="K6" s="64"/>
      <c r="L6" s="64"/>
      <c r="M6" s="64"/>
      <c r="N6" s="64"/>
      <c r="O6" s="64"/>
      <c r="P6" s="64"/>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x14ac:dyDescent="0.35">
      <c r="A7" s="67"/>
      <c r="B7" s="76" t="str">
        <f>'Lettre devis'!C12</f>
        <v>ALFORTVILLE CT</v>
      </c>
      <c r="C7" s="466"/>
      <c r="D7" s="466"/>
      <c r="E7" s="77"/>
      <c r="F7" s="78"/>
      <c r="G7" s="64"/>
      <c r="H7" s="64"/>
      <c r="I7" s="64"/>
      <c r="J7" s="64"/>
      <c r="K7" s="64"/>
      <c r="L7" s="64"/>
      <c r="M7" s="64"/>
      <c r="N7" s="64"/>
      <c r="O7" s="64"/>
      <c r="P7" s="64"/>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x14ac:dyDescent="0.35">
      <c r="A8" s="67"/>
      <c r="B8" s="76" t="e">
        <f>'Lettre devis'!C13</f>
        <v>#N/A</v>
      </c>
      <c r="C8" s="79"/>
      <c r="D8" s="79"/>
      <c r="E8" s="69"/>
      <c r="F8" s="70"/>
      <c r="G8" s="64"/>
      <c r="H8" s="64"/>
      <c r="I8" s="64"/>
      <c r="J8" s="64"/>
      <c r="K8" s="64"/>
      <c r="L8" s="64"/>
      <c r="M8" s="64"/>
      <c r="N8" s="64"/>
      <c r="O8" s="64"/>
      <c r="P8" s="64"/>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x14ac:dyDescent="0.35">
      <c r="A9" s="67"/>
      <c r="B9" s="76" t="e">
        <f>'Lettre devis'!C14</f>
        <v>#N/A</v>
      </c>
      <c r="C9" s="68"/>
      <c r="D9" s="68"/>
      <c r="E9" s="69"/>
      <c r="F9" s="70"/>
      <c r="G9" s="64"/>
      <c r="H9" s="64"/>
      <c r="I9" s="64"/>
      <c r="J9" s="64"/>
      <c r="K9" s="64"/>
      <c r="L9" s="64"/>
      <c r="M9" s="64"/>
      <c r="N9" s="64"/>
      <c r="O9" s="64"/>
      <c r="P9" s="64"/>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42" customHeight="1" thickBot="1" x14ac:dyDescent="0.4">
      <c r="A10" s="80" t="s">
        <v>43</v>
      </c>
      <c r="B10" s="468">
        <f>'Lettre devis'!C24</f>
        <v>0</v>
      </c>
      <c r="C10" s="468"/>
      <c r="D10" s="468"/>
      <c r="E10" s="468"/>
      <c r="F10" s="469"/>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c r="IU10" s="64"/>
      <c r="IV10" s="81"/>
    </row>
    <row r="11" spans="1:256" ht="15" thickTop="1" x14ac:dyDescent="0.35">
      <c r="A11" s="473" t="s">
        <v>44</v>
      </c>
      <c r="B11" s="474"/>
      <c r="C11" s="396" t="s">
        <v>45</v>
      </c>
      <c r="D11" s="397" t="s">
        <v>46</v>
      </c>
      <c r="E11" s="398" t="s">
        <v>47</v>
      </c>
      <c r="F11" s="399" t="s">
        <v>48</v>
      </c>
      <c r="AC11" s="82"/>
    </row>
    <row r="12" spans="1:256" hidden="1" x14ac:dyDescent="0.35">
      <c r="A12" s="475" t="s">
        <v>49</v>
      </c>
      <c r="B12" s="476"/>
      <c r="C12" s="83"/>
      <c r="D12" s="83"/>
      <c r="E12" s="84"/>
      <c r="F12" s="85"/>
    </row>
    <row r="13" spans="1:256" hidden="1" x14ac:dyDescent="0.35">
      <c r="A13" s="504"/>
      <c r="B13" s="505"/>
      <c r="C13" s="505"/>
      <c r="D13" s="505"/>
      <c r="E13" s="505"/>
      <c r="F13" s="506"/>
    </row>
    <row r="14" spans="1:256" hidden="1" x14ac:dyDescent="0.35">
      <c r="A14" s="86"/>
      <c r="B14" s="87"/>
      <c r="C14" s="87"/>
      <c r="D14" s="87"/>
      <c r="E14" s="87"/>
      <c r="F14" s="88"/>
      <c r="J14" s="89"/>
      <c r="K14" s="90"/>
    </row>
    <row r="15" spans="1:256" x14ac:dyDescent="0.35">
      <c r="A15" s="475" t="s">
        <v>51</v>
      </c>
      <c r="B15" s="476"/>
      <c r="C15" s="83"/>
      <c r="D15" s="83"/>
      <c r="E15" s="84"/>
      <c r="F15" s="85"/>
      <c r="I15" s="508" t="s">
        <v>50</v>
      </c>
      <c r="J15" s="457">
        <f>'Débours Global'!I66</f>
        <v>5.0300535747086039E-2</v>
      </c>
      <c r="K15" s="458">
        <f>'Débours Global'!J66</f>
        <v>47.891564399999993</v>
      </c>
      <c r="O15" s="66">
        <f>'Débours Global'!I66</f>
        <v>5.0300535747086039E-2</v>
      </c>
    </row>
    <row r="16" spans="1:256" x14ac:dyDescent="0.35">
      <c r="A16" s="504"/>
      <c r="B16" s="505"/>
      <c r="C16" s="505"/>
      <c r="D16" s="505"/>
      <c r="E16" s="505"/>
      <c r="F16" s="506"/>
      <c r="I16" s="508"/>
      <c r="J16" s="457"/>
      <c r="K16" s="458"/>
    </row>
    <row r="17" spans="1:256" ht="7" customHeight="1" x14ac:dyDescent="0.35">
      <c r="A17" s="86"/>
      <c r="B17" s="87"/>
      <c r="C17" s="87"/>
      <c r="D17" s="87"/>
      <c r="E17" s="87"/>
      <c r="F17" s="88"/>
    </row>
    <row r="18" spans="1:256" ht="15" customHeight="1" x14ac:dyDescent="0.35">
      <c r="A18" s="507" t="s">
        <v>91</v>
      </c>
      <c r="B18" s="481"/>
      <c r="C18" s="91"/>
      <c r="D18" s="91"/>
      <c r="E18" s="92"/>
      <c r="F18" s="93"/>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c r="FL18" s="94"/>
      <c r="FM18" s="94"/>
      <c r="FN18" s="94"/>
      <c r="FO18" s="94"/>
      <c r="FP18" s="94"/>
      <c r="FQ18" s="94"/>
      <c r="FR18" s="94"/>
      <c r="FS18" s="94"/>
      <c r="FT18" s="94"/>
      <c r="FU18" s="94"/>
      <c r="FV18" s="94"/>
      <c r="FW18" s="94"/>
      <c r="FX18" s="94"/>
      <c r="FY18" s="94"/>
      <c r="FZ18" s="94"/>
      <c r="GA18" s="94"/>
      <c r="GB18" s="94"/>
      <c r="GC18" s="94"/>
      <c r="GD18" s="94"/>
      <c r="GE18" s="94"/>
      <c r="GF18" s="94"/>
      <c r="GG18" s="94"/>
      <c r="GH18" s="94"/>
      <c r="GI18" s="94"/>
      <c r="GJ18" s="94"/>
      <c r="GK18" s="94"/>
      <c r="GL18" s="94"/>
      <c r="GM18" s="94"/>
      <c r="GN18" s="94"/>
      <c r="GO18" s="94"/>
      <c r="GP18" s="94"/>
      <c r="GQ18" s="94"/>
      <c r="GR18" s="94"/>
      <c r="GS18" s="94"/>
      <c r="GT18" s="94"/>
      <c r="GU18" s="94"/>
      <c r="GV18" s="94"/>
      <c r="GW18" s="94"/>
      <c r="GX18" s="94"/>
      <c r="GY18" s="94"/>
      <c r="GZ18" s="94"/>
      <c r="HA18" s="94"/>
      <c r="HB18" s="94"/>
      <c r="HC18" s="94"/>
      <c r="HD18" s="94"/>
      <c r="HE18" s="94"/>
      <c r="HF18" s="94"/>
      <c r="HG18" s="94"/>
      <c r="HH18" s="94"/>
      <c r="HI18" s="94"/>
      <c r="HJ18" s="94"/>
      <c r="HK18" s="94"/>
      <c r="HL18" s="94"/>
      <c r="HM18" s="94"/>
      <c r="HN18" s="94"/>
      <c r="HO18" s="94"/>
      <c r="HP18" s="94"/>
      <c r="HQ18" s="94"/>
      <c r="HR18" s="94"/>
      <c r="HS18" s="94"/>
      <c r="HT18" s="94"/>
      <c r="HU18" s="94"/>
      <c r="HV18" s="94"/>
      <c r="HW18" s="94"/>
      <c r="HX18" s="94"/>
      <c r="HY18" s="94"/>
      <c r="HZ18" s="94"/>
      <c r="IA18" s="94"/>
      <c r="IB18" s="94"/>
      <c r="IC18" s="94"/>
      <c r="ID18" s="94"/>
      <c r="IE18" s="94"/>
      <c r="IF18" s="94"/>
      <c r="IG18" s="94"/>
      <c r="IH18" s="94"/>
      <c r="II18" s="94"/>
      <c r="IJ18" s="94"/>
      <c r="IK18" s="94"/>
      <c r="IL18" s="94"/>
      <c r="IM18" s="94"/>
      <c r="IN18" s="94"/>
      <c r="IO18" s="94"/>
      <c r="IP18" s="94"/>
      <c r="IQ18" s="94"/>
      <c r="IR18" s="94"/>
      <c r="IS18" s="94"/>
      <c r="IT18" s="94"/>
      <c r="IU18" s="94"/>
      <c r="IV18" s="94"/>
    </row>
    <row r="19" spans="1:256" x14ac:dyDescent="0.35">
      <c r="A19" s="482"/>
      <c r="B19" s="483"/>
      <c r="C19" s="95"/>
      <c r="D19" s="96"/>
      <c r="E19" s="97"/>
      <c r="F19" s="98"/>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c r="BB19" s="94"/>
      <c r="BC19" s="94"/>
      <c r="BD19" s="94"/>
      <c r="BE19" s="94"/>
      <c r="BF19" s="94"/>
      <c r="BG19" s="94"/>
      <c r="BH19" s="94"/>
      <c r="BI19" s="94"/>
      <c r="BJ19" s="94"/>
      <c r="BK19" s="94"/>
      <c r="BL19" s="94"/>
      <c r="BM19" s="94"/>
      <c r="BN19" s="94"/>
      <c r="BO19" s="94"/>
      <c r="BP19" s="94"/>
      <c r="BQ19" s="94"/>
      <c r="BR19" s="94"/>
      <c r="BS19" s="94"/>
      <c r="BT19" s="94"/>
      <c r="BU19" s="94"/>
      <c r="BV19" s="94"/>
      <c r="BW19" s="94"/>
      <c r="BX19" s="94"/>
      <c r="BY19" s="94"/>
      <c r="BZ19" s="94"/>
      <c r="CA19" s="94"/>
      <c r="CB19" s="94"/>
      <c r="CC19" s="94"/>
      <c r="CD19" s="94"/>
      <c r="CE19" s="94"/>
      <c r="CF19" s="94"/>
      <c r="CG19" s="94"/>
      <c r="CH19" s="94"/>
      <c r="CI19" s="94"/>
      <c r="CJ19" s="94"/>
      <c r="CK19" s="94"/>
      <c r="CL19" s="94"/>
      <c r="CM19" s="94"/>
      <c r="CN19" s="94"/>
      <c r="CO19" s="94"/>
      <c r="CP19" s="94"/>
      <c r="CQ19" s="94"/>
      <c r="CR19" s="94"/>
      <c r="CS19" s="94"/>
      <c r="CT19" s="94"/>
      <c r="CU19" s="94"/>
      <c r="CV19" s="94"/>
      <c r="CW19" s="94"/>
      <c r="CX19" s="94"/>
      <c r="CY19" s="94"/>
      <c r="CZ19" s="94"/>
      <c r="DA19" s="94"/>
      <c r="DB19" s="94"/>
      <c r="DC19" s="94"/>
      <c r="DD19" s="94"/>
      <c r="DE19" s="94"/>
      <c r="DF19" s="94"/>
      <c r="DG19" s="94"/>
      <c r="DH19" s="94"/>
      <c r="DI19" s="94"/>
      <c r="DJ19" s="94"/>
      <c r="DK19" s="94"/>
      <c r="DL19" s="94"/>
      <c r="DM19" s="94"/>
      <c r="DN19" s="94"/>
      <c r="DO19" s="94"/>
      <c r="DP19" s="94"/>
      <c r="DQ19" s="94"/>
      <c r="DR19" s="94"/>
      <c r="DS19" s="94"/>
      <c r="DT19" s="94"/>
      <c r="DU19" s="94"/>
      <c r="DV19" s="94"/>
      <c r="DW19" s="94"/>
      <c r="DX19" s="94"/>
      <c r="DY19" s="94"/>
      <c r="DZ19" s="94"/>
      <c r="EA19" s="94"/>
      <c r="EB19" s="94"/>
      <c r="EC19" s="94"/>
      <c r="ED19" s="94"/>
      <c r="EE19" s="94"/>
      <c r="EF19" s="94"/>
      <c r="EG19" s="94"/>
      <c r="EH19" s="94"/>
      <c r="EI19" s="94"/>
      <c r="EJ19" s="94"/>
      <c r="EK19" s="94"/>
      <c r="EL19" s="94"/>
      <c r="EM19" s="94"/>
      <c r="EN19" s="94"/>
      <c r="EO19" s="94"/>
      <c r="EP19" s="94"/>
      <c r="EQ19" s="94"/>
      <c r="ER19" s="94"/>
      <c r="ES19" s="94"/>
      <c r="ET19" s="94"/>
      <c r="EU19" s="94"/>
      <c r="EV19" s="94"/>
      <c r="EW19" s="94"/>
      <c r="EX19" s="94"/>
      <c r="EY19" s="94"/>
      <c r="EZ19" s="94"/>
      <c r="FA19" s="94"/>
      <c r="FB19" s="94"/>
      <c r="FC19" s="94"/>
      <c r="FD19" s="94"/>
      <c r="FE19" s="94"/>
      <c r="FF19" s="94"/>
      <c r="FG19" s="94"/>
      <c r="FH19" s="94"/>
      <c r="FI19" s="94"/>
      <c r="FJ19" s="94"/>
      <c r="FK19" s="94"/>
      <c r="FL19" s="94"/>
      <c r="FM19" s="94"/>
      <c r="FN19" s="94"/>
      <c r="FO19" s="94"/>
      <c r="FP19" s="94"/>
      <c r="FQ19" s="94"/>
      <c r="FR19" s="94"/>
      <c r="FS19" s="94"/>
      <c r="FT19" s="94"/>
      <c r="FU19" s="94"/>
      <c r="FV19" s="94"/>
      <c r="FW19" s="94"/>
      <c r="FX19" s="94"/>
      <c r="FY19" s="94"/>
      <c r="FZ19" s="94"/>
      <c r="GA19" s="94"/>
      <c r="GB19" s="94"/>
      <c r="GC19" s="94"/>
      <c r="GD19" s="94"/>
      <c r="GE19" s="94"/>
      <c r="GF19" s="94"/>
      <c r="GG19" s="94"/>
      <c r="GH19" s="94"/>
      <c r="GI19" s="94"/>
      <c r="GJ19" s="94"/>
      <c r="GK19" s="94"/>
      <c r="GL19" s="94"/>
      <c r="GM19" s="94"/>
      <c r="GN19" s="94"/>
      <c r="GO19" s="94"/>
      <c r="GP19" s="94"/>
      <c r="GQ19" s="94"/>
      <c r="GR19" s="94"/>
      <c r="GS19" s="94"/>
      <c r="GT19" s="94"/>
      <c r="GU19" s="94"/>
      <c r="GV19" s="94"/>
      <c r="GW19" s="94"/>
      <c r="GX19" s="94"/>
      <c r="GY19" s="94"/>
      <c r="GZ19" s="94"/>
      <c r="HA19" s="94"/>
      <c r="HB19" s="94"/>
      <c r="HC19" s="94"/>
      <c r="HD19" s="94"/>
      <c r="HE19" s="94"/>
      <c r="HF19" s="94"/>
      <c r="HG19" s="94"/>
      <c r="HH19" s="94"/>
      <c r="HI19" s="94"/>
      <c r="HJ19" s="94"/>
      <c r="HK19" s="94"/>
      <c r="HL19" s="94"/>
      <c r="HM19" s="94"/>
      <c r="HN19" s="94"/>
      <c r="HO19" s="94"/>
      <c r="HP19" s="94"/>
      <c r="HQ19" s="94"/>
      <c r="HR19" s="94"/>
      <c r="HS19" s="94"/>
      <c r="HT19" s="94"/>
      <c r="HU19" s="94"/>
      <c r="HV19" s="94"/>
      <c r="HW19" s="94"/>
      <c r="HX19" s="94"/>
      <c r="HY19" s="94"/>
      <c r="HZ19" s="94"/>
      <c r="IA19" s="94"/>
      <c r="IB19" s="94"/>
      <c r="IC19" s="94"/>
      <c r="ID19" s="94"/>
      <c r="IE19" s="94"/>
      <c r="IF19" s="94"/>
      <c r="IG19" s="94"/>
      <c r="IH19" s="94"/>
      <c r="II19" s="94"/>
      <c r="IJ19" s="94"/>
      <c r="IK19" s="94"/>
      <c r="IL19" s="94"/>
      <c r="IM19" s="94"/>
      <c r="IN19" s="94"/>
      <c r="IO19" s="94"/>
      <c r="IP19" s="94"/>
      <c r="IQ19" s="94"/>
      <c r="IR19" s="94"/>
      <c r="IS19" s="94"/>
      <c r="IT19" s="94"/>
      <c r="IU19" s="94"/>
      <c r="IV19" s="94"/>
    </row>
    <row r="20" spans="1:256" ht="15" customHeight="1" x14ac:dyDescent="0.35">
      <c r="A20" s="482"/>
      <c r="B20" s="483"/>
      <c r="C20" s="95"/>
      <c r="D20" s="96"/>
      <c r="E20" s="97"/>
      <c r="F20" s="98"/>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c r="BB20" s="94"/>
      <c r="BC20" s="94"/>
      <c r="BD20" s="94"/>
      <c r="BE20" s="94"/>
      <c r="BF20" s="94"/>
      <c r="BG20" s="94"/>
      <c r="BH20" s="94"/>
      <c r="BI20" s="94"/>
      <c r="BJ20" s="94"/>
      <c r="BK20" s="94"/>
      <c r="BL20" s="94"/>
      <c r="BM20" s="94"/>
      <c r="BN20" s="94"/>
      <c r="BO20" s="94"/>
      <c r="BP20" s="94"/>
      <c r="BQ20" s="94"/>
      <c r="BR20" s="94"/>
      <c r="BS20" s="94"/>
      <c r="BT20" s="94"/>
      <c r="BU20" s="94"/>
      <c r="BV20" s="94"/>
      <c r="BW20" s="94"/>
      <c r="BX20" s="94"/>
      <c r="BY20" s="94"/>
      <c r="BZ20" s="94"/>
      <c r="CA20" s="94"/>
      <c r="CB20" s="94"/>
      <c r="CC20" s="94"/>
      <c r="CD20" s="94"/>
      <c r="CE20" s="94"/>
      <c r="CF20" s="94"/>
      <c r="CG20" s="94"/>
      <c r="CH20" s="94"/>
      <c r="CI20" s="94"/>
      <c r="CJ20" s="94"/>
      <c r="CK20" s="94"/>
      <c r="CL20" s="94"/>
      <c r="CM20" s="94"/>
      <c r="CN20" s="94"/>
      <c r="CO20" s="94"/>
      <c r="CP20" s="94"/>
      <c r="CQ20" s="94"/>
      <c r="CR20" s="94"/>
      <c r="CS20" s="94"/>
      <c r="CT20" s="94"/>
      <c r="CU20" s="94"/>
      <c r="CV20" s="94"/>
      <c r="CW20" s="94"/>
      <c r="CX20" s="94"/>
      <c r="CY20" s="94"/>
      <c r="CZ20" s="94"/>
      <c r="DA20" s="94"/>
      <c r="DB20" s="94"/>
      <c r="DC20" s="94"/>
      <c r="DD20" s="94"/>
      <c r="DE20" s="94"/>
      <c r="DF20" s="94"/>
      <c r="DG20" s="94"/>
      <c r="DH20" s="94"/>
      <c r="DI20" s="94"/>
      <c r="DJ20" s="94"/>
      <c r="DK20" s="94"/>
      <c r="DL20" s="94"/>
      <c r="DM20" s="94"/>
      <c r="DN20" s="94"/>
      <c r="DO20" s="94"/>
      <c r="DP20" s="94"/>
      <c r="DQ20" s="94"/>
      <c r="DR20" s="94"/>
      <c r="DS20" s="94"/>
      <c r="DT20" s="94"/>
      <c r="DU20" s="94"/>
      <c r="DV20" s="94"/>
      <c r="DW20" s="94"/>
      <c r="DX20" s="94"/>
      <c r="DY20" s="94"/>
      <c r="DZ20" s="94"/>
      <c r="EA20" s="94"/>
      <c r="EB20" s="94"/>
      <c r="EC20" s="94"/>
      <c r="ED20" s="94"/>
      <c r="EE20" s="94"/>
      <c r="EF20" s="94"/>
      <c r="EG20" s="94"/>
      <c r="EH20" s="94"/>
      <c r="EI20" s="94"/>
      <c r="EJ20" s="94"/>
      <c r="EK20" s="94"/>
      <c r="EL20" s="94"/>
      <c r="EM20" s="94"/>
      <c r="EN20" s="94"/>
      <c r="EO20" s="94"/>
      <c r="EP20" s="94"/>
      <c r="EQ20" s="94"/>
      <c r="ER20" s="94"/>
      <c r="ES20" s="94"/>
      <c r="ET20" s="94"/>
      <c r="EU20" s="94"/>
      <c r="EV20" s="94"/>
      <c r="EW20" s="94"/>
      <c r="EX20" s="94"/>
      <c r="EY20" s="94"/>
      <c r="EZ20" s="94"/>
      <c r="FA20" s="94"/>
      <c r="FB20" s="94"/>
      <c r="FC20" s="94"/>
      <c r="FD20" s="94"/>
      <c r="FE20" s="94"/>
      <c r="FF20" s="94"/>
      <c r="FG20" s="94"/>
      <c r="FH20" s="94"/>
      <c r="FI20" s="94"/>
      <c r="FJ20" s="94"/>
      <c r="FK20" s="94"/>
      <c r="FL20" s="94"/>
      <c r="FM20" s="94"/>
      <c r="FN20" s="94"/>
      <c r="FO20" s="94"/>
      <c r="FP20" s="94"/>
      <c r="FQ20" s="94"/>
      <c r="FR20" s="94"/>
      <c r="FS20" s="94"/>
      <c r="FT20" s="94"/>
      <c r="FU20" s="94"/>
      <c r="FV20" s="94"/>
      <c r="FW20" s="94"/>
      <c r="FX20" s="94"/>
      <c r="FY20" s="94"/>
      <c r="FZ20" s="94"/>
      <c r="GA20" s="94"/>
      <c r="GB20" s="94"/>
      <c r="GC20" s="94"/>
      <c r="GD20" s="94"/>
      <c r="GE20" s="94"/>
      <c r="GF20" s="94"/>
      <c r="GG20" s="94"/>
      <c r="GH20" s="94"/>
      <c r="GI20" s="94"/>
      <c r="GJ20" s="94"/>
      <c r="GK20" s="94"/>
      <c r="GL20" s="94"/>
      <c r="GM20" s="94"/>
      <c r="GN20" s="94"/>
      <c r="GO20" s="94"/>
      <c r="GP20" s="94"/>
      <c r="GQ20" s="94"/>
      <c r="GR20" s="94"/>
      <c r="GS20" s="94"/>
      <c r="GT20" s="94"/>
      <c r="GU20" s="94"/>
      <c r="GV20" s="94"/>
      <c r="GW20" s="94"/>
      <c r="GX20" s="94"/>
      <c r="GY20" s="94"/>
      <c r="GZ20" s="94"/>
      <c r="HA20" s="94"/>
      <c r="HB20" s="94"/>
      <c r="HC20" s="94"/>
      <c r="HD20" s="94"/>
      <c r="HE20" s="94"/>
      <c r="HF20" s="94"/>
      <c r="HG20" s="94"/>
      <c r="HH20" s="94"/>
      <c r="HI20" s="94"/>
      <c r="HJ20" s="94"/>
      <c r="HK20" s="94"/>
      <c r="HL20" s="94"/>
      <c r="HM20" s="94"/>
      <c r="HN20" s="94"/>
      <c r="HO20" s="94"/>
      <c r="HP20" s="94"/>
      <c r="HQ20" s="94"/>
      <c r="HR20" s="94"/>
      <c r="HS20" s="94"/>
      <c r="HT20" s="94"/>
      <c r="HU20" s="94"/>
      <c r="HV20" s="94"/>
      <c r="HW20" s="94"/>
      <c r="HX20" s="94"/>
      <c r="HY20" s="94"/>
      <c r="HZ20" s="94"/>
      <c r="IA20" s="94"/>
      <c r="IB20" s="94"/>
      <c r="IC20" s="94"/>
      <c r="ID20" s="94"/>
      <c r="IE20" s="94"/>
      <c r="IF20" s="94"/>
      <c r="IG20" s="94"/>
      <c r="IH20" s="94"/>
      <c r="II20" s="94"/>
      <c r="IJ20" s="94"/>
      <c r="IK20" s="94"/>
      <c r="IL20" s="94"/>
      <c r="IM20" s="94"/>
      <c r="IN20" s="94"/>
      <c r="IO20" s="94"/>
      <c r="IP20" s="94"/>
      <c r="IQ20" s="94"/>
      <c r="IR20" s="94"/>
      <c r="IS20" s="94"/>
      <c r="IT20" s="94"/>
      <c r="IU20" s="94"/>
      <c r="IV20" s="94"/>
    </row>
    <row r="21" spans="1:256" ht="15" customHeight="1" x14ac:dyDescent="0.35">
      <c r="A21" s="161"/>
      <c r="B21" s="103" t="s">
        <v>92</v>
      </c>
      <c r="C21" s="96" t="s">
        <v>93</v>
      </c>
      <c r="D21" s="96"/>
      <c r="E21" s="97">
        <v>208</v>
      </c>
      <c r="F21" s="98">
        <f>D21*E21</f>
        <v>0</v>
      </c>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c r="BB21" s="94"/>
      <c r="BC21" s="94"/>
      <c r="BD21" s="94"/>
      <c r="BE21" s="94"/>
      <c r="BF21" s="94"/>
      <c r="BG21" s="94"/>
      <c r="BH21" s="94"/>
      <c r="BI21" s="94"/>
      <c r="BJ21" s="94"/>
      <c r="BK21" s="94"/>
      <c r="BL21" s="94"/>
      <c r="BM21" s="94"/>
      <c r="BN21" s="94"/>
      <c r="BO21" s="94"/>
      <c r="BP21" s="94"/>
      <c r="BQ21" s="94"/>
      <c r="BR21" s="94"/>
      <c r="BS21" s="94"/>
      <c r="BT21" s="94"/>
      <c r="BU21" s="94"/>
      <c r="BV21" s="94"/>
      <c r="BW21" s="94"/>
      <c r="BX21" s="94"/>
      <c r="BY21" s="94"/>
      <c r="BZ21" s="94"/>
      <c r="CA21" s="94"/>
      <c r="CB21" s="94"/>
      <c r="CC21" s="94"/>
      <c r="CD21" s="94"/>
      <c r="CE21" s="94"/>
      <c r="CF21" s="94"/>
      <c r="CG21" s="94"/>
      <c r="CH21" s="94"/>
      <c r="CI21" s="94"/>
      <c r="CJ21" s="94"/>
      <c r="CK21" s="94"/>
      <c r="CL21" s="94"/>
      <c r="CM21" s="94"/>
      <c r="CN21" s="94"/>
      <c r="CO21" s="94"/>
      <c r="CP21" s="94"/>
      <c r="CQ21" s="94"/>
      <c r="CR21" s="94"/>
      <c r="CS21" s="94"/>
      <c r="CT21" s="94"/>
      <c r="CU21" s="94"/>
      <c r="CV21" s="94"/>
      <c r="CW21" s="94"/>
      <c r="CX21" s="94"/>
      <c r="CY21" s="94"/>
      <c r="CZ21" s="94"/>
      <c r="DA21" s="94"/>
      <c r="DB21" s="94"/>
      <c r="DC21" s="94"/>
      <c r="DD21" s="94"/>
      <c r="DE21" s="94"/>
      <c r="DF21" s="94"/>
      <c r="DG21" s="94"/>
      <c r="DH21" s="94"/>
      <c r="DI21" s="94"/>
      <c r="DJ21" s="94"/>
      <c r="DK21" s="94"/>
      <c r="DL21" s="94"/>
      <c r="DM21" s="94"/>
      <c r="DN21" s="94"/>
      <c r="DO21" s="94"/>
      <c r="DP21" s="94"/>
      <c r="DQ21" s="94"/>
      <c r="DR21" s="94"/>
      <c r="DS21" s="94"/>
      <c r="DT21" s="94"/>
      <c r="DU21" s="94"/>
      <c r="DV21" s="94"/>
      <c r="DW21" s="94"/>
      <c r="DX21" s="94"/>
      <c r="DY21" s="94"/>
      <c r="DZ21" s="94"/>
      <c r="EA21" s="94"/>
      <c r="EB21" s="94"/>
      <c r="EC21" s="94"/>
      <c r="ED21" s="94"/>
      <c r="EE21" s="94"/>
      <c r="EF21" s="94"/>
      <c r="EG21" s="94"/>
      <c r="EH21" s="94"/>
      <c r="EI21" s="94"/>
      <c r="EJ21" s="94"/>
      <c r="EK21" s="94"/>
      <c r="EL21" s="94"/>
      <c r="EM21" s="94"/>
      <c r="EN21" s="94"/>
      <c r="EO21" s="94"/>
      <c r="EP21" s="94"/>
      <c r="EQ21" s="94"/>
      <c r="ER21" s="94"/>
      <c r="ES21" s="94"/>
      <c r="ET21" s="94"/>
      <c r="EU21" s="94"/>
      <c r="EV21" s="94"/>
      <c r="EW21" s="94"/>
      <c r="EX21" s="94"/>
      <c r="EY21" s="94"/>
      <c r="EZ21" s="94"/>
      <c r="FA21" s="94"/>
      <c r="FB21" s="94"/>
      <c r="FC21" s="94"/>
      <c r="FD21" s="94"/>
      <c r="FE21" s="94"/>
      <c r="FF21" s="94"/>
      <c r="FG21" s="94"/>
      <c r="FH21" s="94"/>
      <c r="FI21" s="94"/>
      <c r="FJ21" s="94"/>
      <c r="FK21" s="94"/>
      <c r="FL21" s="94"/>
      <c r="FM21" s="94"/>
      <c r="FN21" s="94"/>
      <c r="FO21" s="94"/>
      <c r="FP21" s="94"/>
      <c r="FQ21" s="94"/>
      <c r="FR21" s="94"/>
      <c r="FS21" s="94"/>
      <c r="FT21" s="94"/>
      <c r="FU21" s="94"/>
      <c r="FV21" s="94"/>
      <c r="FW21" s="94"/>
      <c r="FX21" s="94"/>
      <c r="FY21" s="94"/>
      <c r="FZ21" s="94"/>
      <c r="GA21" s="94"/>
      <c r="GB21" s="94"/>
      <c r="GC21" s="94"/>
      <c r="GD21" s="94"/>
      <c r="GE21" s="94"/>
      <c r="GF21" s="94"/>
      <c r="GG21" s="94"/>
      <c r="GH21" s="94"/>
      <c r="GI21" s="94"/>
      <c r="GJ21" s="94"/>
      <c r="GK21" s="94"/>
      <c r="GL21" s="94"/>
      <c r="GM21" s="94"/>
      <c r="GN21" s="94"/>
      <c r="GO21" s="94"/>
      <c r="GP21" s="94"/>
      <c r="GQ21" s="94"/>
      <c r="GR21" s="94"/>
      <c r="GS21" s="94"/>
      <c r="GT21" s="94"/>
      <c r="GU21" s="94"/>
      <c r="GV21" s="94"/>
      <c r="GW21" s="94"/>
      <c r="GX21" s="94"/>
      <c r="GY21" s="94"/>
      <c r="GZ21" s="94"/>
      <c r="HA21" s="94"/>
      <c r="HB21" s="94"/>
      <c r="HC21" s="94"/>
      <c r="HD21" s="94"/>
      <c r="HE21" s="94"/>
      <c r="HF21" s="94"/>
      <c r="HG21" s="94"/>
      <c r="HH21" s="94"/>
      <c r="HI21" s="94"/>
      <c r="HJ21" s="94"/>
      <c r="HK21" s="94"/>
      <c r="HL21" s="94"/>
      <c r="HM21" s="94"/>
      <c r="HN21" s="94"/>
      <c r="HO21" s="94"/>
      <c r="HP21" s="94"/>
      <c r="HQ21" s="94"/>
      <c r="HR21" s="94"/>
      <c r="HS21" s="94"/>
      <c r="HT21" s="94"/>
      <c r="HU21" s="94"/>
      <c r="HV21" s="94"/>
      <c r="HW21" s="94"/>
      <c r="HX21" s="94"/>
      <c r="HY21" s="94"/>
      <c r="HZ21" s="94"/>
      <c r="IA21" s="94"/>
      <c r="IB21" s="94"/>
      <c r="IC21" s="94"/>
      <c r="ID21" s="94"/>
      <c r="IE21" s="94"/>
      <c r="IF21" s="94"/>
      <c r="IG21" s="94"/>
      <c r="IH21" s="94"/>
      <c r="II21" s="94"/>
      <c r="IJ21" s="94"/>
      <c r="IK21" s="94"/>
      <c r="IL21" s="94"/>
      <c r="IM21" s="94"/>
      <c r="IN21" s="94"/>
      <c r="IO21" s="94"/>
      <c r="IP21" s="94"/>
      <c r="IQ21" s="94"/>
      <c r="IR21" s="94"/>
      <c r="IS21" s="94"/>
      <c r="IT21" s="94"/>
      <c r="IU21" s="94"/>
      <c r="IV21" s="94"/>
    </row>
    <row r="22" spans="1:256" ht="15" customHeight="1" x14ac:dyDescent="0.35">
      <c r="A22" s="161"/>
      <c r="B22" s="103"/>
      <c r="C22" s="96"/>
      <c r="D22" s="96"/>
      <c r="E22" s="97"/>
      <c r="F22" s="98"/>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c r="BB22" s="94"/>
      <c r="BC22" s="94"/>
      <c r="BD22" s="94"/>
      <c r="BE22" s="94"/>
      <c r="BF22" s="94"/>
      <c r="BG22" s="94"/>
      <c r="BH22" s="94"/>
      <c r="BI22" s="94"/>
      <c r="BJ22" s="94"/>
      <c r="BK22" s="94"/>
      <c r="BL22" s="94"/>
      <c r="BM22" s="94"/>
      <c r="BN22" s="94"/>
      <c r="BO22" s="94"/>
      <c r="BP22" s="94"/>
      <c r="BQ22" s="94"/>
      <c r="BR22" s="94"/>
      <c r="BS22" s="94"/>
      <c r="BT22" s="94"/>
      <c r="BU22" s="94"/>
      <c r="BV22" s="94"/>
      <c r="BW22" s="94"/>
      <c r="BX22" s="94"/>
      <c r="BY22" s="94"/>
      <c r="BZ22" s="94"/>
      <c r="CA22" s="94"/>
      <c r="CB22" s="94"/>
      <c r="CC22" s="94"/>
      <c r="CD22" s="94"/>
      <c r="CE22" s="94"/>
      <c r="CF22" s="94"/>
      <c r="CG22" s="94"/>
      <c r="CH22" s="94"/>
      <c r="CI22" s="94"/>
      <c r="CJ22" s="94"/>
      <c r="CK22" s="94"/>
      <c r="CL22" s="94"/>
      <c r="CM22" s="94"/>
      <c r="CN22" s="94"/>
      <c r="CO22" s="94"/>
      <c r="CP22" s="94"/>
      <c r="CQ22" s="94"/>
      <c r="CR22" s="94"/>
      <c r="CS22" s="94"/>
      <c r="CT22" s="94"/>
      <c r="CU22" s="94"/>
      <c r="CV22" s="94"/>
      <c r="CW22" s="94"/>
      <c r="CX22" s="94"/>
      <c r="CY22" s="94"/>
      <c r="CZ22" s="94"/>
      <c r="DA22" s="94"/>
      <c r="DB22" s="94"/>
      <c r="DC22" s="94"/>
      <c r="DD22" s="94"/>
      <c r="DE22" s="94"/>
      <c r="DF22" s="94"/>
      <c r="DG22" s="94"/>
      <c r="DH22" s="94"/>
      <c r="DI22" s="94"/>
      <c r="DJ22" s="94"/>
      <c r="DK22" s="94"/>
      <c r="DL22" s="94"/>
      <c r="DM22" s="94"/>
      <c r="DN22" s="94"/>
      <c r="DO22" s="94"/>
      <c r="DP22" s="94"/>
      <c r="DQ22" s="94"/>
      <c r="DR22" s="94"/>
      <c r="DS22" s="94"/>
      <c r="DT22" s="94"/>
      <c r="DU22" s="94"/>
      <c r="DV22" s="94"/>
      <c r="DW22" s="94"/>
      <c r="DX22" s="94"/>
      <c r="DY22" s="94"/>
      <c r="DZ22" s="94"/>
      <c r="EA22" s="94"/>
      <c r="EB22" s="94"/>
      <c r="EC22" s="94"/>
      <c r="ED22" s="94"/>
      <c r="EE22" s="94"/>
      <c r="EF22" s="94"/>
      <c r="EG22" s="94"/>
      <c r="EH22" s="94"/>
      <c r="EI22" s="94"/>
      <c r="EJ22" s="94"/>
      <c r="EK22" s="94"/>
      <c r="EL22" s="94"/>
      <c r="EM22" s="94"/>
      <c r="EN22" s="94"/>
      <c r="EO22" s="94"/>
      <c r="EP22" s="94"/>
      <c r="EQ22" s="94"/>
      <c r="ER22" s="94"/>
      <c r="ES22" s="94"/>
      <c r="ET22" s="94"/>
      <c r="EU22" s="94"/>
      <c r="EV22" s="94"/>
      <c r="EW22" s="94"/>
      <c r="EX22" s="94"/>
      <c r="EY22" s="94"/>
      <c r="EZ22" s="94"/>
      <c r="FA22" s="94"/>
      <c r="FB22" s="94"/>
      <c r="FC22" s="94"/>
      <c r="FD22" s="94"/>
      <c r="FE22" s="94"/>
      <c r="FF22" s="94"/>
      <c r="FG22" s="94"/>
      <c r="FH22" s="94"/>
      <c r="FI22" s="94"/>
      <c r="FJ22" s="94"/>
      <c r="FK22" s="94"/>
      <c r="FL22" s="94"/>
      <c r="FM22" s="94"/>
      <c r="FN22" s="94"/>
      <c r="FO22" s="94"/>
      <c r="FP22" s="94"/>
      <c r="FQ22" s="94"/>
      <c r="FR22" s="94"/>
      <c r="FS22" s="94"/>
      <c r="FT22" s="94"/>
      <c r="FU22" s="94"/>
      <c r="FV22" s="94"/>
      <c r="FW22" s="94"/>
      <c r="FX22" s="94"/>
      <c r="FY22" s="94"/>
      <c r="FZ22" s="94"/>
      <c r="GA22" s="94"/>
      <c r="GB22" s="94"/>
      <c r="GC22" s="94"/>
      <c r="GD22" s="94"/>
      <c r="GE22" s="94"/>
      <c r="GF22" s="94"/>
      <c r="GG22" s="94"/>
      <c r="GH22" s="94"/>
      <c r="GI22" s="94"/>
      <c r="GJ22" s="94"/>
      <c r="GK22" s="94"/>
      <c r="GL22" s="94"/>
      <c r="GM22" s="94"/>
      <c r="GN22" s="94"/>
      <c r="GO22" s="94"/>
      <c r="GP22" s="94"/>
      <c r="GQ22" s="94"/>
      <c r="GR22" s="94"/>
      <c r="GS22" s="94"/>
      <c r="GT22" s="94"/>
      <c r="GU22" s="94"/>
      <c r="GV22" s="94"/>
      <c r="GW22" s="94"/>
      <c r="GX22" s="94"/>
      <c r="GY22" s="94"/>
      <c r="GZ22" s="94"/>
      <c r="HA22" s="94"/>
      <c r="HB22" s="94"/>
      <c r="HC22" s="94"/>
      <c r="HD22" s="94"/>
      <c r="HE22" s="94"/>
      <c r="HF22" s="94"/>
      <c r="HG22" s="94"/>
      <c r="HH22" s="94"/>
      <c r="HI22" s="94"/>
      <c r="HJ22" s="94"/>
      <c r="HK22" s="94"/>
      <c r="HL22" s="94"/>
      <c r="HM22" s="94"/>
      <c r="HN22" s="94"/>
      <c r="HO22" s="94"/>
      <c r="HP22" s="94"/>
      <c r="HQ22" s="94"/>
      <c r="HR22" s="94"/>
      <c r="HS22" s="94"/>
      <c r="HT22" s="94"/>
      <c r="HU22" s="94"/>
      <c r="HV22" s="94"/>
      <c r="HW22" s="94"/>
      <c r="HX22" s="94"/>
      <c r="HY22" s="94"/>
      <c r="HZ22" s="94"/>
      <c r="IA22" s="94"/>
      <c r="IB22" s="94"/>
      <c r="IC22" s="94"/>
      <c r="ID22" s="94"/>
      <c r="IE22" s="94"/>
      <c r="IF22" s="94"/>
      <c r="IG22" s="94"/>
      <c r="IH22" s="94"/>
      <c r="II22" s="94"/>
      <c r="IJ22" s="94"/>
      <c r="IK22" s="94"/>
      <c r="IL22" s="94"/>
      <c r="IM22" s="94"/>
      <c r="IN22" s="94"/>
      <c r="IO22" s="94"/>
      <c r="IP22" s="94"/>
      <c r="IQ22" s="94"/>
      <c r="IR22" s="94"/>
      <c r="IS22" s="94"/>
      <c r="IT22" s="94"/>
      <c r="IU22" s="94"/>
      <c r="IV22" s="94"/>
    </row>
    <row r="23" spans="1:256" ht="15" customHeight="1" x14ac:dyDescent="0.35">
      <c r="A23" s="161"/>
      <c r="B23" s="103" t="s">
        <v>94</v>
      </c>
      <c r="C23" s="95" t="s">
        <v>93</v>
      </c>
      <c r="D23" s="96"/>
      <c r="E23" s="97">
        <v>334</v>
      </c>
      <c r="F23" s="98">
        <f>D23*E23</f>
        <v>0</v>
      </c>
      <c r="G23" s="94"/>
      <c r="H23" s="94"/>
      <c r="I23" s="94"/>
      <c r="J23" s="94"/>
      <c r="K23" s="94"/>
      <c r="L23" s="94"/>
      <c r="M23" s="94"/>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c r="BB23" s="94"/>
      <c r="BC23" s="94"/>
      <c r="BD23" s="94"/>
      <c r="BE23" s="94"/>
      <c r="BF23" s="94"/>
      <c r="BG23" s="94"/>
      <c r="BH23" s="94"/>
      <c r="BI23" s="94"/>
      <c r="BJ23" s="94"/>
      <c r="BK23" s="94"/>
      <c r="BL23" s="94"/>
      <c r="BM23" s="94"/>
      <c r="BN23" s="94"/>
      <c r="BO23" s="94"/>
      <c r="BP23" s="94"/>
      <c r="BQ23" s="94"/>
      <c r="BR23" s="94"/>
      <c r="BS23" s="94"/>
      <c r="BT23" s="94"/>
      <c r="BU23" s="94"/>
      <c r="BV23" s="94"/>
      <c r="BW23" s="94"/>
      <c r="BX23" s="94"/>
      <c r="BY23" s="94"/>
      <c r="BZ23" s="94"/>
      <c r="CA23" s="94"/>
      <c r="CB23" s="94"/>
      <c r="CC23" s="94"/>
      <c r="CD23" s="94"/>
      <c r="CE23" s="94"/>
      <c r="CF23" s="94"/>
      <c r="CG23" s="94"/>
      <c r="CH23" s="94"/>
      <c r="CI23" s="94"/>
      <c r="CJ23" s="94"/>
      <c r="CK23" s="94"/>
      <c r="CL23" s="94"/>
      <c r="CM23" s="94"/>
      <c r="CN23" s="94"/>
      <c r="CO23" s="94"/>
      <c r="CP23" s="94"/>
      <c r="CQ23" s="94"/>
      <c r="CR23" s="94"/>
      <c r="CS23" s="94"/>
      <c r="CT23" s="94"/>
      <c r="CU23" s="94"/>
      <c r="CV23" s="94"/>
      <c r="CW23" s="94"/>
      <c r="CX23" s="94"/>
      <c r="CY23" s="94"/>
      <c r="CZ23" s="94"/>
      <c r="DA23" s="94"/>
      <c r="DB23" s="94"/>
      <c r="DC23" s="94"/>
      <c r="DD23" s="94"/>
      <c r="DE23" s="94"/>
      <c r="DF23" s="94"/>
      <c r="DG23" s="94"/>
      <c r="DH23" s="94"/>
      <c r="DI23" s="94"/>
      <c r="DJ23" s="94"/>
      <c r="DK23" s="94"/>
      <c r="DL23" s="94"/>
      <c r="DM23" s="94"/>
      <c r="DN23" s="94"/>
      <c r="DO23" s="94"/>
      <c r="DP23" s="94"/>
      <c r="DQ23" s="94"/>
      <c r="DR23" s="94"/>
      <c r="DS23" s="94"/>
      <c r="DT23" s="94"/>
      <c r="DU23" s="94"/>
      <c r="DV23" s="94"/>
      <c r="DW23" s="94"/>
      <c r="DX23" s="94"/>
      <c r="DY23" s="94"/>
      <c r="DZ23" s="94"/>
      <c r="EA23" s="94"/>
      <c r="EB23" s="94"/>
      <c r="EC23" s="94"/>
      <c r="ED23" s="94"/>
      <c r="EE23" s="94"/>
      <c r="EF23" s="94"/>
      <c r="EG23" s="94"/>
      <c r="EH23" s="94"/>
      <c r="EI23" s="94"/>
      <c r="EJ23" s="94"/>
      <c r="EK23" s="94"/>
      <c r="EL23" s="94"/>
      <c r="EM23" s="94"/>
      <c r="EN23" s="94"/>
      <c r="EO23" s="94"/>
      <c r="EP23" s="94"/>
      <c r="EQ23" s="94"/>
      <c r="ER23" s="94"/>
      <c r="ES23" s="94"/>
      <c r="ET23" s="94"/>
      <c r="EU23" s="94"/>
      <c r="EV23" s="94"/>
      <c r="EW23" s="94"/>
      <c r="EX23" s="94"/>
      <c r="EY23" s="94"/>
      <c r="EZ23" s="94"/>
      <c r="FA23" s="94"/>
      <c r="FB23" s="94"/>
      <c r="FC23" s="94"/>
      <c r="FD23" s="94"/>
      <c r="FE23" s="94"/>
      <c r="FF23" s="94"/>
      <c r="FG23" s="94"/>
      <c r="FH23" s="94"/>
      <c r="FI23" s="94"/>
      <c r="FJ23" s="94"/>
      <c r="FK23" s="94"/>
      <c r="FL23" s="94"/>
      <c r="FM23" s="94"/>
      <c r="FN23" s="94"/>
      <c r="FO23" s="94"/>
      <c r="FP23" s="94"/>
      <c r="FQ23" s="94"/>
      <c r="FR23" s="94"/>
      <c r="FS23" s="94"/>
      <c r="FT23" s="94"/>
      <c r="FU23" s="94"/>
      <c r="FV23" s="94"/>
      <c r="FW23" s="94"/>
      <c r="FX23" s="94"/>
      <c r="FY23" s="94"/>
      <c r="FZ23" s="94"/>
      <c r="GA23" s="94"/>
      <c r="GB23" s="94"/>
      <c r="GC23" s="94"/>
      <c r="GD23" s="94"/>
      <c r="GE23" s="94"/>
      <c r="GF23" s="94"/>
      <c r="GG23" s="94"/>
      <c r="GH23" s="94"/>
      <c r="GI23" s="94"/>
      <c r="GJ23" s="94"/>
      <c r="GK23" s="94"/>
      <c r="GL23" s="94"/>
      <c r="GM23" s="94"/>
      <c r="GN23" s="94"/>
      <c r="GO23" s="94"/>
      <c r="GP23" s="94"/>
      <c r="GQ23" s="94"/>
      <c r="GR23" s="94"/>
      <c r="GS23" s="94"/>
      <c r="GT23" s="94"/>
      <c r="GU23" s="94"/>
      <c r="GV23" s="94"/>
      <c r="GW23" s="94"/>
      <c r="GX23" s="94"/>
      <c r="GY23" s="94"/>
      <c r="GZ23" s="94"/>
      <c r="HA23" s="94"/>
      <c r="HB23" s="94"/>
      <c r="HC23" s="94"/>
      <c r="HD23" s="94"/>
      <c r="HE23" s="94"/>
      <c r="HF23" s="94"/>
      <c r="HG23" s="94"/>
      <c r="HH23" s="94"/>
      <c r="HI23" s="94"/>
      <c r="HJ23" s="94"/>
      <c r="HK23" s="94"/>
      <c r="HL23" s="94"/>
      <c r="HM23" s="94"/>
      <c r="HN23" s="94"/>
      <c r="HO23" s="94"/>
      <c r="HP23" s="94"/>
      <c r="HQ23" s="94"/>
      <c r="HR23" s="94"/>
      <c r="HS23" s="94"/>
      <c r="HT23" s="94"/>
      <c r="HU23" s="94"/>
      <c r="HV23" s="94"/>
      <c r="HW23" s="94"/>
      <c r="HX23" s="94"/>
      <c r="HY23" s="94"/>
      <c r="HZ23" s="94"/>
      <c r="IA23" s="94"/>
      <c r="IB23" s="94"/>
      <c r="IC23" s="94"/>
      <c r="ID23" s="94"/>
      <c r="IE23" s="94"/>
      <c r="IF23" s="94"/>
      <c r="IG23" s="94"/>
      <c r="IH23" s="94"/>
      <c r="II23" s="94"/>
      <c r="IJ23" s="94"/>
      <c r="IK23" s="94"/>
      <c r="IL23" s="94"/>
      <c r="IM23" s="94"/>
      <c r="IN23" s="94"/>
      <c r="IO23" s="94"/>
      <c r="IP23" s="94"/>
      <c r="IQ23" s="94"/>
      <c r="IR23" s="94"/>
      <c r="IS23" s="94"/>
      <c r="IT23" s="94"/>
      <c r="IU23" s="94"/>
      <c r="IV23" s="94"/>
    </row>
    <row r="24" spans="1:256" ht="15" customHeight="1" x14ac:dyDescent="0.35">
      <c r="A24" s="161"/>
      <c r="B24" s="162"/>
      <c r="C24" s="95"/>
      <c r="D24" s="96"/>
      <c r="E24" s="97"/>
      <c r="F24" s="98"/>
      <c r="G24" s="94"/>
      <c r="H24" s="94"/>
      <c r="I24" s="94"/>
      <c r="J24" s="94"/>
      <c r="K24" s="94"/>
      <c r="L24" s="94"/>
      <c r="M24" s="94"/>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c r="BB24" s="94"/>
      <c r="BC24" s="94"/>
      <c r="BD24" s="94"/>
      <c r="BE24" s="94"/>
      <c r="BF24" s="94"/>
      <c r="BG24" s="94"/>
      <c r="BH24" s="94"/>
      <c r="BI24" s="94"/>
      <c r="BJ24" s="94"/>
      <c r="BK24" s="94"/>
      <c r="BL24" s="94"/>
      <c r="BM24" s="94"/>
      <c r="BN24" s="94"/>
      <c r="BO24" s="94"/>
      <c r="BP24" s="94"/>
      <c r="BQ24" s="94"/>
      <c r="BR24" s="94"/>
      <c r="BS24" s="94"/>
      <c r="BT24" s="94"/>
      <c r="BU24" s="94"/>
      <c r="BV24" s="94"/>
      <c r="BW24" s="94"/>
      <c r="BX24" s="94"/>
      <c r="BY24" s="94"/>
      <c r="BZ24" s="94"/>
      <c r="CA24" s="94"/>
      <c r="CB24" s="94"/>
      <c r="CC24" s="94"/>
      <c r="CD24" s="94"/>
      <c r="CE24" s="94"/>
      <c r="CF24" s="94"/>
      <c r="CG24" s="94"/>
      <c r="CH24" s="94"/>
      <c r="CI24" s="94"/>
      <c r="CJ24" s="94"/>
      <c r="CK24" s="94"/>
      <c r="CL24" s="94"/>
      <c r="CM24" s="94"/>
      <c r="CN24" s="94"/>
      <c r="CO24" s="94"/>
      <c r="CP24" s="94"/>
      <c r="CQ24" s="94"/>
      <c r="CR24" s="94"/>
      <c r="CS24" s="94"/>
      <c r="CT24" s="94"/>
      <c r="CU24" s="94"/>
      <c r="CV24" s="94"/>
      <c r="CW24" s="94"/>
      <c r="CX24" s="94"/>
      <c r="CY24" s="94"/>
      <c r="CZ24" s="94"/>
      <c r="DA24" s="94"/>
      <c r="DB24" s="94"/>
      <c r="DC24" s="94"/>
      <c r="DD24" s="94"/>
      <c r="DE24" s="94"/>
      <c r="DF24" s="94"/>
      <c r="DG24" s="94"/>
      <c r="DH24" s="94"/>
      <c r="DI24" s="94"/>
      <c r="DJ24" s="94"/>
      <c r="DK24" s="94"/>
      <c r="DL24" s="94"/>
      <c r="DM24" s="94"/>
      <c r="DN24" s="94"/>
      <c r="DO24" s="94"/>
      <c r="DP24" s="94"/>
      <c r="DQ24" s="94"/>
      <c r="DR24" s="94"/>
      <c r="DS24" s="94"/>
      <c r="DT24" s="94"/>
      <c r="DU24" s="94"/>
      <c r="DV24" s="94"/>
      <c r="DW24" s="94"/>
      <c r="DX24" s="94"/>
      <c r="DY24" s="94"/>
      <c r="DZ24" s="94"/>
      <c r="EA24" s="94"/>
      <c r="EB24" s="94"/>
      <c r="EC24" s="94"/>
      <c r="ED24" s="94"/>
      <c r="EE24" s="94"/>
      <c r="EF24" s="94"/>
      <c r="EG24" s="94"/>
      <c r="EH24" s="94"/>
      <c r="EI24" s="94"/>
      <c r="EJ24" s="94"/>
      <c r="EK24" s="94"/>
      <c r="EL24" s="94"/>
      <c r="EM24" s="94"/>
      <c r="EN24" s="94"/>
      <c r="EO24" s="94"/>
      <c r="EP24" s="94"/>
      <c r="EQ24" s="94"/>
      <c r="ER24" s="94"/>
      <c r="ES24" s="94"/>
      <c r="ET24" s="94"/>
      <c r="EU24" s="94"/>
      <c r="EV24" s="94"/>
      <c r="EW24" s="94"/>
      <c r="EX24" s="94"/>
      <c r="EY24" s="94"/>
      <c r="EZ24" s="94"/>
      <c r="FA24" s="94"/>
      <c r="FB24" s="94"/>
      <c r="FC24" s="94"/>
      <c r="FD24" s="94"/>
      <c r="FE24" s="94"/>
      <c r="FF24" s="94"/>
      <c r="FG24" s="94"/>
      <c r="FH24" s="94"/>
      <c r="FI24" s="94"/>
      <c r="FJ24" s="94"/>
      <c r="FK24" s="94"/>
      <c r="FL24" s="94"/>
      <c r="FM24" s="94"/>
      <c r="FN24" s="94"/>
      <c r="FO24" s="94"/>
      <c r="FP24" s="94"/>
      <c r="FQ24" s="94"/>
      <c r="FR24" s="94"/>
      <c r="FS24" s="94"/>
      <c r="FT24" s="94"/>
      <c r="FU24" s="94"/>
      <c r="FV24" s="94"/>
      <c r="FW24" s="94"/>
      <c r="FX24" s="94"/>
      <c r="FY24" s="94"/>
      <c r="FZ24" s="94"/>
      <c r="GA24" s="94"/>
      <c r="GB24" s="94"/>
      <c r="GC24" s="94"/>
      <c r="GD24" s="94"/>
      <c r="GE24" s="94"/>
      <c r="GF24" s="94"/>
      <c r="GG24" s="94"/>
      <c r="GH24" s="94"/>
      <c r="GI24" s="94"/>
      <c r="GJ24" s="94"/>
      <c r="GK24" s="94"/>
      <c r="GL24" s="94"/>
      <c r="GM24" s="94"/>
      <c r="GN24" s="94"/>
      <c r="GO24" s="94"/>
      <c r="GP24" s="94"/>
      <c r="GQ24" s="94"/>
      <c r="GR24" s="94"/>
      <c r="GS24" s="94"/>
      <c r="GT24" s="94"/>
      <c r="GU24" s="94"/>
      <c r="GV24" s="94"/>
      <c r="GW24" s="94"/>
      <c r="GX24" s="94"/>
      <c r="GY24" s="94"/>
      <c r="GZ24" s="94"/>
      <c r="HA24" s="94"/>
      <c r="HB24" s="94"/>
      <c r="HC24" s="94"/>
      <c r="HD24" s="94"/>
      <c r="HE24" s="94"/>
      <c r="HF24" s="94"/>
      <c r="HG24" s="94"/>
      <c r="HH24" s="94"/>
      <c r="HI24" s="94"/>
      <c r="HJ24" s="94"/>
      <c r="HK24" s="94"/>
      <c r="HL24" s="94"/>
      <c r="HM24" s="94"/>
      <c r="HN24" s="94"/>
      <c r="HO24" s="94"/>
      <c r="HP24" s="94"/>
      <c r="HQ24" s="94"/>
      <c r="HR24" s="94"/>
      <c r="HS24" s="94"/>
      <c r="HT24" s="94"/>
      <c r="HU24" s="94"/>
      <c r="HV24" s="94"/>
      <c r="HW24" s="94"/>
      <c r="HX24" s="94"/>
      <c r="HY24" s="94"/>
      <c r="HZ24" s="94"/>
      <c r="IA24" s="94"/>
      <c r="IB24" s="94"/>
      <c r="IC24" s="94"/>
      <c r="ID24" s="94"/>
      <c r="IE24" s="94"/>
      <c r="IF24" s="94"/>
      <c r="IG24" s="94"/>
      <c r="IH24" s="94"/>
      <c r="II24" s="94"/>
      <c r="IJ24" s="94"/>
      <c r="IK24" s="94"/>
      <c r="IL24" s="94"/>
      <c r="IM24" s="94"/>
      <c r="IN24" s="94"/>
      <c r="IO24" s="94"/>
      <c r="IP24" s="94"/>
      <c r="IQ24" s="94"/>
      <c r="IR24" s="94"/>
      <c r="IS24" s="94"/>
      <c r="IT24" s="94"/>
      <c r="IU24" s="94"/>
      <c r="IV24" s="94"/>
    </row>
    <row r="25" spans="1:256" ht="15" customHeight="1" x14ac:dyDescent="0.35">
      <c r="A25" s="161"/>
      <c r="B25" s="162"/>
      <c r="C25" s="95"/>
      <c r="D25" s="96"/>
      <c r="E25" s="97"/>
      <c r="F25" s="98"/>
      <c r="G25" s="94"/>
      <c r="H25" s="94"/>
      <c r="I25" s="94"/>
      <c r="J25" s="94"/>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c r="BB25" s="94"/>
      <c r="BC25" s="94"/>
      <c r="BD25" s="94"/>
      <c r="BE25" s="94"/>
      <c r="BF25" s="94"/>
      <c r="BG25" s="94"/>
      <c r="BH25" s="94"/>
      <c r="BI25" s="94"/>
      <c r="BJ25" s="94"/>
      <c r="BK25" s="94"/>
      <c r="BL25" s="94"/>
      <c r="BM25" s="94"/>
      <c r="BN25" s="94"/>
      <c r="BO25" s="94"/>
      <c r="BP25" s="94"/>
      <c r="BQ25" s="94"/>
      <c r="BR25" s="94"/>
      <c r="BS25" s="94"/>
      <c r="BT25" s="94"/>
      <c r="BU25" s="94"/>
      <c r="BV25" s="94"/>
      <c r="BW25" s="94"/>
      <c r="BX25" s="94"/>
      <c r="BY25" s="94"/>
      <c r="BZ25" s="94"/>
      <c r="CA25" s="94"/>
      <c r="CB25" s="94"/>
      <c r="CC25" s="94"/>
      <c r="CD25" s="94"/>
      <c r="CE25" s="94"/>
      <c r="CF25" s="94"/>
      <c r="CG25" s="94"/>
      <c r="CH25" s="94"/>
      <c r="CI25" s="94"/>
      <c r="CJ25" s="94"/>
      <c r="CK25" s="94"/>
      <c r="CL25" s="94"/>
      <c r="CM25" s="94"/>
      <c r="CN25" s="94"/>
      <c r="CO25" s="94"/>
      <c r="CP25" s="94"/>
      <c r="CQ25" s="94"/>
      <c r="CR25" s="94"/>
      <c r="CS25" s="94"/>
      <c r="CT25" s="94"/>
      <c r="CU25" s="94"/>
      <c r="CV25" s="94"/>
      <c r="CW25" s="94"/>
      <c r="CX25" s="94"/>
      <c r="CY25" s="94"/>
      <c r="CZ25" s="94"/>
      <c r="DA25" s="94"/>
      <c r="DB25" s="94"/>
      <c r="DC25" s="94"/>
      <c r="DD25" s="94"/>
      <c r="DE25" s="94"/>
      <c r="DF25" s="94"/>
      <c r="DG25" s="94"/>
      <c r="DH25" s="94"/>
      <c r="DI25" s="94"/>
      <c r="DJ25" s="94"/>
      <c r="DK25" s="94"/>
      <c r="DL25" s="94"/>
      <c r="DM25" s="94"/>
      <c r="DN25" s="94"/>
      <c r="DO25" s="94"/>
      <c r="DP25" s="94"/>
      <c r="DQ25" s="94"/>
      <c r="DR25" s="94"/>
      <c r="DS25" s="94"/>
      <c r="DT25" s="94"/>
      <c r="DU25" s="94"/>
      <c r="DV25" s="94"/>
      <c r="DW25" s="94"/>
      <c r="DX25" s="94"/>
      <c r="DY25" s="94"/>
      <c r="DZ25" s="94"/>
      <c r="EA25" s="94"/>
      <c r="EB25" s="94"/>
      <c r="EC25" s="94"/>
      <c r="ED25" s="94"/>
      <c r="EE25" s="94"/>
      <c r="EF25" s="94"/>
      <c r="EG25" s="94"/>
      <c r="EH25" s="94"/>
      <c r="EI25" s="94"/>
      <c r="EJ25" s="94"/>
      <c r="EK25" s="94"/>
      <c r="EL25" s="94"/>
      <c r="EM25" s="94"/>
      <c r="EN25" s="94"/>
      <c r="EO25" s="94"/>
      <c r="EP25" s="94"/>
      <c r="EQ25" s="94"/>
      <c r="ER25" s="94"/>
      <c r="ES25" s="94"/>
      <c r="ET25" s="94"/>
      <c r="EU25" s="94"/>
      <c r="EV25" s="94"/>
      <c r="EW25" s="94"/>
      <c r="EX25" s="94"/>
      <c r="EY25" s="94"/>
      <c r="EZ25" s="94"/>
      <c r="FA25" s="94"/>
      <c r="FB25" s="94"/>
      <c r="FC25" s="94"/>
      <c r="FD25" s="94"/>
      <c r="FE25" s="94"/>
      <c r="FF25" s="94"/>
      <c r="FG25" s="94"/>
      <c r="FH25" s="94"/>
      <c r="FI25" s="94"/>
      <c r="FJ25" s="94"/>
      <c r="FK25" s="94"/>
      <c r="FL25" s="94"/>
      <c r="FM25" s="94"/>
      <c r="FN25" s="94"/>
      <c r="FO25" s="94"/>
      <c r="FP25" s="94"/>
      <c r="FQ25" s="94"/>
      <c r="FR25" s="94"/>
      <c r="FS25" s="94"/>
      <c r="FT25" s="94"/>
      <c r="FU25" s="94"/>
      <c r="FV25" s="94"/>
      <c r="FW25" s="94"/>
      <c r="FX25" s="94"/>
      <c r="FY25" s="94"/>
      <c r="FZ25" s="94"/>
      <c r="GA25" s="94"/>
      <c r="GB25" s="94"/>
      <c r="GC25" s="94"/>
      <c r="GD25" s="94"/>
      <c r="GE25" s="94"/>
      <c r="GF25" s="94"/>
      <c r="GG25" s="94"/>
      <c r="GH25" s="94"/>
      <c r="GI25" s="94"/>
      <c r="GJ25" s="94"/>
      <c r="GK25" s="94"/>
      <c r="GL25" s="94"/>
      <c r="GM25" s="94"/>
      <c r="GN25" s="94"/>
      <c r="GO25" s="94"/>
      <c r="GP25" s="94"/>
      <c r="GQ25" s="94"/>
      <c r="GR25" s="94"/>
      <c r="GS25" s="94"/>
      <c r="GT25" s="94"/>
      <c r="GU25" s="94"/>
      <c r="GV25" s="94"/>
      <c r="GW25" s="94"/>
      <c r="GX25" s="94"/>
      <c r="GY25" s="94"/>
      <c r="GZ25" s="94"/>
      <c r="HA25" s="94"/>
      <c r="HB25" s="94"/>
      <c r="HC25" s="94"/>
      <c r="HD25" s="94"/>
      <c r="HE25" s="94"/>
      <c r="HF25" s="94"/>
      <c r="HG25" s="94"/>
      <c r="HH25" s="94"/>
      <c r="HI25" s="94"/>
      <c r="HJ25" s="94"/>
      <c r="HK25" s="94"/>
      <c r="HL25" s="94"/>
      <c r="HM25" s="94"/>
      <c r="HN25" s="94"/>
      <c r="HO25" s="94"/>
      <c r="HP25" s="94"/>
      <c r="HQ25" s="94"/>
      <c r="HR25" s="94"/>
      <c r="HS25" s="94"/>
      <c r="HT25" s="94"/>
      <c r="HU25" s="94"/>
      <c r="HV25" s="94"/>
      <c r="HW25" s="94"/>
      <c r="HX25" s="94"/>
      <c r="HY25" s="94"/>
      <c r="HZ25" s="94"/>
      <c r="IA25" s="94"/>
      <c r="IB25" s="94"/>
      <c r="IC25" s="94"/>
      <c r="ID25" s="94"/>
      <c r="IE25" s="94"/>
      <c r="IF25" s="94"/>
      <c r="IG25" s="94"/>
      <c r="IH25" s="94"/>
      <c r="II25" s="94"/>
      <c r="IJ25" s="94"/>
      <c r="IK25" s="94"/>
      <c r="IL25" s="94"/>
      <c r="IM25" s="94"/>
      <c r="IN25" s="94"/>
      <c r="IO25" s="94"/>
      <c r="IP25" s="94"/>
      <c r="IQ25" s="94"/>
      <c r="IR25" s="94"/>
      <c r="IS25" s="94"/>
      <c r="IT25" s="94"/>
      <c r="IU25" s="94"/>
      <c r="IV25" s="94"/>
    </row>
    <row r="26" spans="1:256" x14ac:dyDescent="0.35">
      <c r="A26" s="482"/>
      <c r="B26" s="483"/>
      <c r="C26" s="95"/>
      <c r="D26" s="96"/>
      <c r="E26" s="97"/>
      <c r="F26" s="98"/>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c r="BB26" s="94"/>
      <c r="BC26" s="94"/>
      <c r="BD26" s="94"/>
      <c r="BE26" s="94"/>
      <c r="BF26" s="94"/>
      <c r="BG26" s="94"/>
      <c r="BH26" s="94"/>
      <c r="BI26" s="94"/>
      <c r="BJ26" s="94"/>
      <c r="BK26" s="94"/>
      <c r="BL26" s="94"/>
      <c r="BM26" s="94"/>
      <c r="BN26" s="94"/>
      <c r="BO26" s="94"/>
      <c r="BP26" s="94"/>
      <c r="BQ26" s="94"/>
      <c r="BR26" s="94"/>
      <c r="BS26" s="94"/>
      <c r="BT26" s="94"/>
      <c r="BU26" s="94"/>
      <c r="BV26" s="94"/>
      <c r="BW26" s="94"/>
      <c r="BX26" s="94"/>
      <c r="BY26" s="94"/>
      <c r="BZ26" s="94"/>
      <c r="CA26" s="94"/>
      <c r="CB26" s="94"/>
      <c r="CC26" s="94"/>
      <c r="CD26" s="94"/>
      <c r="CE26" s="94"/>
      <c r="CF26" s="94"/>
      <c r="CG26" s="94"/>
      <c r="CH26" s="94"/>
      <c r="CI26" s="94"/>
      <c r="CJ26" s="94"/>
      <c r="CK26" s="94"/>
      <c r="CL26" s="94"/>
      <c r="CM26" s="94"/>
      <c r="CN26" s="94"/>
      <c r="CO26" s="94"/>
      <c r="CP26" s="94"/>
      <c r="CQ26" s="94"/>
      <c r="CR26" s="94"/>
      <c r="CS26" s="94"/>
      <c r="CT26" s="94"/>
      <c r="CU26" s="94"/>
      <c r="CV26" s="94"/>
      <c r="CW26" s="94"/>
      <c r="CX26" s="94"/>
      <c r="CY26" s="94"/>
      <c r="CZ26" s="94"/>
      <c r="DA26" s="94"/>
      <c r="DB26" s="94"/>
      <c r="DC26" s="94"/>
      <c r="DD26" s="94"/>
      <c r="DE26" s="94"/>
      <c r="DF26" s="94"/>
      <c r="DG26" s="94"/>
      <c r="DH26" s="94"/>
      <c r="DI26" s="94"/>
      <c r="DJ26" s="94"/>
      <c r="DK26" s="94"/>
      <c r="DL26" s="94"/>
      <c r="DM26" s="94"/>
      <c r="DN26" s="94"/>
      <c r="DO26" s="94"/>
      <c r="DP26" s="94"/>
      <c r="DQ26" s="94"/>
      <c r="DR26" s="94"/>
      <c r="DS26" s="94"/>
      <c r="DT26" s="94"/>
      <c r="DU26" s="94"/>
      <c r="DV26" s="94"/>
      <c r="DW26" s="94"/>
      <c r="DX26" s="94"/>
      <c r="DY26" s="94"/>
      <c r="DZ26" s="94"/>
      <c r="EA26" s="94"/>
      <c r="EB26" s="94"/>
      <c r="EC26" s="94"/>
      <c r="ED26" s="94"/>
      <c r="EE26" s="94"/>
      <c r="EF26" s="94"/>
      <c r="EG26" s="94"/>
      <c r="EH26" s="94"/>
      <c r="EI26" s="94"/>
      <c r="EJ26" s="94"/>
      <c r="EK26" s="94"/>
      <c r="EL26" s="94"/>
      <c r="EM26" s="94"/>
      <c r="EN26" s="94"/>
      <c r="EO26" s="94"/>
      <c r="EP26" s="94"/>
      <c r="EQ26" s="94"/>
      <c r="ER26" s="94"/>
      <c r="ES26" s="94"/>
      <c r="ET26" s="94"/>
      <c r="EU26" s="94"/>
      <c r="EV26" s="94"/>
      <c r="EW26" s="94"/>
      <c r="EX26" s="94"/>
      <c r="EY26" s="94"/>
      <c r="EZ26" s="94"/>
      <c r="FA26" s="94"/>
      <c r="FB26" s="94"/>
      <c r="FC26" s="94"/>
      <c r="FD26" s="94"/>
      <c r="FE26" s="94"/>
      <c r="FF26" s="94"/>
      <c r="FG26" s="94"/>
      <c r="FH26" s="94"/>
      <c r="FI26" s="94"/>
      <c r="FJ26" s="94"/>
      <c r="FK26" s="94"/>
      <c r="FL26" s="94"/>
      <c r="FM26" s="94"/>
      <c r="FN26" s="94"/>
      <c r="FO26" s="94"/>
      <c r="FP26" s="94"/>
      <c r="FQ26" s="94"/>
      <c r="FR26" s="94"/>
      <c r="FS26" s="94"/>
      <c r="FT26" s="94"/>
      <c r="FU26" s="94"/>
      <c r="FV26" s="94"/>
      <c r="FW26" s="94"/>
      <c r="FX26" s="94"/>
      <c r="FY26" s="94"/>
      <c r="FZ26" s="94"/>
      <c r="GA26" s="94"/>
      <c r="GB26" s="94"/>
      <c r="GC26" s="94"/>
      <c r="GD26" s="94"/>
      <c r="GE26" s="94"/>
      <c r="GF26" s="94"/>
      <c r="GG26" s="94"/>
      <c r="GH26" s="94"/>
      <c r="GI26" s="94"/>
      <c r="GJ26" s="94"/>
      <c r="GK26" s="94"/>
      <c r="GL26" s="94"/>
      <c r="GM26" s="94"/>
      <c r="GN26" s="94"/>
      <c r="GO26" s="94"/>
      <c r="GP26" s="94"/>
      <c r="GQ26" s="94"/>
      <c r="GR26" s="94"/>
      <c r="GS26" s="94"/>
      <c r="GT26" s="94"/>
      <c r="GU26" s="94"/>
      <c r="GV26" s="94"/>
      <c r="GW26" s="94"/>
      <c r="GX26" s="94"/>
      <c r="GY26" s="94"/>
      <c r="GZ26" s="94"/>
      <c r="HA26" s="94"/>
      <c r="HB26" s="94"/>
      <c r="HC26" s="94"/>
      <c r="HD26" s="94"/>
      <c r="HE26" s="94"/>
      <c r="HF26" s="94"/>
      <c r="HG26" s="94"/>
      <c r="HH26" s="94"/>
      <c r="HI26" s="94"/>
      <c r="HJ26" s="94"/>
      <c r="HK26" s="94"/>
      <c r="HL26" s="94"/>
      <c r="HM26" s="94"/>
      <c r="HN26" s="94"/>
      <c r="HO26" s="94"/>
      <c r="HP26" s="94"/>
      <c r="HQ26" s="94"/>
      <c r="HR26" s="94"/>
      <c r="HS26" s="94"/>
      <c r="HT26" s="94"/>
      <c r="HU26" s="94"/>
      <c r="HV26" s="94"/>
      <c r="HW26" s="94"/>
      <c r="HX26" s="94"/>
      <c r="HY26" s="94"/>
      <c r="HZ26" s="94"/>
      <c r="IA26" s="94"/>
      <c r="IB26" s="94"/>
      <c r="IC26" s="94"/>
      <c r="ID26" s="94"/>
      <c r="IE26" s="94"/>
      <c r="IF26" s="94"/>
      <c r="IG26" s="94"/>
      <c r="IH26" s="94"/>
      <c r="II26" s="94"/>
      <c r="IJ26" s="94"/>
      <c r="IK26" s="94"/>
      <c r="IL26" s="94"/>
      <c r="IM26" s="94"/>
      <c r="IN26" s="94"/>
      <c r="IO26" s="94"/>
      <c r="IP26" s="94"/>
      <c r="IQ26" s="94"/>
      <c r="IR26" s="94"/>
      <c r="IS26" s="94"/>
      <c r="IT26" s="94"/>
      <c r="IU26" s="94"/>
      <c r="IV26" s="94"/>
    </row>
    <row r="27" spans="1:256" ht="7" customHeight="1" x14ac:dyDescent="0.35">
      <c r="A27" s="482"/>
      <c r="B27" s="483"/>
      <c r="C27" s="95"/>
      <c r="D27" s="96"/>
      <c r="E27" s="97"/>
      <c r="F27" s="98"/>
    </row>
    <row r="28" spans="1:256" ht="15" customHeight="1" x14ac:dyDescent="0.35">
      <c r="A28" s="471" t="s">
        <v>95</v>
      </c>
      <c r="B28" s="472"/>
      <c r="C28" s="99"/>
      <c r="D28" s="99"/>
      <c r="E28" s="100"/>
      <c r="F28" s="101">
        <f>SUM(F18:F27)</f>
        <v>0</v>
      </c>
    </row>
    <row r="29" spans="1:256" ht="7" customHeight="1" x14ac:dyDescent="0.35">
      <c r="A29" s="126"/>
      <c r="B29" s="128"/>
      <c r="C29" s="96"/>
      <c r="D29" s="66"/>
      <c r="E29" s="97"/>
      <c r="F29" s="102"/>
    </row>
    <row r="30" spans="1:256" x14ac:dyDescent="0.35">
      <c r="A30" s="126"/>
      <c r="B30" s="128" t="s">
        <v>84</v>
      </c>
      <c r="C30" s="96"/>
      <c r="D30" s="96"/>
      <c r="E30" s="97"/>
      <c r="F30" s="102"/>
    </row>
    <row r="31" spans="1:256" ht="7" customHeight="1" x14ac:dyDescent="0.35">
      <c r="A31" s="126"/>
      <c r="B31" s="127"/>
      <c r="C31" s="96"/>
      <c r="D31" s="96"/>
      <c r="E31" s="97"/>
      <c r="F31" s="102"/>
    </row>
    <row r="32" spans="1:256" x14ac:dyDescent="0.35">
      <c r="A32" s="131"/>
      <c r="B32" s="132" t="s">
        <v>85</v>
      </c>
      <c r="C32" s="133"/>
      <c r="D32" s="134"/>
      <c r="F32" s="135">
        <f>F28</f>
        <v>0</v>
      </c>
    </row>
    <row r="33" spans="1:6" x14ac:dyDescent="0.35">
      <c r="A33" s="131"/>
      <c r="B33" s="132"/>
      <c r="C33" s="133"/>
      <c r="D33" s="134"/>
      <c r="F33" s="135"/>
    </row>
    <row r="34" spans="1:6" x14ac:dyDescent="0.35">
      <c r="A34" s="131"/>
      <c r="B34" s="132" t="s">
        <v>86</v>
      </c>
      <c r="C34" s="133"/>
      <c r="D34" s="134"/>
      <c r="F34" s="135">
        <f>F32*20/100</f>
        <v>0</v>
      </c>
    </row>
    <row r="35" spans="1:6" x14ac:dyDescent="0.35">
      <c r="A35" s="131"/>
      <c r="B35" s="132"/>
      <c r="C35" s="133"/>
      <c r="D35" s="134"/>
      <c r="F35" s="135"/>
    </row>
    <row r="36" spans="1:6" x14ac:dyDescent="0.35">
      <c r="A36" s="131"/>
      <c r="B36" s="132" t="s">
        <v>87</v>
      </c>
      <c r="C36" s="133"/>
      <c r="D36" s="134"/>
      <c r="F36" s="135">
        <f>SUM(F32:F34)</f>
        <v>0</v>
      </c>
    </row>
    <row r="37" spans="1:6" ht="15" thickBot="1" x14ac:dyDescent="0.4">
      <c r="A37" s="136"/>
      <c r="B37" s="137"/>
      <c r="C37" s="138"/>
      <c r="D37" s="139"/>
      <c r="E37" s="140"/>
      <c r="F37" s="141"/>
    </row>
    <row r="38" spans="1:6" ht="15" thickTop="1" x14ac:dyDescent="0.35">
      <c r="A38" s="142"/>
      <c r="C38" s="143"/>
      <c r="D38" s="144"/>
      <c r="E38" s="145"/>
      <c r="F38" s="146"/>
    </row>
    <row r="39" spans="1:6" x14ac:dyDescent="0.35">
      <c r="A39" s="147"/>
      <c r="B39" s="66" t="s">
        <v>88</v>
      </c>
      <c r="C39" s="488" t="s">
        <v>89</v>
      </c>
      <c r="D39" s="501"/>
      <c r="E39" s="502">
        <f>'Lettre devis'!C18</f>
        <v>0</v>
      </c>
      <c r="F39" s="503"/>
    </row>
    <row r="40" spans="1:6" x14ac:dyDescent="0.35">
      <c r="A40" s="147"/>
      <c r="B40" s="66" t="s">
        <v>90</v>
      </c>
      <c r="C40" s="148"/>
      <c r="D40" s="149"/>
      <c r="E40" s="69"/>
      <c r="F40" s="70"/>
    </row>
    <row r="41" spans="1:6" x14ac:dyDescent="0.35">
      <c r="A41" s="147"/>
      <c r="C41" s="148"/>
      <c r="D41" s="149"/>
      <c r="E41" s="69"/>
      <c r="F41" s="70"/>
    </row>
    <row r="42" spans="1:6" x14ac:dyDescent="0.35">
      <c r="A42" s="147"/>
      <c r="C42" s="148"/>
      <c r="D42" s="149"/>
      <c r="E42" s="69"/>
      <c r="F42" s="70"/>
    </row>
    <row r="43" spans="1:6" ht="15.75" customHeight="1" thickBot="1" x14ac:dyDescent="0.4">
      <c r="A43" s="150"/>
      <c r="B43" s="151"/>
      <c r="C43" s="152"/>
      <c r="D43" s="153"/>
      <c r="E43" s="154"/>
      <c r="F43" s="155"/>
    </row>
    <row r="44" spans="1:6" ht="15" thickTop="1" x14ac:dyDescent="0.35">
      <c r="D44" s="156"/>
      <c r="E44" s="157"/>
      <c r="F44" s="158"/>
    </row>
    <row r="45" spans="1:6" x14ac:dyDescent="0.35">
      <c r="D45" s="156"/>
      <c r="E45" s="157"/>
      <c r="F45" s="158"/>
    </row>
    <row r="46" spans="1:6" x14ac:dyDescent="0.35">
      <c r="D46" s="156"/>
      <c r="E46" s="157"/>
      <c r="F46" s="158"/>
    </row>
    <row r="47" spans="1:6" x14ac:dyDescent="0.35">
      <c r="D47" s="156"/>
      <c r="E47" s="157"/>
      <c r="F47" s="158"/>
    </row>
    <row r="48" spans="1:6" x14ac:dyDescent="0.35">
      <c r="D48" s="156"/>
      <c r="E48" s="157"/>
      <c r="F48" s="158"/>
    </row>
    <row r="49" spans="4:6" x14ac:dyDescent="0.35">
      <c r="D49" s="156"/>
      <c r="E49" s="157"/>
      <c r="F49" s="158"/>
    </row>
    <row r="50" spans="4:6" x14ac:dyDescent="0.35">
      <c r="D50" s="156"/>
      <c r="E50" s="157"/>
      <c r="F50" s="158"/>
    </row>
    <row r="51" spans="4:6" x14ac:dyDescent="0.35">
      <c r="D51" s="156"/>
      <c r="E51" s="157"/>
      <c r="F51" s="158"/>
    </row>
    <row r="52" spans="4:6" x14ac:dyDescent="0.35">
      <c r="D52" s="156"/>
      <c r="E52" s="157"/>
      <c r="F52" s="158"/>
    </row>
    <row r="53" spans="4:6" x14ac:dyDescent="0.35">
      <c r="D53" s="156"/>
      <c r="E53" s="157"/>
      <c r="F53" s="158"/>
    </row>
    <row r="54" spans="4:6" x14ac:dyDescent="0.35">
      <c r="D54" s="156"/>
      <c r="E54" s="157"/>
      <c r="F54" s="158"/>
    </row>
    <row r="55" spans="4:6" x14ac:dyDescent="0.35">
      <c r="D55" s="156"/>
      <c r="E55" s="157"/>
      <c r="F55" s="158"/>
    </row>
    <row r="56" spans="4:6" x14ac:dyDescent="0.35">
      <c r="D56" s="156"/>
      <c r="E56" s="157"/>
      <c r="F56" s="158"/>
    </row>
    <row r="57" spans="4:6" x14ac:dyDescent="0.35">
      <c r="D57" s="156"/>
      <c r="E57" s="157"/>
      <c r="F57" s="158"/>
    </row>
    <row r="58" spans="4:6" x14ac:dyDescent="0.35">
      <c r="D58" s="156"/>
      <c r="E58" s="157"/>
      <c r="F58" s="158"/>
    </row>
    <row r="59" spans="4:6" x14ac:dyDescent="0.35">
      <c r="D59" s="156"/>
      <c r="E59" s="157"/>
      <c r="F59" s="158"/>
    </row>
    <row r="60" spans="4:6" x14ac:dyDescent="0.35">
      <c r="D60" s="156"/>
      <c r="E60" s="157"/>
      <c r="F60" s="158"/>
    </row>
    <row r="61" spans="4:6" x14ac:dyDescent="0.35">
      <c r="D61" s="156"/>
      <c r="E61" s="157"/>
      <c r="F61" s="158"/>
    </row>
    <row r="62" spans="4:6" x14ac:dyDescent="0.35">
      <c r="D62" s="156"/>
      <c r="E62" s="157"/>
      <c r="F62" s="158"/>
    </row>
    <row r="63" spans="4:6" x14ac:dyDescent="0.35">
      <c r="D63" s="156"/>
      <c r="E63" s="157"/>
      <c r="F63" s="158"/>
    </row>
    <row r="64" spans="4:6" x14ac:dyDescent="0.35">
      <c r="D64" s="156"/>
      <c r="E64" s="157"/>
      <c r="F64" s="158"/>
    </row>
    <row r="65" spans="4:6" x14ac:dyDescent="0.35">
      <c r="D65" s="156"/>
      <c r="E65" s="157"/>
      <c r="F65" s="158"/>
    </row>
    <row r="66" spans="4:6" x14ac:dyDescent="0.35">
      <c r="D66" s="156"/>
      <c r="E66" s="157"/>
      <c r="F66" s="158"/>
    </row>
    <row r="67" spans="4:6" x14ac:dyDescent="0.35">
      <c r="D67" s="156"/>
      <c r="E67" s="157"/>
      <c r="F67" s="158"/>
    </row>
    <row r="68" spans="4:6" x14ac:dyDescent="0.35">
      <c r="D68" s="156"/>
      <c r="E68" s="157"/>
      <c r="F68" s="158"/>
    </row>
    <row r="69" spans="4:6" x14ac:dyDescent="0.35">
      <c r="D69" s="156"/>
      <c r="E69" s="157"/>
      <c r="F69" s="158"/>
    </row>
    <row r="70" spans="4:6" x14ac:dyDescent="0.35">
      <c r="D70" s="156"/>
      <c r="E70" s="157"/>
      <c r="F70" s="158"/>
    </row>
    <row r="71" spans="4:6" x14ac:dyDescent="0.35">
      <c r="D71" s="156"/>
      <c r="E71" s="157"/>
      <c r="F71" s="158"/>
    </row>
    <row r="72" spans="4:6" x14ac:dyDescent="0.35">
      <c r="D72" s="156"/>
      <c r="E72" s="157"/>
      <c r="F72" s="158"/>
    </row>
    <row r="73" spans="4:6" x14ac:dyDescent="0.35">
      <c r="D73" s="156"/>
      <c r="E73" s="157"/>
      <c r="F73" s="158"/>
    </row>
    <row r="74" spans="4:6" x14ac:dyDescent="0.35">
      <c r="D74" s="156"/>
      <c r="E74" s="157"/>
      <c r="F74" s="158"/>
    </row>
    <row r="75" spans="4:6" x14ac:dyDescent="0.35">
      <c r="D75" s="156"/>
      <c r="E75" s="157"/>
      <c r="F75" s="158"/>
    </row>
    <row r="76" spans="4:6" x14ac:dyDescent="0.35">
      <c r="D76" s="156"/>
      <c r="E76" s="157"/>
      <c r="F76" s="158"/>
    </row>
    <row r="77" spans="4:6" x14ac:dyDescent="0.35">
      <c r="D77" s="156"/>
      <c r="E77" s="157"/>
      <c r="F77" s="158"/>
    </row>
    <row r="78" spans="4:6" x14ac:dyDescent="0.35">
      <c r="D78" s="156"/>
      <c r="E78" s="157"/>
      <c r="F78" s="158"/>
    </row>
    <row r="79" spans="4:6" x14ac:dyDescent="0.35">
      <c r="D79" s="156"/>
      <c r="E79" s="157"/>
      <c r="F79" s="158"/>
    </row>
    <row r="80" spans="4:6" x14ac:dyDescent="0.35">
      <c r="D80" s="156"/>
      <c r="E80" s="157"/>
      <c r="F80" s="158"/>
    </row>
    <row r="81" spans="4:6" x14ac:dyDescent="0.35">
      <c r="D81" s="156"/>
      <c r="E81" s="157"/>
      <c r="F81" s="158"/>
    </row>
    <row r="82" spans="4:6" x14ac:dyDescent="0.35">
      <c r="D82" s="156"/>
      <c r="E82" s="157"/>
      <c r="F82" s="158"/>
    </row>
    <row r="83" spans="4:6" x14ac:dyDescent="0.35">
      <c r="D83" s="156"/>
      <c r="E83" s="157"/>
      <c r="F83" s="158"/>
    </row>
    <row r="84" spans="4:6" x14ac:dyDescent="0.35">
      <c r="D84" s="156"/>
      <c r="E84" s="157"/>
      <c r="F84" s="158"/>
    </row>
    <row r="85" spans="4:6" x14ac:dyDescent="0.35">
      <c r="D85" s="156"/>
      <c r="E85" s="157"/>
      <c r="F85" s="158"/>
    </row>
    <row r="86" spans="4:6" x14ac:dyDescent="0.35">
      <c r="D86" s="156"/>
      <c r="E86" s="157"/>
      <c r="F86" s="158"/>
    </row>
    <row r="87" spans="4:6" x14ac:dyDescent="0.35">
      <c r="D87" s="156"/>
      <c r="E87" s="157"/>
      <c r="F87" s="158"/>
    </row>
    <row r="88" spans="4:6" x14ac:dyDescent="0.35">
      <c r="D88" s="156"/>
      <c r="E88" s="157"/>
      <c r="F88" s="158"/>
    </row>
    <row r="89" spans="4:6" x14ac:dyDescent="0.35">
      <c r="D89" s="156"/>
      <c r="E89" s="157"/>
      <c r="F89" s="158"/>
    </row>
    <row r="90" spans="4:6" x14ac:dyDescent="0.35">
      <c r="D90" s="156"/>
      <c r="E90" s="157"/>
      <c r="F90" s="158"/>
    </row>
    <row r="91" spans="4:6" x14ac:dyDescent="0.35">
      <c r="D91" s="156"/>
      <c r="E91" s="157"/>
      <c r="F91" s="158"/>
    </row>
    <row r="92" spans="4:6" x14ac:dyDescent="0.35">
      <c r="D92" s="156"/>
      <c r="E92" s="157"/>
      <c r="F92" s="158"/>
    </row>
    <row r="93" spans="4:6" x14ac:dyDescent="0.35">
      <c r="D93" s="156"/>
      <c r="E93" s="157"/>
      <c r="F93" s="158"/>
    </row>
    <row r="94" spans="4:6" x14ac:dyDescent="0.35">
      <c r="D94" s="156"/>
      <c r="E94" s="157"/>
      <c r="F94" s="158"/>
    </row>
    <row r="95" spans="4:6" x14ac:dyDescent="0.35">
      <c r="D95" s="156"/>
      <c r="E95" s="157"/>
      <c r="F95" s="158"/>
    </row>
    <row r="96" spans="4:6" x14ac:dyDescent="0.35">
      <c r="D96" s="156"/>
      <c r="E96" s="157"/>
      <c r="F96" s="158"/>
    </row>
    <row r="97" spans="4:6" x14ac:dyDescent="0.35">
      <c r="D97" s="156"/>
      <c r="E97" s="157"/>
      <c r="F97" s="158"/>
    </row>
    <row r="98" spans="4:6" x14ac:dyDescent="0.35">
      <c r="D98" s="156"/>
      <c r="E98" s="157"/>
      <c r="F98" s="158"/>
    </row>
    <row r="99" spans="4:6" x14ac:dyDescent="0.35">
      <c r="D99" s="156"/>
      <c r="E99" s="157"/>
      <c r="F99" s="158"/>
    </row>
    <row r="100" spans="4:6" x14ac:dyDescent="0.35">
      <c r="D100" s="156"/>
      <c r="E100" s="157"/>
      <c r="F100" s="158"/>
    </row>
    <row r="101" spans="4:6" x14ac:dyDescent="0.35">
      <c r="D101" s="156"/>
      <c r="E101" s="157"/>
      <c r="F101" s="158"/>
    </row>
    <row r="102" spans="4:6" x14ac:dyDescent="0.35">
      <c r="D102" s="156"/>
      <c r="E102" s="157"/>
      <c r="F102" s="158"/>
    </row>
    <row r="103" spans="4:6" x14ac:dyDescent="0.35">
      <c r="D103" s="156"/>
      <c r="E103" s="157"/>
      <c r="F103" s="158"/>
    </row>
    <row r="104" spans="4:6" x14ac:dyDescent="0.35">
      <c r="D104" s="156"/>
      <c r="E104" s="157"/>
      <c r="F104" s="158"/>
    </row>
    <row r="105" spans="4:6" x14ac:dyDescent="0.35">
      <c r="D105" s="156"/>
      <c r="E105" s="157"/>
      <c r="F105" s="158"/>
    </row>
    <row r="106" spans="4:6" x14ac:dyDescent="0.35">
      <c r="D106" s="156"/>
      <c r="E106" s="157"/>
      <c r="F106" s="158"/>
    </row>
    <row r="107" spans="4:6" x14ac:dyDescent="0.35">
      <c r="D107" s="156"/>
      <c r="E107" s="157"/>
      <c r="F107" s="158"/>
    </row>
    <row r="108" spans="4:6" x14ac:dyDescent="0.35">
      <c r="D108" s="156"/>
      <c r="E108" s="157"/>
      <c r="F108" s="158"/>
    </row>
    <row r="109" spans="4:6" x14ac:dyDescent="0.35">
      <c r="D109" s="156"/>
      <c r="E109" s="157"/>
      <c r="F109" s="158"/>
    </row>
    <row r="110" spans="4:6" x14ac:dyDescent="0.35">
      <c r="D110" s="156"/>
      <c r="E110" s="157"/>
      <c r="F110" s="158"/>
    </row>
    <row r="111" spans="4:6" x14ac:dyDescent="0.35">
      <c r="D111" s="156"/>
      <c r="E111" s="157"/>
      <c r="F111" s="158"/>
    </row>
    <row r="112" spans="4:6" x14ac:dyDescent="0.35">
      <c r="D112" s="156"/>
      <c r="E112" s="157"/>
      <c r="F112" s="158"/>
    </row>
    <row r="113" spans="4:6" x14ac:dyDescent="0.35">
      <c r="D113" s="156"/>
      <c r="E113" s="157"/>
      <c r="F113" s="158"/>
    </row>
    <row r="114" spans="4:6" x14ac:dyDescent="0.35">
      <c r="D114" s="156"/>
      <c r="E114" s="157"/>
      <c r="F114" s="158"/>
    </row>
    <row r="115" spans="4:6" x14ac:dyDescent="0.35">
      <c r="D115" s="156"/>
      <c r="E115" s="157"/>
      <c r="F115" s="158"/>
    </row>
    <row r="116" spans="4:6" x14ac:dyDescent="0.35">
      <c r="D116" s="156"/>
      <c r="E116" s="157"/>
      <c r="F116" s="158"/>
    </row>
    <row r="117" spans="4:6" x14ac:dyDescent="0.35">
      <c r="D117" s="156"/>
      <c r="E117" s="157"/>
      <c r="F117" s="158"/>
    </row>
    <row r="118" spans="4:6" x14ac:dyDescent="0.35">
      <c r="D118" s="156"/>
      <c r="E118" s="157"/>
      <c r="F118" s="158"/>
    </row>
    <row r="119" spans="4:6" x14ac:dyDescent="0.35">
      <c r="D119" s="156"/>
      <c r="E119" s="157"/>
      <c r="F119" s="158"/>
    </row>
    <row r="120" spans="4:6" x14ac:dyDescent="0.35">
      <c r="D120" s="156"/>
      <c r="E120" s="157"/>
      <c r="F120" s="158"/>
    </row>
    <row r="121" spans="4:6" x14ac:dyDescent="0.35">
      <c r="D121" s="156"/>
      <c r="E121" s="157"/>
      <c r="F121" s="158"/>
    </row>
    <row r="122" spans="4:6" x14ac:dyDescent="0.35">
      <c r="D122" s="156"/>
      <c r="E122" s="157"/>
      <c r="F122" s="158"/>
    </row>
    <row r="123" spans="4:6" x14ac:dyDescent="0.35">
      <c r="D123" s="156"/>
      <c r="E123" s="157"/>
      <c r="F123" s="158"/>
    </row>
    <row r="124" spans="4:6" x14ac:dyDescent="0.35">
      <c r="D124" s="156"/>
      <c r="E124" s="157"/>
      <c r="F124" s="158"/>
    </row>
    <row r="125" spans="4:6" x14ac:dyDescent="0.35">
      <c r="D125" s="156"/>
      <c r="E125" s="157"/>
      <c r="F125" s="158"/>
    </row>
    <row r="126" spans="4:6" x14ac:dyDescent="0.35">
      <c r="D126" s="156"/>
      <c r="E126" s="157"/>
      <c r="F126" s="158"/>
    </row>
    <row r="127" spans="4:6" x14ac:dyDescent="0.35">
      <c r="D127" s="156"/>
      <c r="E127" s="157"/>
      <c r="F127" s="158"/>
    </row>
    <row r="128" spans="4:6" x14ac:dyDescent="0.35">
      <c r="D128" s="156"/>
      <c r="E128" s="157"/>
      <c r="F128" s="158"/>
    </row>
    <row r="129" spans="4:6" x14ac:dyDescent="0.35">
      <c r="D129" s="156"/>
      <c r="E129" s="157"/>
      <c r="F129" s="158"/>
    </row>
    <row r="130" spans="4:6" x14ac:dyDescent="0.35">
      <c r="D130" s="156"/>
      <c r="E130" s="157"/>
      <c r="F130" s="158"/>
    </row>
    <row r="131" spans="4:6" x14ac:dyDescent="0.35">
      <c r="D131" s="156"/>
      <c r="E131" s="157"/>
      <c r="F131" s="158"/>
    </row>
    <row r="132" spans="4:6" x14ac:dyDescent="0.35">
      <c r="D132" s="156"/>
      <c r="E132" s="157"/>
      <c r="F132" s="158"/>
    </row>
    <row r="133" spans="4:6" x14ac:dyDescent="0.35">
      <c r="D133" s="156"/>
      <c r="E133" s="157"/>
      <c r="F133" s="158"/>
    </row>
    <row r="134" spans="4:6" x14ac:dyDescent="0.35">
      <c r="D134" s="156"/>
      <c r="E134" s="157"/>
      <c r="F134" s="158"/>
    </row>
    <row r="135" spans="4:6" x14ac:dyDescent="0.35">
      <c r="D135" s="156"/>
      <c r="E135" s="157"/>
      <c r="F135" s="158"/>
    </row>
    <row r="136" spans="4:6" x14ac:dyDescent="0.35">
      <c r="D136" s="156"/>
      <c r="E136" s="157"/>
      <c r="F136" s="158"/>
    </row>
    <row r="137" spans="4:6" x14ac:dyDescent="0.35">
      <c r="D137" s="156"/>
      <c r="E137" s="157"/>
      <c r="F137" s="158"/>
    </row>
    <row r="138" spans="4:6" x14ac:dyDescent="0.35">
      <c r="D138" s="156"/>
      <c r="E138" s="157"/>
      <c r="F138" s="158"/>
    </row>
    <row r="139" spans="4:6" x14ac:dyDescent="0.35">
      <c r="D139" s="156"/>
      <c r="E139" s="157"/>
      <c r="F139" s="158"/>
    </row>
    <row r="140" spans="4:6" x14ac:dyDescent="0.35">
      <c r="D140" s="156"/>
      <c r="E140" s="157"/>
      <c r="F140" s="158"/>
    </row>
    <row r="141" spans="4:6" x14ac:dyDescent="0.35">
      <c r="D141" s="156"/>
      <c r="E141" s="157"/>
      <c r="F141" s="158"/>
    </row>
    <row r="142" spans="4:6" x14ac:dyDescent="0.35">
      <c r="D142" s="156"/>
      <c r="E142" s="157"/>
      <c r="F142" s="158"/>
    </row>
    <row r="143" spans="4:6" x14ac:dyDescent="0.35">
      <c r="D143" s="156"/>
      <c r="E143" s="157"/>
      <c r="F143" s="158"/>
    </row>
    <row r="144" spans="4:6" x14ac:dyDescent="0.35">
      <c r="D144" s="156"/>
      <c r="E144" s="157"/>
      <c r="F144" s="158"/>
    </row>
    <row r="145" spans="4:6" x14ac:dyDescent="0.35">
      <c r="D145" s="156"/>
      <c r="E145" s="157"/>
      <c r="F145" s="158"/>
    </row>
    <row r="146" spans="4:6" x14ac:dyDescent="0.35">
      <c r="D146" s="156"/>
      <c r="E146" s="157"/>
      <c r="F146" s="158"/>
    </row>
    <row r="147" spans="4:6" x14ac:dyDescent="0.35">
      <c r="D147" s="156"/>
      <c r="E147" s="157"/>
      <c r="F147" s="158"/>
    </row>
    <row r="148" spans="4:6" x14ac:dyDescent="0.35">
      <c r="D148" s="156"/>
      <c r="E148" s="157"/>
      <c r="F148" s="158"/>
    </row>
    <row r="149" spans="4:6" x14ac:dyDescent="0.35">
      <c r="D149" s="156"/>
      <c r="E149" s="157"/>
      <c r="F149" s="158"/>
    </row>
    <row r="150" spans="4:6" x14ac:dyDescent="0.35">
      <c r="D150" s="156"/>
      <c r="E150" s="157"/>
      <c r="F150" s="158"/>
    </row>
    <row r="151" spans="4:6" x14ac:dyDescent="0.35">
      <c r="D151" s="156"/>
      <c r="E151" s="157"/>
      <c r="F151" s="158"/>
    </row>
    <row r="152" spans="4:6" x14ac:dyDescent="0.35">
      <c r="D152" s="156"/>
      <c r="E152" s="157"/>
      <c r="F152" s="158"/>
    </row>
    <row r="153" spans="4:6" x14ac:dyDescent="0.35">
      <c r="D153" s="156"/>
      <c r="E153" s="157"/>
      <c r="F153" s="158"/>
    </row>
    <row r="154" spans="4:6" x14ac:dyDescent="0.35">
      <c r="D154" s="156"/>
      <c r="E154" s="157"/>
      <c r="F154" s="158"/>
    </row>
    <row r="155" spans="4:6" x14ac:dyDescent="0.35">
      <c r="D155" s="156"/>
      <c r="E155" s="157"/>
      <c r="F155" s="158"/>
    </row>
    <row r="156" spans="4:6" x14ac:dyDescent="0.35">
      <c r="D156" s="156"/>
      <c r="E156" s="157"/>
      <c r="F156" s="158"/>
    </row>
    <row r="157" spans="4:6" x14ac:dyDescent="0.35">
      <c r="D157" s="156"/>
      <c r="E157" s="157"/>
      <c r="F157" s="158"/>
    </row>
    <row r="158" spans="4:6" x14ac:dyDescent="0.35">
      <c r="D158" s="156"/>
      <c r="E158" s="157"/>
      <c r="F158" s="158"/>
    </row>
    <row r="159" spans="4:6" x14ac:dyDescent="0.35">
      <c r="D159" s="156"/>
      <c r="E159" s="157"/>
      <c r="F159" s="158"/>
    </row>
    <row r="160" spans="4:6" x14ac:dyDescent="0.35">
      <c r="D160" s="156"/>
      <c r="E160" s="157"/>
      <c r="F160" s="158"/>
    </row>
    <row r="161" spans="4:6" x14ac:dyDescent="0.35">
      <c r="D161" s="156"/>
      <c r="E161" s="157"/>
      <c r="F161" s="158"/>
    </row>
    <row r="162" spans="4:6" x14ac:dyDescent="0.35">
      <c r="D162" s="156"/>
      <c r="E162" s="157"/>
      <c r="F162" s="158"/>
    </row>
    <row r="163" spans="4:6" x14ac:dyDescent="0.35">
      <c r="D163" s="156"/>
      <c r="E163" s="157"/>
      <c r="F163" s="158"/>
    </row>
    <row r="164" spans="4:6" x14ac:dyDescent="0.35">
      <c r="D164" s="156"/>
      <c r="E164" s="157"/>
      <c r="F164" s="158"/>
    </row>
    <row r="165" spans="4:6" x14ac:dyDescent="0.35">
      <c r="D165" s="156"/>
      <c r="E165" s="157"/>
      <c r="F165" s="158"/>
    </row>
    <row r="166" spans="4:6" x14ac:dyDescent="0.35">
      <c r="D166" s="156"/>
      <c r="E166" s="157"/>
      <c r="F166" s="158"/>
    </row>
    <row r="167" spans="4:6" x14ac:dyDescent="0.35">
      <c r="D167" s="156"/>
      <c r="E167" s="157"/>
      <c r="F167" s="158"/>
    </row>
    <row r="168" spans="4:6" x14ac:dyDescent="0.35">
      <c r="D168" s="156"/>
      <c r="E168" s="157"/>
      <c r="F168" s="158"/>
    </row>
    <row r="169" spans="4:6" x14ac:dyDescent="0.35">
      <c r="D169" s="156"/>
      <c r="E169" s="157"/>
      <c r="F169" s="158"/>
    </row>
    <row r="170" spans="4:6" x14ac:dyDescent="0.35">
      <c r="D170" s="156"/>
      <c r="E170" s="157"/>
      <c r="F170" s="158"/>
    </row>
    <row r="171" spans="4:6" x14ac:dyDescent="0.35">
      <c r="D171" s="156"/>
      <c r="E171" s="157"/>
      <c r="F171" s="158"/>
    </row>
    <row r="172" spans="4:6" x14ac:dyDescent="0.35">
      <c r="D172" s="156"/>
      <c r="E172" s="157"/>
      <c r="F172" s="158"/>
    </row>
    <row r="173" spans="4:6" x14ac:dyDescent="0.35">
      <c r="D173" s="156"/>
      <c r="E173" s="157"/>
      <c r="F173" s="158"/>
    </row>
    <row r="174" spans="4:6" x14ac:dyDescent="0.35">
      <c r="D174" s="156"/>
      <c r="E174" s="157"/>
      <c r="F174" s="158"/>
    </row>
    <row r="175" spans="4:6" x14ac:dyDescent="0.35">
      <c r="D175" s="156"/>
      <c r="E175" s="157"/>
      <c r="F175" s="158"/>
    </row>
    <row r="176" spans="4:6" x14ac:dyDescent="0.35">
      <c r="D176" s="156"/>
      <c r="E176" s="157"/>
      <c r="F176" s="158"/>
    </row>
    <row r="177" spans="4:6" x14ac:dyDescent="0.35">
      <c r="D177" s="156"/>
      <c r="E177" s="157"/>
      <c r="F177" s="158"/>
    </row>
    <row r="178" spans="4:6" x14ac:dyDescent="0.35">
      <c r="D178" s="156"/>
      <c r="E178" s="157"/>
      <c r="F178" s="158"/>
    </row>
    <row r="179" spans="4:6" x14ac:dyDescent="0.35">
      <c r="D179" s="156"/>
      <c r="E179" s="157"/>
      <c r="F179" s="158"/>
    </row>
    <row r="180" spans="4:6" x14ac:dyDescent="0.35">
      <c r="D180" s="156"/>
      <c r="E180" s="157"/>
      <c r="F180" s="158"/>
    </row>
    <row r="181" spans="4:6" x14ac:dyDescent="0.35">
      <c r="D181" s="156"/>
      <c r="E181" s="157"/>
      <c r="F181" s="158"/>
    </row>
    <row r="182" spans="4:6" x14ac:dyDescent="0.35">
      <c r="D182" s="156"/>
      <c r="E182" s="157"/>
      <c r="F182" s="158"/>
    </row>
    <row r="183" spans="4:6" x14ac:dyDescent="0.35">
      <c r="D183" s="156"/>
      <c r="E183" s="157"/>
      <c r="F183" s="158"/>
    </row>
    <row r="184" spans="4:6" x14ac:dyDescent="0.35">
      <c r="D184" s="156"/>
      <c r="E184" s="157"/>
      <c r="F184" s="158"/>
    </row>
    <row r="185" spans="4:6" x14ac:dyDescent="0.35">
      <c r="D185" s="156"/>
      <c r="E185" s="157"/>
      <c r="F185" s="158"/>
    </row>
    <row r="186" spans="4:6" x14ac:dyDescent="0.35">
      <c r="D186" s="156"/>
      <c r="E186" s="157"/>
      <c r="F186" s="158"/>
    </row>
    <row r="187" spans="4:6" x14ac:dyDescent="0.35">
      <c r="D187" s="156"/>
      <c r="E187" s="157"/>
      <c r="F187" s="158"/>
    </row>
    <row r="188" spans="4:6" x14ac:dyDescent="0.35">
      <c r="D188" s="156"/>
      <c r="E188" s="157"/>
      <c r="F188" s="158"/>
    </row>
    <row r="189" spans="4:6" x14ac:dyDescent="0.35">
      <c r="D189" s="156"/>
      <c r="E189" s="157"/>
      <c r="F189" s="158"/>
    </row>
    <row r="190" spans="4:6" x14ac:dyDescent="0.35">
      <c r="D190" s="156"/>
      <c r="E190" s="157"/>
      <c r="F190" s="158"/>
    </row>
    <row r="191" spans="4:6" x14ac:dyDescent="0.35">
      <c r="D191" s="156"/>
      <c r="E191" s="157"/>
      <c r="F191" s="158"/>
    </row>
    <row r="192" spans="4:6" x14ac:dyDescent="0.35">
      <c r="D192" s="156"/>
      <c r="E192" s="157"/>
      <c r="F192" s="158"/>
    </row>
    <row r="193" spans="4:6" x14ac:dyDescent="0.35">
      <c r="D193" s="156"/>
      <c r="E193" s="157"/>
      <c r="F193" s="158"/>
    </row>
    <row r="194" spans="4:6" x14ac:dyDescent="0.35">
      <c r="D194" s="156"/>
      <c r="E194" s="157"/>
      <c r="F194" s="158"/>
    </row>
    <row r="195" spans="4:6" x14ac:dyDescent="0.35">
      <c r="D195" s="156"/>
      <c r="E195" s="157"/>
      <c r="F195" s="158"/>
    </row>
    <row r="196" spans="4:6" x14ac:dyDescent="0.35">
      <c r="D196" s="156"/>
      <c r="E196" s="157"/>
      <c r="F196" s="158"/>
    </row>
    <row r="197" spans="4:6" x14ac:dyDescent="0.35">
      <c r="D197" s="156"/>
      <c r="E197" s="157"/>
      <c r="F197" s="158"/>
    </row>
    <row r="198" spans="4:6" x14ac:dyDescent="0.35">
      <c r="D198" s="156"/>
      <c r="E198" s="157"/>
      <c r="F198" s="158"/>
    </row>
    <row r="199" spans="4:6" x14ac:dyDescent="0.35">
      <c r="D199" s="156"/>
      <c r="E199" s="157"/>
      <c r="F199" s="158"/>
    </row>
    <row r="200" spans="4:6" x14ac:dyDescent="0.35">
      <c r="D200" s="156"/>
      <c r="E200" s="157"/>
      <c r="F200" s="158"/>
    </row>
    <row r="201" spans="4:6" x14ac:dyDescent="0.35">
      <c r="D201" s="156"/>
      <c r="E201" s="157"/>
      <c r="F201" s="158"/>
    </row>
    <row r="202" spans="4:6" x14ac:dyDescent="0.35">
      <c r="D202" s="156"/>
      <c r="E202" s="157"/>
      <c r="F202" s="158"/>
    </row>
    <row r="203" spans="4:6" x14ac:dyDescent="0.35">
      <c r="D203" s="156"/>
      <c r="E203" s="157"/>
      <c r="F203" s="158"/>
    </row>
    <row r="204" spans="4:6" x14ac:dyDescent="0.35">
      <c r="D204" s="156"/>
      <c r="E204" s="157"/>
      <c r="F204" s="158"/>
    </row>
    <row r="205" spans="4:6" x14ac:dyDescent="0.35">
      <c r="D205" s="156"/>
      <c r="E205" s="157"/>
      <c r="F205" s="158"/>
    </row>
    <row r="206" spans="4:6" x14ac:dyDescent="0.35">
      <c r="D206" s="156"/>
      <c r="E206" s="157"/>
      <c r="F206" s="158"/>
    </row>
    <row r="207" spans="4:6" x14ac:dyDescent="0.35">
      <c r="D207" s="156"/>
      <c r="E207" s="157"/>
      <c r="F207" s="158"/>
    </row>
    <row r="208" spans="4:6" x14ac:dyDescent="0.35">
      <c r="D208" s="156"/>
      <c r="E208" s="157"/>
      <c r="F208" s="158"/>
    </row>
    <row r="209" spans="4:6" x14ac:dyDescent="0.35">
      <c r="D209" s="156"/>
      <c r="E209" s="157"/>
      <c r="F209" s="158"/>
    </row>
    <row r="210" spans="4:6" x14ac:dyDescent="0.35">
      <c r="D210" s="156"/>
      <c r="E210" s="157"/>
      <c r="F210" s="158"/>
    </row>
    <row r="211" spans="4:6" x14ac:dyDescent="0.35">
      <c r="D211" s="156"/>
      <c r="E211" s="157"/>
      <c r="F211" s="158"/>
    </row>
    <row r="212" spans="4:6" x14ac:dyDescent="0.35">
      <c r="D212" s="156"/>
      <c r="E212" s="157"/>
      <c r="F212" s="158"/>
    </row>
    <row r="213" spans="4:6" x14ac:dyDescent="0.35">
      <c r="D213" s="156"/>
      <c r="E213" s="157"/>
      <c r="F213" s="158"/>
    </row>
    <row r="214" spans="4:6" x14ac:dyDescent="0.35">
      <c r="D214" s="156"/>
      <c r="E214" s="157"/>
      <c r="F214" s="158"/>
    </row>
    <row r="215" spans="4:6" x14ac:dyDescent="0.35">
      <c r="D215" s="156"/>
      <c r="E215" s="157"/>
      <c r="F215" s="158"/>
    </row>
    <row r="216" spans="4:6" x14ac:dyDescent="0.35">
      <c r="D216" s="156"/>
      <c r="E216" s="157"/>
      <c r="F216" s="158"/>
    </row>
    <row r="217" spans="4:6" x14ac:dyDescent="0.35">
      <c r="D217" s="156"/>
      <c r="E217" s="157"/>
      <c r="F217" s="158"/>
    </row>
    <row r="218" spans="4:6" x14ac:dyDescent="0.35">
      <c r="D218" s="156"/>
      <c r="E218" s="157"/>
      <c r="F218" s="158"/>
    </row>
    <row r="219" spans="4:6" x14ac:dyDescent="0.35">
      <c r="D219" s="156"/>
      <c r="E219" s="157"/>
      <c r="F219" s="158"/>
    </row>
    <row r="220" spans="4:6" x14ac:dyDescent="0.35">
      <c r="D220" s="156"/>
      <c r="E220" s="157"/>
      <c r="F220" s="158"/>
    </row>
    <row r="221" spans="4:6" x14ac:dyDescent="0.35">
      <c r="D221" s="156"/>
      <c r="E221" s="157"/>
      <c r="F221" s="158"/>
    </row>
    <row r="222" spans="4:6" x14ac:dyDescent="0.35">
      <c r="D222" s="156"/>
      <c r="E222" s="157"/>
      <c r="F222" s="158"/>
    </row>
    <row r="223" spans="4:6" x14ac:dyDescent="0.35">
      <c r="D223" s="156"/>
      <c r="E223" s="157"/>
      <c r="F223" s="158"/>
    </row>
    <row r="224" spans="4:6" x14ac:dyDescent="0.35">
      <c r="D224" s="156"/>
      <c r="E224" s="157"/>
      <c r="F224" s="158"/>
    </row>
    <row r="225" spans="4:6" x14ac:dyDescent="0.35">
      <c r="D225" s="156"/>
      <c r="E225" s="157"/>
      <c r="F225" s="158"/>
    </row>
    <row r="226" spans="4:6" x14ac:dyDescent="0.35">
      <c r="D226" s="156"/>
      <c r="E226" s="157"/>
      <c r="F226" s="158"/>
    </row>
    <row r="227" spans="4:6" x14ac:dyDescent="0.35">
      <c r="D227" s="156"/>
      <c r="E227" s="157"/>
      <c r="F227" s="158"/>
    </row>
    <row r="228" spans="4:6" x14ac:dyDescent="0.35">
      <c r="D228" s="156"/>
      <c r="E228" s="157"/>
      <c r="F228" s="158"/>
    </row>
    <row r="229" spans="4:6" x14ac:dyDescent="0.35">
      <c r="D229" s="156"/>
      <c r="E229" s="157"/>
      <c r="F229" s="158"/>
    </row>
    <row r="230" spans="4:6" x14ac:dyDescent="0.35">
      <c r="D230" s="156"/>
      <c r="E230" s="157"/>
      <c r="F230" s="158"/>
    </row>
    <row r="231" spans="4:6" x14ac:dyDescent="0.35">
      <c r="D231" s="156"/>
      <c r="E231" s="157"/>
      <c r="F231" s="158"/>
    </row>
    <row r="232" spans="4:6" x14ac:dyDescent="0.35">
      <c r="D232" s="156"/>
      <c r="E232" s="157"/>
      <c r="F232" s="158"/>
    </row>
    <row r="233" spans="4:6" x14ac:dyDescent="0.35">
      <c r="D233" s="156"/>
      <c r="E233" s="157"/>
      <c r="F233" s="158"/>
    </row>
    <row r="234" spans="4:6" x14ac:dyDescent="0.35">
      <c r="D234" s="156"/>
      <c r="E234" s="157"/>
      <c r="F234" s="158"/>
    </row>
    <row r="235" spans="4:6" x14ac:dyDescent="0.35">
      <c r="D235" s="156"/>
      <c r="E235" s="157"/>
      <c r="F235" s="158"/>
    </row>
    <row r="236" spans="4:6" x14ac:dyDescent="0.35">
      <c r="D236" s="156"/>
      <c r="E236" s="157"/>
      <c r="F236" s="158"/>
    </row>
    <row r="237" spans="4:6" x14ac:dyDescent="0.35">
      <c r="D237" s="156"/>
      <c r="E237" s="157"/>
      <c r="F237" s="158"/>
    </row>
    <row r="238" spans="4:6" x14ac:dyDescent="0.35">
      <c r="D238" s="156"/>
      <c r="E238" s="157"/>
      <c r="F238" s="158"/>
    </row>
    <row r="239" spans="4:6" x14ac:dyDescent="0.35">
      <c r="D239" s="156"/>
      <c r="E239" s="157"/>
      <c r="F239" s="158"/>
    </row>
    <row r="240" spans="4:6" x14ac:dyDescent="0.35">
      <c r="D240" s="156"/>
      <c r="E240" s="157"/>
      <c r="F240" s="158"/>
    </row>
    <row r="241" spans="4:6" x14ac:dyDescent="0.35">
      <c r="D241" s="156"/>
      <c r="E241" s="157"/>
      <c r="F241" s="158"/>
    </row>
    <row r="242" spans="4:6" x14ac:dyDescent="0.35">
      <c r="D242" s="156"/>
      <c r="E242" s="157"/>
      <c r="F242" s="158"/>
    </row>
    <row r="243" spans="4:6" x14ac:dyDescent="0.35">
      <c r="D243" s="156"/>
      <c r="E243" s="157"/>
      <c r="F243" s="158"/>
    </row>
    <row r="244" spans="4:6" x14ac:dyDescent="0.35">
      <c r="D244" s="156"/>
      <c r="E244" s="157"/>
      <c r="F244" s="158"/>
    </row>
    <row r="245" spans="4:6" x14ac:dyDescent="0.35">
      <c r="D245" s="156"/>
      <c r="E245" s="157"/>
      <c r="F245" s="158"/>
    </row>
    <row r="246" spans="4:6" x14ac:dyDescent="0.35">
      <c r="D246" s="156"/>
      <c r="E246" s="157"/>
      <c r="F246" s="158"/>
    </row>
    <row r="247" spans="4:6" x14ac:dyDescent="0.35">
      <c r="D247" s="156"/>
      <c r="E247" s="157"/>
      <c r="F247" s="158"/>
    </row>
    <row r="248" spans="4:6" x14ac:dyDescent="0.35">
      <c r="D248" s="156"/>
      <c r="E248" s="157"/>
      <c r="F248" s="158"/>
    </row>
    <row r="249" spans="4:6" x14ac:dyDescent="0.35">
      <c r="D249" s="156"/>
      <c r="E249" s="157"/>
      <c r="F249" s="158"/>
    </row>
    <row r="250" spans="4:6" x14ac:dyDescent="0.35">
      <c r="D250" s="156"/>
      <c r="E250" s="157"/>
      <c r="F250" s="158"/>
    </row>
    <row r="251" spans="4:6" x14ac:dyDescent="0.35">
      <c r="D251" s="156"/>
      <c r="E251" s="157"/>
      <c r="F251" s="158"/>
    </row>
    <row r="252" spans="4:6" x14ac:dyDescent="0.35">
      <c r="D252" s="156"/>
      <c r="E252" s="157"/>
      <c r="F252" s="158"/>
    </row>
    <row r="253" spans="4:6" x14ac:dyDescent="0.35">
      <c r="D253" s="156"/>
      <c r="E253" s="157"/>
      <c r="F253" s="158"/>
    </row>
    <row r="254" spans="4:6" x14ac:dyDescent="0.35">
      <c r="D254" s="156"/>
      <c r="E254" s="157"/>
      <c r="F254" s="158"/>
    </row>
    <row r="255" spans="4:6" x14ac:dyDescent="0.35">
      <c r="D255" s="156"/>
      <c r="E255" s="157"/>
      <c r="F255" s="158"/>
    </row>
    <row r="256" spans="4:6" x14ac:dyDescent="0.35">
      <c r="D256" s="156"/>
      <c r="E256" s="157"/>
      <c r="F256" s="158"/>
    </row>
    <row r="257" spans="4:6" x14ac:dyDescent="0.35">
      <c r="D257" s="156"/>
      <c r="E257" s="157"/>
      <c r="F257" s="158"/>
    </row>
    <row r="258" spans="4:6" x14ac:dyDescent="0.35">
      <c r="D258" s="156"/>
      <c r="E258" s="157"/>
      <c r="F258" s="158"/>
    </row>
    <row r="259" spans="4:6" x14ac:dyDescent="0.35">
      <c r="D259" s="156"/>
      <c r="E259" s="157"/>
      <c r="F259" s="158"/>
    </row>
    <row r="260" spans="4:6" x14ac:dyDescent="0.35">
      <c r="D260" s="156"/>
      <c r="E260" s="157"/>
      <c r="F260" s="158"/>
    </row>
    <row r="261" spans="4:6" x14ac:dyDescent="0.35">
      <c r="D261" s="156"/>
      <c r="E261" s="157"/>
      <c r="F261" s="158"/>
    </row>
    <row r="262" spans="4:6" x14ac:dyDescent="0.35">
      <c r="D262" s="156"/>
      <c r="E262" s="157"/>
      <c r="F262" s="158"/>
    </row>
    <row r="263" spans="4:6" x14ac:dyDescent="0.35">
      <c r="D263" s="156"/>
      <c r="E263" s="157"/>
      <c r="F263" s="158"/>
    </row>
    <row r="264" spans="4:6" x14ac:dyDescent="0.35">
      <c r="D264" s="156"/>
      <c r="E264" s="157"/>
      <c r="F264" s="158"/>
    </row>
    <row r="265" spans="4:6" x14ac:dyDescent="0.35">
      <c r="D265" s="156"/>
      <c r="E265" s="157"/>
      <c r="F265" s="158"/>
    </row>
    <row r="266" spans="4:6" x14ac:dyDescent="0.35">
      <c r="D266" s="156"/>
      <c r="E266" s="157"/>
      <c r="F266" s="158"/>
    </row>
    <row r="267" spans="4:6" x14ac:dyDescent="0.35">
      <c r="D267" s="156"/>
      <c r="E267" s="157"/>
      <c r="F267" s="158"/>
    </row>
    <row r="268" spans="4:6" x14ac:dyDescent="0.35">
      <c r="D268" s="156"/>
      <c r="E268" s="157"/>
      <c r="F268" s="158"/>
    </row>
    <row r="269" spans="4:6" x14ac:dyDescent="0.35">
      <c r="D269" s="156"/>
      <c r="E269" s="157"/>
      <c r="F269" s="158"/>
    </row>
    <row r="270" spans="4:6" x14ac:dyDescent="0.35">
      <c r="D270" s="156"/>
      <c r="E270" s="157"/>
      <c r="F270" s="158"/>
    </row>
    <row r="271" spans="4:6" x14ac:dyDescent="0.35">
      <c r="D271" s="156"/>
      <c r="E271" s="157"/>
      <c r="F271" s="158"/>
    </row>
    <row r="272" spans="4:6" x14ac:dyDescent="0.35">
      <c r="D272" s="156"/>
      <c r="E272" s="157"/>
      <c r="F272" s="158"/>
    </row>
    <row r="273" spans="4:6" x14ac:dyDescent="0.35">
      <c r="D273" s="156"/>
      <c r="E273" s="157"/>
      <c r="F273" s="158"/>
    </row>
    <row r="274" spans="4:6" x14ac:dyDescent="0.35">
      <c r="D274" s="156"/>
      <c r="E274" s="157"/>
      <c r="F274" s="158"/>
    </row>
    <row r="275" spans="4:6" x14ac:dyDescent="0.35">
      <c r="D275" s="156"/>
      <c r="E275" s="157"/>
      <c r="F275" s="158"/>
    </row>
    <row r="276" spans="4:6" x14ac:dyDescent="0.35">
      <c r="D276" s="156"/>
      <c r="E276" s="157"/>
      <c r="F276" s="158"/>
    </row>
    <row r="277" spans="4:6" x14ac:dyDescent="0.35">
      <c r="D277" s="156"/>
      <c r="E277" s="157"/>
      <c r="F277" s="158"/>
    </row>
    <row r="278" spans="4:6" x14ac:dyDescent="0.35">
      <c r="D278" s="156"/>
      <c r="E278" s="157"/>
      <c r="F278" s="158"/>
    </row>
    <row r="279" spans="4:6" x14ac:dyDescent="0.35">
      <c r="D279" s="156"/>
      <c r="E279" s="157"/>
      <c r="F279" s="158"/>
    </row>
    <row r="280" spans="4:6" x14ac:dyDescent="0.35">
      <c r="D280" s="156"/>
      <c r="E280" s="157"/>
      <c r="F280" s="158"/>
    </row>
    <row r="281" spans="4:6" x14ac:dyDescent="0.35">
      <c r="D281" s="156"/>
      <c r="E281" s="157"/>
      <c r="F281" s="158"/>
    </row>
    <row r="282" spans="4:6" x14ac:dyDescent="0.35">
      <c r="D282" s="156"/>
      <c r="E282" s="157"/>
      <c r="F282" s="158"/>
    </row>
    <row r="283" spans="4:6" x14ac:dyDescent="0.35">
      <c r="D283" s="156"/>
      <c r="E283" s="157"/>
      <c r="F283" s="158"/>
    </row>
    <row r="284" spans="4:6" x14ac:dyDescent="0.35">
      <c r="D284" s="156"/>
      <c r="E284" s="157"/>
      <c r="F284" s="158"/>
    </row>
    <row r="285" spans="4:6" x14ac:dyDescent="0.35">
      <c r="D285" s="156"/>
      <c r="E285" s="157"/>
      <c r="F285" s="158"/>
    </row>
    <row r="286" spans="4:6" x14ac:dyDescent="0.35">
      <c r="D286" s="156"/>
      <c r="E286" s="157"/>
      <c r="F286" s="158"/>
    </row>
    <row r="287" spans="4:6" x14ac:dyDescent="0.35">
      <c r="D287" s="156"/>
      <c r="E287" s="157"/>
      <c r="F287" s="158"/>
    </row>
    <row r="288" spans="4:6" x14ac:dyDescent="0.35">
      <c r="D288" s="156"/>
      <c r="E288" s="157"/>
      <c r="F288" s="158"/>
    </row>
    <row r="289" spans="4:6" x14ac:dyDescent="0.35">
      <c r="D289" s="156"/>
      <c r="E289" s="157"/>
      <c r="F289" s="158"/>
    </row>
    <row r="290" spans="4:6" x14ac:dyDescent="0.35">
      <c r="D290" s="156"/>
      <c r="E290" s="157"/>
      <c r="F290" s="158"/>
    </row>
    <row r="291" spans="4:6" x14ac:dyDescent="0.35">
      <c r="D291" s="156"/>
      <c r="E291" s="157"/>
      <c r="F291" s="158"/>
    </row>
    <row r="292" spans="4:6" x14ac:dyDescent="0.35">
      <c r="D292" s="156"/>
      <c r="E292" s="157"/>
      <c r="F292" s="158"/>
    </row>
    <row r="293" spans="4:6" x14ac:dyDescent="0.35">
      <c r="D293" s="156"/>
      <c r="E293" s="157"/>
      <c r="F293" s="158"/>
    </row>
    <row r="294" spans="4:6" x14ac:dyDescent="0.35">
      <c r="D294" s="156"/>
      <c r="E294" s="157"/>
      <c r="F294" s="158"/>
    </row>
    <row r="295" spans="4:6" x14ac:dyDescent="0.35">
      <c r="D295" s="156"/>
      <c r="E295" s="157"/>
      <c r="F295" s="158"/>
    </row>
    <row r="296" spans="4:6" x14ac:dyDescent="0.35">
      <c r="D296" s="156"/>
      <c r="E296" s="157"/>
      <c r="F296" s="158"/>
    </row>
    <row r="297" spans="4:6" x14ac:dyDescent="0.35">
      <c r="D297" s="156"/>
      <c r="E297" s="157"/>
      <c r="F297" s="158"/>
    </row>
    <row r="298" spans="4:6" x14ac:dyDescent="0.35">
      <c r="D298" s="156"/>
      <c r="E298" s="157"/>
      <c r="F298" s="158"/>
    </row>
    <row r="299" spans="4:6" x14ac:dyDescent="0.35">
      <c r="D299" s="156"/>
      <c r="E299" s="157"/>
      <c r="F299" s="158"/>
    </row>
    <row r="300" spans="4:6" x14ac:dyDescent="0.35">
      <c r="D300" s="156"/>
      <c r="E300" s="157"/>
      <c r="F300" s="158"/>
    </row>
    <row r="301" spans="4:6" x14ac:dyDescent="0.35">
      <c r="D301" s="156"/>
      <c r="E301" s="157"/>
      <c r="F301" s="158"/>
    </row>
    <row r="302" spans="4:6" x14ac:dyDescent="0.35">
      <c r="D302" s="156"/>
      <c r="E302" s="157"/>
      <c r="F302" s="158"/>
    </row>
    <row r="303" spans="4:6" x14ac:dyDescent="0.35">
      <c r="D303" s="156"/>
      <c r="E303" s="157"/>
      <c r="F303" s="158"/>
    </row>
    <row r="304" spans="4:6" x14ac:dyDescent="0.35">
      <c r="D304" s="156"/>
      <c r="E304" s="157"/>
      <c r="F304" s="158"/>
    </row>
    <row r="305" spans="4:6" x14ac:dyDescent="0.35">
      <c r="D305" s="156"/>
      <c r="E305" s="157"/>
      <c r="F305" s="158"/>
    </row>
    <row r="306" spans="4:6" x14ac:dyDescent="0.35">
      <c r="D306" s="156"/>
      <c r="E306" s="157"/>
      <c r="F306" s="158"/>
    </row>
    <row r="307" spans="4:6" x14ac:dyDescent="0.35">
      <c r="D307" s="156"/>
      <c r="E307" s="157"/>
      <c r="F307" s="158"/>
    </row>
    <row r="308" spans="4:6" x14ac:dyDescent="0.35">
      <c r="D308" s="156"/>
      <c r="E308" s="157"/>
      <c r="F308" s="158"/>
    </row>
    <row r="309" spans="4:6" x14ac:dyDescent="0.35">
      <c r="D309" s="156"/>
      <c r="E309" s="157"/>
      <c r="F309" s="158"/>
    </row>
    <row r="310" spans="4:6" x14ac:dyDescent="0.35">
      <c r="D310" s="156"/>
      <c r="E310" s="157"/>
      <c r="F310" s="158"/>
    </row>
    <row r="311" spans="4:6" x14ac:dyDescent="0.35">
      <c r="D311" s="156"/>
      <c r="E311" s="157"/>
      <c r="F311" s="158"/>
    </row>
    <row r="312" spans="4:6" x14ac:dyDescent="0.35">
      <c r="D312" s="156"/>
      <c r="E312" s="157"/>
      <c r="F312" s="158"/>
    </row>
    <row r="313" spans="4:6" x14ac:dyDescent="0.35">
      <c r="D313" s="156"/>
      <c r="E313" s="157"/>
      <c r="F313" s="158"/>
    </row>
    <row r="314" spans="4:6" x14ac:dyDescent="0.35">
      <c r="D314" s="156"/>
      <c r="E314" s="157"/>
      <c r="F314" s="158"/>
    </row>
    <row r="315" spans="4:6" x14ac:dyDescent="0.35">
      <c r="D315" s="156"/>
      <c r="E315" s="157"/>
      <c r="F315" s="158"/>
    </row>
    <row r="316" spans="4:6" x14ac:dyDescent="0.35">
      <c r="D316" s="156"/>
      <c r="E316" s="157"/>
      <c r="F316" s="158"/>
    </row>
    <row r="317" spans="4:6" x14ac:dyDescent="0.35">
      <c r="D317" s="156"/>
      <c r="E317" s="157"/>
      <c r="F317" s="158"/>
    </row>
    <row r="318" spans="4:6" x14ac:dyDescent="0.35">
      <c r="D318" s="156"/>
      <c r="E318" s="157"/>
      <c r="F318" s="158"/>
    </row>
    <row r="319" spans="4:6" x14ac:dyDescent="0.35">
      <c r="D319" s="156"/>
      <c r="E319" s="157"/>
      <c r="F319" s="158"/>
    </row>
    <row r="320" spans="4:6" x14ac:dyDescent="0.35">
      <c r="D320" s="156"/>
      <c r="E320" s="157"/>
      <c r="F320" s="158"/>
    </row>
    <row r="321" spans="4:6" x14ac:dyDescent="0.35">
      <c r="D321" s="156"/>
      <c r="E321" s="157"/>
      <c r="F321" s="158"/>
    </row>
    <row r="322" spans="4:6" x14ac:dyDescent="0.35">
      <c r="D322" s="156"/>
      <c r="E322" s="157"/>
      <c r="F322" s="158"/>
    </row>
    <row r="323" spans="4:6" x14ac:dyDescent="0.35">
      <c r="D323" s="156"/>
      <c r="E323" s="157"/>
      <c r="F323" s="158"/>
    </row>
    <row r="324" spans="4:6" x14ac:dyDescent="0.35">
      <c r="D324" s="156"/>
      <c r="E324" s="157"/>
      <c r="F324" s="158"/>
    </row>
    <row r="325" spans="4:6" x14ac:dyDescent="0.35">
      <c r="D325" s="156"/>
      <c r="E325" s="157"/>
      <c r="F325" s="158"/>
    </row>
    <row r="326" spans="4:6" x14ac:dyDescent="0.35">
      <c r="D326" s="156"/>
      <c r="E326" s="157"/>
      <c r="F326" s="158"/>
    </row>
    <row r="327" spans="4:6" x14ac:dyDescent="0.35">
      <c r="D327" s="156"/>
      <c r="E327" s="157"/>
      <c r="F327" s="158"/>
    </row>
    <row r="328" spans="4:6" x14ac:dyDescent="0.35">
      <c r="D328" s="156"/>
      <c r="E328" s="157"/>
      <c r="F328" s="158"/>
    </row>
    <row r="329" spans="4:6" x14ac:dyDescent="0.35">
      <c r="D329" s="156"/>
      <c r="E329" s="157"/>
      <c r="F329" s="158"/>
    </row>
    <row r="330" spans="4:6" x14ac:dyDescent="0.35">
      <c r="D330" s="156"/>
      <c r="E330" s="157"/>
      <c r="F330" s="158"/>
    </row>
    <row r="331" spans="4:6" x14ac:dyDescent="0.35">
      <c r="D331" s="156"/>
      <c r="E331" s="157"/>
      <c r="F331" s="158"/>
    </row>
    <row r="332" spans="4:6" x14ac:dyDescent="0.35">
      <c r="D332" s="156"/>
      <c r="E332" s="157"/>
      <c r="F332" s="158"/>
    </row>
    <row r="333" spans="4:6" x14ac:dyDescent="0.35">
      <c r="D333" s="156"/>
      <c r="E333" s="157"/>
      <c r="F333" s="158"/>
    </row>
    <row r="334" spans="4:6" x14ac:dyDescent="0.35">
      <c r="D334" s="156"/>
      <c r="E334" s="157"/>
      <c r="F334" s="158"/>
    </row>
    <row r="335" spans="4:6" x14ac:dyDescent="0.35">
      <c r="D335" s="156"/>
      <c r="E335" s="157"/>
      <c r="F335" s="158"/>
    </row>
    <row r="336" spans="4:6" x14ac:dyDescent="0.35">
      <c r="D336" s="156"/>
      <c r="E336" s="157"/>
      <c r="F336" s="158"/>
    </row>
    <row r="337" spans="4:6" x14ac:dyDescent="0.35">
      <c r="D337" s="156"/>
      <c r="E337" s="157"/>
      <c r="F337" s="158"/>
    </row>
    <row r="338" spans="4:6" x14ac:dyDescent="0.35">
      <c r="D338" s="156"/>
      <c r="E338" s="157"/>
      <c r="F338" s="158"/>
    </row>
    <row r="339" spans="4:6" x14ac:dyDescent="0.35">
      <c r="D339" s="156"/>
      <c r="E339" s="157"/>
      <c r="F339" s="158"/>
    </row>
    <row r="340" spans="4:6" x14ac:dyDescent="0.35">
      <c r="D340" s="156"/>
      <c r="E340" s="157"/>
      <c r="F340" s="158"/>
    </row>
    <row r="341" spans="4:6" x14ac:dyDescent="0.35">
      <c r="D341" s="156"/>
      <c r="E341" s="157"/>
      <c r="F341" s="158"/>
    </row>
    <row r="342" spans="4:6" x14ac:dyDescent="0.35">
      <c r="D342" s="156"/>
      <c r="E342" s="157"/>
      <c r="F342" s="158"/>
    </row>
    <row r="343" spans="4:6" x14ac:dyDescent="0.35">
      <c r="D343" s="156"/>
      <c r="E343" s="157"/>
      <c r="F343" s="158"/>
    </row>
    <row r="344" spans="4:6" x14ac:dyDescent="0.35">
      <c r="D344" s="156"/>
      <c r="E344" s="157"/>
      <c r="F344" s="158"/>
    </row>
    <row r="345" spans="4:6" x14ac:dyDescent="0.35">
      <c r="D345" s="156"/>
      <c r="E345" s="157"/>
      <c r="F345" s="158"/>
    </row>
    <row r="346" spans="4:6" x14ac:dyDescent="0.35">
      <c r="D346" s="156"/>
      <c r="E346" s="157"/>
      <c r="F346" s="158"/>
    </row>
    <row r="347" spans="4:6" x14ac:dyDescent="0.35">
      <c r="D347" s="156"/>
      <c r="E347" s="157"/>
      <c r="F347" s="158"/>
    </row>
    <row r="348" spans="4:6" x14ac:dyDescent="0.35">
      <c r="D348" s="156"/>
      <c r="E348" s="157"/>
      <c r="F348" s="158"/>
    </row>
    <row r="349" spans="4:6" x14ac:dyDescent="0.35">
      <c r="D349" s="156"/>
      <c r="E349" s="157"/>
      <c r="F349" s="158"/>
    </row>
    <row r="350" spans="4:6" x14ac:dyDescent="0.35">
      <c r="D350" s="156"/>
      <c r="E350" s="157"/>
      <c r="F350" s="158"/>
    </row>
    <row r="351" spans="4:6" x14ac:dyDescent="0.35">
      <c r="D351" s="156"/>
      <c r="E351" s="157"/>
      <c r="F351" s="158"/>
    </row>
    <row r="352" spans="4:6" x14ac:dyDescent="0.35">
      <c r="D352" s="156"/>
      <c r="E352" s="157"/>
      <c r="F352" s="158"/>
    </row>
    <row r="353" spans="4:6" x14ac:dyDescent="0.35">
      <c r="D353" s="156"/>
      <c r="E353" s="157"/>
      <c r="F353" s="158"/>
    </row>
    <row r="354" spans="4:6" x14ac:dyDescent="0.35">
      <c r="D354" s="156"/>
      <c r="E354" s="157"/>
      <c r="F354" s="158"/>
    </row>
    <row r="355" spans="4:6" x14ac:dyDescent="0.35">
      <c r="D355" s="156"/>
      <c r="E355" s="157"/>
      <c r="F355" s="158"/>
    </row>
    <row r="356" spans="4:6" x14ac:dyDescent="0.35">
      <c r="D356" s="156"/>
      <c r="E356" s="157"/>
      <c r="F356" s="158"/>
    </row>
    <row r="357" spans="4:6" x14ac:dyDescent="0.35">
      <c r="D357" s="156"/>
      <c r="E357" s="157"/>
      <c r="F357" s="158"/>
    </row>
    <row r="358" spans="4:6" x14ac:dyDescent="0.35">
      <c r="D358" s="156"/>
      <c r="E358" s="157"/>
      <c r="F358" s="158"/>
    </row>
    <row r="359" spans="4:6" x14ac:dyDescent="0.35">
      <c r="D359" s="156"/>
      <c r="E359" s="157"/>
      <c r="F359" s="158"/>
    </row>
    <row r="360" spans="4:6" x14ac:dyDescent="0.35">
      <c r="D360" s="156"/>
      <c r="E360" s="157"/>
      <c r="F360" s="158"/>
    </row>
    <row r="361" spans="4:6" x14ac:dyDescent="0.35">
      <c r="D361" s="156"/>
      <c r="E361" s="157"/>
      <c r="F361" s="158"/>
    </row>
    <row r="362" spans="4:6" x14ac:dyDescent="0.35">
      <c r="D362" s="156"/>
      <c r="E362" s="157"/>
      <c r="F362" s="158"/>
    </row>
    <row r="363" spans="4:6" x14ac:dyDescent="0.35">
      <c r="D363" s="156"/>
      <c r="E363" s="157"/>
      <c r="F363" s="158"/>
    </row>
    <row r="364" spans="4:6" x14ac:dyDescent="0.35">
      <c r="D364" s="156"/>
      <c r="E364" s="157"/>
      <c r="F364" s="158"/>
    </row>
    <row r="365" spans="4:6" x14ac:dyDescent="0.35">
      <c r="D365" s="156"/>
      <c r="E365" s="157"/>
      <c r="F365" s="158"/>
    </row>
    <row r="366" spans="4:6" x14ac:dyDescent="0.35">
      <c r="D366" s="156"/>
      <c r="E366" s="157"/>
      <c r="F366" s="158"/>
    </row>
    <row r="367" spans="4:6" x14ac:dyDescent="0.35">
      <c r="D367" s="156"/>
      <c r="E367" s="157"/>
      <c r="F367" s="158"/>
    </row>
    <row r="368" spans="4:6" x14ac:dyDescent="0.35">
      <c r="D368" s="156"/>
      <c r="E368" s="157"/>
      <c r="F368" s="158"/>
    </row>
    <row r="369" spans="4:6" x14ac:dyDescent="0.35">
      <c r="D369" s="156"/>
      <c r="E369" s="157"/>
      <c r="F369" s="158"/>
    </row>
    <row r="370" spans="4:6" x14ac:dyDescent="0.35">
      <c r="D370" s="156"/>
      <c r="E370" s="157"/>
      <c r="F370" s="158"/>
    </row>
    <row r="371" spans="4:6" x14ac:dyDescent="0.35">
      <c r="D371" s="156"/>
      <c r="E371" s="157"/>
      <c r="F371" s="158"/>
    </row>
    <row r="372" spans="4:6" x14ac:dyDescent="0.35">
      <c r="D372" s="156"/>
      <c r="E372" s="157"/>
      <c r="F372" s="158"/>
    </row>
    <row r="373" spans="4:6" x14ac:dyDescent="0.35">
      <c r="D373" s="156"/>
      <c r="E373" s="157"/>
      <c r="F373" s="158"/>
    </row>
    <row r="374" spans="4:6" x14ac:dyDescent="0.35">
      <c r="D374" s="156"/>
      <c r="E374" s="157"/>
      <c r="F374" s="158"/>
    </row>
    <row r="375" spans="4:6" x14ac:dyDescent="0.35">
      <c r="D375" s="156"/>
      <c r="E375" s="157"/>
      <c r="F375" s="158"/>
    </row>
    <row r="376" spans="4:6" x14ac:dyDescent="0.35">
      <c r="D376" s="156"/>
      <c r="E376" s="157"/>
      <c r="F376" s="158"/>
    </row>
    <row r="377" spans="4:6" x14ac:dyDescent="0.35">
      <c r="D377" s="156"/>
      <c r="E377" s="157"/>
      <c r="F377" s="158"/>
    </row>
    <row r="378" spans="4:6" x14ac:dyDescent="0.35">
      <c r="D378" s="156"/>
      <c r="E378" s="157"/>
      <c r="F378" s="158"/>
    </row>
    <row r="379" spans="4:6" x14ac:dyDescent="0.35">
      <c r="D379" s="156"/>
      <c r="E379" s="157"/>
      <c r="F379" s="158"/>
    </row>
    <row r="380" spans="4:6" x14ac:dyDescent="0.35">
      <c r="D380" s="156"/>
      <c r="E380" s="157"/>
      <c r="F380" s="158"/>
    </row>
    <row r="381" spans="4:6" x14ac:dyDescent="0.35">
      <c r="D381" s="156"/>
      <c r="E381" s="157"/>
      <c r="F381" s="158"/>
    </row>
    <row r="382" spans="4:6" x14ac:dyDescent="0.35">
      <c r="D382" s="156"/>
      <c r="E382" s="157"/>
      <c r="F382" s="158"/>
    </row>
    <row r="383" spans="4:6" x14ac:dyDescent="0.35">
      <c r="D383" s="156"/>
      <c r="E383" s="157"/>
      <c r="F383" s="158"/>
    </row>
    <row r="384" spans="4:6" x14ac:dyDescent="0.35">
      <c r="D384" s="156"/>
      <c r="E384" s="157"/>
      <c r="F384" s="158"/>
    </row>
    <row r="385" spans="4:6" x14ac:dyDescent="0.35">
      <c r="D385" s="156"/>
      <c r="E385" s="157"/>
      <c r="F385" s="158"/>
    </row>
    <row r="386" spans="4:6" x14ac:dyDescent="0.35">
      <c r="D386" s="156"/>
      <c r="E386" s="157"/>
      <c r="F386" s="158"/>
    </row>
    <row r="387" spans="4:6" x14ac:dyDescent="0.35">
      <c r="D387" s="156"/>
      <c r="E387" s="157"/>
      <c r="F387" s="158"/>
    </row>
    <row r="388" spans="4:6" x14ac:dyDescent="0.35">
      <c r="D388" s="156"/>
      <c r="E388" s="157"/>
      <c r="F388" s="158"/>
    </row>
    <row r="389" spans="4:6" x14ac:dyDescent="0.35">
      <c r="D389" s="156"/>
      <c r="E389" s="157"/>
      <c r="F389" s="158"/>
    </row>
    <row r="390" spans="4:6" x14ac:dyDescent="0.35">
      <c r="D390" s="156"/>
      <c r="E390" s="157"/>
      <c r="F390" s="158"/>
    </row>
    <row r="391" spans="4:6" x14ac:dyDescent="0.35">
      <c r="D391" s="156"/>
      <c r="E391" s="157"/>
      <c r="F391" s="158"/>
    </row>
    <row r="392" spans="4:6" x14ac:dyDescent="0.35">
      <c r="D392" s="156"/>
      <c r="E392" s="157"/>
      <c r="F392" s="158"/>
    </row>
    <row r="393" spans="4:6" x14ac:dyDescent="0.35">
      <c r="D393" s="156"/>
      <c r="E393" s="157"/>
      <c r="F393" s="158"/>
    </row>
    <row r="394" spans="4:6" x14ac:dyDescent="0.35">
      <c r="D394" s="156"/>
      <c r="E394" s="157"/>
      <c r="F394" s="158"/>
    </row>
    <row r="395" spans="4:6" x14ac:dyDescent="0.35">
      <c r="D395" s="156"/>
      <c r="E395" s="157"/>
      <c r="F395" s="158"/>
    </row>
    <row r="396" spans="4:6" x14ac:dyDescent="0.35">
      <c r="D396" s="156"/>
      <c r="E396" s="157"/>
      <c r="F396" s="158"/>
    </row>
    <row r="397" spans="4:6" x14ac:dyDescent="0.35">
      <c r="D397" s="156"/>
      <c r="E397" s="157"/>
      <c r="F397" s="158"/>
    </row>
    <row r="398" spans="4:6" x14ac:dyDescent="0.35">
      <c r="D398" s="156"/>
      <c r="E398" s="157"/>
      <c r="F398" s="158"/>
    </row>
    <row r="399" spans="4:6" x14ac:dyDescent="0.35">
      <c r="D399" s="156"/>
      <c r="E399" s="157"/>
      <c r="F399" s="158"/>
    </row>
    <row r="400" spans="4:6" x14ac:dyDescent="0.35">
      <c r="D400" s="156"/>
      <c r="E400" s="157"/>
      <c r="F400" s="158"/>
    </row>
    <row r="401" spans="4:6" x14ac:dyDescent="0.35">
      <c r="D401" s="156"/>
      <c r="E401" s="157"/>
      <c r="F401" s="158"/>
    </row>
    <row r="402" spans="4:6" x14ac:dyDescent="0.35">
      <c r="D402" s="156"/>
      <c r="E402" s="157"/>
      <c r="F402" s="158"/>
    </row>
    <row r="403" spans="4:6" x14ac:dyDescent="0.35">
      <c r="D403" s="156"/>
      <c r="E403" s="157"/>
      <c r="F403" s="158"/>
    </row>
    <row r="404" spans="4:6" x14ac:dyDescent="0.35">
      <c r="D404" s="156"/>
      <c r="E404" s="157"/>
      <c r="F404" s="158"/>
    </row>
    <row r="405" spans="4:6" x14ac:dyDescent="0.35">
      <c r="D405" s="156"/>
      <c r="E405" s="157"/>
      <c r="F405" s="158"/>
    </row>
    <row r="406" spans="4:6" x14ac:dyDescent="0.35">
      <c r="D406" s="156"/>
      <c r="E406" s="157"/>
      <c r="F406" s="158"/>
    </row>
    <row r="407" spans="4:6" x14ac:dyDescent="0.35">
      <c r="D407" s="156"/>
      <c r="E407" s="157"/>
      <c r="F407" s="158"/>
    </row>
    <row r="408" spans="4:6" x14ac:dyDescent="0.35">
      <c r="D408" s="156"/>
      <c r="E408" s="157"/>
      <c r="F408" s="158"/>
    </row>
    <row r="409" spans="4:6" x14ac:dyDescent="0.35">
      <c r="D409" s="156"/>
      <c r="E409" s="157"/>
      <c r="F409" s="158"/>
    </row>
    <row r="410" spans="4:6" x14ac:dyDescent="0.35">
      <c r="D410" s="156"/>
      <c r="E410" s="157"/>
      <c r="F410" s="158"/>
    </row>
    <row r="411" spans="4:6" x14ac:dyDescent="0.35">
      <c r="D411" s="156"/>
      <c r="E411" s="157"/>
      <c r="F411" s="158"/>
    </row>
    <row r="412" spans="4:6" x14ac:dyDescent="0.35">
      <c r="D412" s="156"/>
      <c r="E412" s="157"/>
      <c r="F412" s="158"/>
    </row>
    <row r="413" spans="4:6" x14ac:dyDescent="0.35">
      <c r="D413" s="156"/>
      <c r="E413" s="157"/>
      <c r="F413" s="158"/>
    </row>
    <row r="414" spans="4:6" x14ac:dyDescent="0.35">
      <c r="D414" s="156"/>
      <c r="E414" s="157"/>
      <c r="F414" s="158"/>
    </row>
    <row r="415" spans="4:6" x14ac:dyDescent="0.35">
      <c r="D415" s="156"/>
      <c r="E415" s="157"/>
      <c r="F415" s="158"/>
    </row>
    <row r="416" spans="4:6" x14ac:dyDescent="0.35">
      <c r="D416" s="156"/>
      <c r="E416" s="157"/>
      <c r="F416" s="158"/>
    </row>
    <row r="417" spans="4:6" x14ac:dyDescent="0.35">
      <c r="D417" s="156"/>
      <c r="E417" s="157"/>
      <c r="F417" s="158"/>
    </row>
    <row r="418" spans="4:6" x14ac:dyDescent="0.35">
      <c r="D418" s="156"/>
      <c r="E418" s="157"/>
      <c r="F418" s="158"/>
    </row>
    <row r="419" spans="4:6" x14ac:dyDescent="0.35">
      <c r="D419" s="156"/>
      <c r="E419" s="157"/>
      <c r="F419" s="158"/>
    </row>
    <row r="420" spans="4:6" x14ac:dyDescent="0.35">
      <c r="D420" s="156"/>
      <c r="E420" s="157"/>
      <c r="F420" s="158"/>
    </row>
    <row r="421" spans="4:6" x14ac:dyDescent="0.35">
      <c r="D421" s="156"/>
      <c r="E421" s="157"/>
      <c r="F421" s="158"/>
    </row>
    <row r="422" spans="4:6" x14ac:dyDescent="0.35">
      <c r="D422" s="156"/>
      <c r="E422" s="157"/>
      <c r="F422" s="158"/>
    </row>
    <row r="423" spans="4:6" x14ac:dyDescent="0.35">
      <c r="D423" s="156"/>
      <c r="E423" s="157"/>
      <c r="F423" s="158"/>
    </row>
    <row r="424" spans="4:6" x14ac:dyDescent="0.35">
      <c r="D424" s="156"/>
      <c r="E424" s="157"/>
      <c r="F424" s="158"/>
    </row>
    <row r="425" spans="4:6" x14ac:dyDescent="0.35">
      <c r="D425" s="156"/>
      <c r="E425" s="157"/>
      <c r="F425" s="158"/>
    </row>
    <row r="426" spans="4:6" x14ac:dyDescent="0.35">
      <c r="D426" s="156"/>
      <c r="E426" s="157"/>
      <c r="F426" s="158"/>
    </row>
    <row r="427" spans="4:6" x14ac:dyDescent="0.35">
      <c r="D427" s="156"/>
      <c r="E427" s="157"/>
      <c r="F427" s="158"/>
    </row>
    <row r="428" spans="4:6" x14ac:dyDescent="0.35">
      <c r="D428" s="156"/>
      <c r="E428" s="157"/>
      <c r="F428" s="158"/>
    </row>
    <row r="429" spans="4:6" x14ac:dyDescent="0.35">
      <c r="D429" s="156"/>
      <c r="E429" s="157"/>
      <c r="F429" s="158"/>
    </row>
    <row r="430" spans="4:6" x14ac:dyDescent="0.35">
      <c r="D430" s="156"/>
      <c r="E430" s="157"/>
      <c r="F430" s="158"/>
    </row>
    <row r="431" spans="4:6" x14ac:dyDescent="0.35">
      <c r="D431" s="156"/>
      <c r="E431" s="157"/>
      <c r="F431" s="158"/>
    </row>
    <row r="432" spans="4:6" x14ac:dyDescent="0.35">
      <c r="D432" s="156"/>
      <c r="E432" s="157"/>
      <c r="F432" s="158"/>
    </row>
    <row r="433" spans="4:6" x14ac:dyDescent="0.35">
      <c r="D433" s="156"/>
      <c r="E433" s="157"/>
      <c r="F433" s="158"/>
    </row>
    <row r="434" spans="4:6" x14ac:dyDescent="0.35">
      <c r="D434" s="156"/>
      <c r="E434" s="157"/>
      <c r="F434" s="158"/>
    </row>
    <row r="435" spans="4:6" x14ac:dyDescent="0.35">
      <c r="D435" s="156"/>
      <c r="E435" s="157"/>
      <c r="F435" s="158"/>
    </row>
    <row r="436" spans="4:6" x14ac:dyDescent="0.35">
      <c r="D436" s="156"/>
      <c r="E436" s="157"/>
      <c r="F436" s="158"/>
    </row>
    <row r="437" spans="4:6" x14ac:dyDescent="0.35">
      <c r="D437" s="156"/>
      <c r="E437" s="157"/>
      <c r="F437" s="158"/>
    </row>
    <row r="438" spans="4:6" x14ac:dyDescent="0.35">
      <c r="D438" s="156"/>
      <c r="E438" s="157"/>
      <c r="F438" s="158"/>
    </row>
    <row r="439" spans="4:6" x14ac:dyDescent="0.35">
      <c r="D439" s="156"/>
      <c r="E439" s="157"/>
      <c r="F439" s="158"/>
    </row>
    <row r="440" spans="4:6" x14ac:dyDescent="0.35">
      <c r="D440" s="156"/>
      <c r="E440" s="157"/>
      <c r="F440" s="158"/>
    </row>
    <row r="441" spans="4:6" x14ac:dyDescent="0.35">
      <c r="D441" s="156"/>
      <c r="E441" s="157"/>
      <c r="F441" s="158"/>
    </row>
    <row r="442" spans="4:6" x14ac:dyDescent="0.35">
      <c r="D442" s="156"/>
      <c r="E442" s="157"/>
      <c r="F442" s="158"/>
    </row>
    <row r="443" spans="4:6" x14ac:dyDescent="0.35">
      <c r="D443" s="156"/>
      <c r="E443" s="157"/>
      <c r="F443" s="158"/>
    </row>
    <row r="444" spans="4:6" x14ac:dyDescent="0.35">
      <c r="D444" s="156"/>
      <c r="E444" s="157"/>
      <c r="F444" s="158"/>
    </row>
    <row r="445" spans="4:6" x14ac:dyDescent="0.35">
      <c r="D445" s="156"/>
      <c r="E445" s="157"/>
      <c r="F445" s="158"/>
    </row>
    <row r="446" spans="4:6" x14ac:dyDescent="0.35">
      <c r="D446" s="156"/>
      <c r="E446" s="157"/>
      <c r="F446" s="158"/>
    </row>
    <row r="447" spans="4:6" x14ac:dyDescent="0.35">
      <c r="D447" s="156"/>
      <c r="E447" s="157"/>
      <c r="F447" s="158"/>
    </row>
    <row r="448" spans="4:6" x14ac:dyDescent="0.35">
      <c r="D448" s="156"/>
      <c r="E448" s="157"/>
      <c r="F448" s="158"/>
    </row>
    <row r="449" spans="4:6" x14ac:dyDescent="0.35">
      <c r="D449" s="156"/>
      <c r="E449" s="157"/>
      <c r="F449" s="158"/>
    </row>
    <row r="450" spans="4:6" x14ac:dyDescent="0.35">
      <c r="D450" s="156"/>
      <c r="E450" s="157"/>
      <c r="F450" s="158"/>
    </row>
    <row r="451" spans="4:6" x14ac:dyDescent="0.35">
      <c r="D451" s="156"/>
      <c r="E451" s="157"/>
      <c r="F451" s="158"/>
    </row>
    <row r="452" spans="4:6" x14ac:dyDescent="0.35">
      <c r="D452" s="156"/>
      <c r="E452" s="157"/>
      <c r="F452" s="158"/>
    </row>
    <row r="453" spans="4:6" x14ac:dyDescent="0.35">
      <c r="D453" s="156"/>
      <c r="E453" s="157"/>
      <c r="F453" s="158"/>
    </row>
    <row r="454" spans="4:6" x14ac:dyDescent="0.35">
      <c r="D454" s="156"/>
      <c r="E454" s="157"/>
      <c r="F454" s="158"/>
    </row>
    <row r="455" spans="4:6" x14ac:dyDescent="0.35">
      <c r="D455" s="156"/>
      <c r="E455" s="157"/>
      <c r="F455" s="158"/>
    </row>
    <row r="456" spans="4:6" x14ac:dyDescent="0.35">
      <c r="D456" s="156"/>
      <c r="E456" s="157"/>
      <c r="F456" s="158"/>
    </row>
    <row r="457" spans="4:6" x14ac:dyDescent="0.35">
      <c r="D457" s="156"/>
      <c r="E457" s="157"/>
      <c r="F457" s="158"/>
    </row>
    <row r="458" spans="4:6" x14ac:dyDescent="0.35">
      <c r="D458" s="156"/>
      <c r="E458" s="157"/>
      <c r="F458" s="158"/>
    </row>
    <row r="459" spans="4:6" x14ac:dyDescent="0.35">
      <c r="D459" s="156"/>
      <c r="E459" s="157"/>
      <c r="F459" s="158"/>
    </row>
    <row r="460" spans="4:6" x14ac:dyDescent="0.35">
      <c r="D460" s="156"/>
      <c r="E460" s="157"/>
      <c r="F460" s="158"/>
    </row>
    <row r="461" spans="4:6" x14ac:dyDescent="0.35">
      <c r="D461" s="156"/>
      <c r="E461" s="157"/>
      <c r="F461" s="158"/>
    </row>
    <row r="462" spans="4:6" x14ac:dyDescent="0.35">
      <c r="D462" s="156"/>
      <c r="E462" s="157"/>
      <c r="F462" s="158"/>
    </row>
    <row r="463" spans="4:6" x14ac:dyDescent="0.35">
      <c r="D463" s="156"/>
      <c r="E463" s="157"/>
      <c r="F463" s="158"/>
    </row>
    <row r="464" spans="4:6" x14ac:dyDescent="0.35">
      <c r="D464" s="156"/>
      <c r="E464" s="157"/>
      <c r="F464" s="158"/>
    </row>
    <row r="465" spans="4:6" x14ac:dyDescent="0.35">
      <c r="D465" s="156"/>
      <c r="E465" s="157"/>
      <c r="F465" s="158"/>
    </row>
    <row r="466" spans="4:6" x14ac:dyDescent="0.35">
      <c r="D466" s="156"/>
      <c r="E466" s="157"/>
      <c r="F466" s="158"/>
    </row>
    <row r="467" spans="4:6" x14ac:dyDescent="0.35">
      <c r="D467" s="156"/>
      <c r="E467" s="157"/>
      <c r="F467" s="158"/>
    </row>
    <row r="468" spans="4:6" x14ac:dyDescent="0.35">
      <c r="D468" s="156"/>
      <c r="E468" s="157"/>
      <c r="F468" s="158"/>
    </row>
    <row r="469" spans="4:6" x14ac:dyDescent="0.35">
      <c r="D469" s="156"/>
      <c r="E469" s="157"/>
      <c r="F469" s="158"/>
    </row>
    <row r="470" spans="4:6" x14ac:dyDescent="0.35">
      <c r="D470" s="156"/>
      <c r="E470" s="157"/>
      <c r="F470" s="158"/>
    </row>
    <row r="471" spans="4:6" x14ac:dyDescent="0.35">
      <c r="D471" s="156"/>
      <c r="E471" s="157"/>
      <c r="F471" s="158"/>
    </row>
    <row r="472" spans="4:6" x14ac:dyDescent="0.35">
      <c r="D472" s="156"/>
      <c r="E472" s="157"/>
      <c r="F472" s="158"/>
    </row>
    <row r="473" spans="4:6" x14ac:dyDescent="0.35">
      <c r="D473" s="156"/>
      <c r="E473" s="157"/>
      <c r="F473" s="158"/>
    </row>
    <row r="474" spans="4:6" x14ac:dyDescent="0.35">
      <c r="D474" s="156"/>
      <c r="E474" s="157"/>
      <c r="F474" s="158"/>
    </row>
    <row r="475" spans="4:6" x14ac:dyDescent="0.35">
      <c r="D475" s="156"/>
      <c r="E475" s="157"/>
      <c r="F475" s="158"/>
    </row>
    <row r="476" spans="4:6" x14ac:dyDescent="0.35">
      <c r="D476" s="156"/>
      <c r="E476" s="157"/>
      <c r="F476" s="158"/>
    </row>
    <row r="477" spans="4:6" x14ac:dyDescent="0.35">
      <c r="D477" s="156"/>
      <c r="E477" s="157"/>
      <c r="F477" s="158"/>
    </row>
    <row r="478" spans="4:6" x14ac:dyDescent="0.35">
      <c r="D478" s="156"/>
      <c r="E478" s="157"/>
      <c r="F478" s="158"/>
    </row>
    <row r="479" spans="4:6" x14ac:dyDescent="0.35">
      <c r="D479" s="156"/>
      <c r="E479" s="157"/>
      <c r="F479" s="158"/>
    </row>
    <row r="480" spans="4:6" x14ac:dyDescent="0.35">
      <c r="D480" s="156"/>
      <c r="E480" s="157"/>
      <c r="F480" s="158"/>
    </row>
    <row r="481" spans="4:6" x14ac:dyDescent="0.35">
      <c r="D481" s="156"/>
      <c r="E481" s="157"/>
      <c r="F481" s="158"/>
    </row>
    <row r="482" spans="4:6" x14ac:dyDescent="0.35">
      <c r="D482" s="156"/>
      <c r="E482" s="157"/>
      <c r="F482" s="158"/>
    </row>
    <row r="483" spans="4:6" x14ac:dyDescent="0.35">
      <c r="D483" s="156"/>
      <c r="E483" s="157"/>
      <c r="F483" s="158"/>
    </row>
    <row r="484" spans="4:6" x14ac:dyDescent="0.35">
      <c r="D484" s="156"/>
      <c r="E484" s="157"/>
      <c r="F484" s="158"/>
    </row>
    <row r="485" spans="4:6" x14ac:dyDescent="0.35">
      <c r="D485" s="156"/>
      <c r="E485" s="157"/>
      <c r="F485" s="158"/>
    </row>
    <row r="486" spans="4:6" x14ac:dyDescent="0.35">
      <c r="D486" s="156"/>
      <c r="E486" s="157"/>
      <c r="F486" s="158"/>
    </row>
    <row r="487" spans="4:6" x14ac:dyDescent="0.35">
      <c r="D487" s="156"/>
      <c r="E487" s="157"/>
      <c r="F487" s="158"/>
    </row>
    <row r="488" spans="4:6" x14ac:dyDescent="0.35">
      <c r="D488" s="156"/>
      <c r="E488" s="157"/>
      <c r="F488" s="158"/>
    </row>
    <row r="489" spans="4:6" x14ac:dyDescent="0.35">
      <c r="D489" s="156"/>
      <c r="E489" s="157"/>
      <c r="F489" s="158"/>
    </row>
    <row r="490" spans="4:6" x14ac:dyDescent="0.35">
      <c r="D490" s="156"/>
      <c r="E490" s="157"/>
      <c r="F490" s="158"/>
    </row>
    <row r="491" spans="4:6" x14ac:dyDescent="0.35">
      <c r="D491" s="156"/>
      <c r="E491" s="157"/>
      <c r="F491" s="158"/>
    </row>
    <row r="492" spans="4:6" x14ac:dyDescent="0.35">
      <c r="D492" s="156"/>
      <c r="E492" s="157"/>
      <c r="F492" s="158"/>
    </row>
    <row r="493" spans="4:6" x14ac:dyDescent="0.35">
      <c r="D493" s="156"/>
      <c r="E493" s="157"/>
      <c r="F493" s="158"/>
    </row>
    <row r="494" spans="4:6" x14ac:dyDescent="0.35">
      <c r="D494" s="156"/>
      <c r="E494" s="157"/>
      <c r="F494" s="158"/>
    </row>
    <row r="495" spans="4:6" x14ac:dyDescent="0.35">
      <c r="D495" s="156"/>
      <c r="E495" s="157"/>
      <c r="F495" s="158"/>
    </row>
    <row r="496" spans="4:6" x14ac:dyDescent="0.35">
      <c r="D496" s="156"/>
      <c r="E496" s="157"/>
      <c r="F496" s="158"/>
    </row>
    <row r="497" spans="4:6" x14ac:dyDescent="0.35">
      <c r="D497" s="156"/>
      <c r="E497" s="157"/>
      <c r="F497" s="158"/>
    </row>
    <row r="498" spans="4:6" x14ac:dyDescent="0.35">
      <c r="D498" s="156"/>
      <c r="E498" s="157"/>
      <c r="F498" s="158"/>
    </row>
    <row r="499" spans="4:6" x14ac:dyDescent="0.35">
      <c r="D499" s="156"/>
      <c r="E499" s="157"/>
      <c r="F499" s="158"/>
    </row>
    <row r="500" spans="4:6" x14ac:dyDescent="0.35">
      <c r="D500" s="156"/>
      <c r="E500" s="157"/>
      <c r="F500" s="158"/>
    </row>
    <row r="501" spans="4:6" x14ac:dyDescent="0.35">
      <c r="D501" s="156"/>
      <c r="E501" s="157"/>
      <c r="F501" s="158"/>
    </row>
    <row r="502" spans="4:6" x14ac:dyDescent="0.35">
      <c r="D502" s="156"/>
      <c r="E502" s="157"/>
      <c r="F502" s="158"/>
    </row>
    <row r="503" spans="4:6" x14ac:dyDescent="0.35">
      <c r="D503" s="156"/>
      <c r="E503" s="157"/>
      <c r="F503" s="158"/>
    </row>
    <row r="504" spans="4:6" x14ac:dyDescent="0.35">
      <c r="D504" s="156"/>
      <c r="E504" s="157"/>
      <c r="F504" s="158"/>
    </row>
    <row r="505" spans="4:6" x14ac:dyDescent="0.35">
      <c r="D505" s="156"/>
      <c r="E505" s="157"/>
      <c r="F505" s="158"/>
    </row>
    <row r="506" spans="4:6" x14ac:dyDescent="0.35">
      <c r="D506" s="156"/>
      <c r="E506" s="157"/>
      <c r="F506" s="158"/>
    </row>
    <row r="507" spans="4:6" x14ac:dyDescent="0.35">
      <c r="D507" s="156"/>
      <c r="E507" s="157"/>
      <c r="F507" s="158"/>
    </row>
    <row r="508" spans="4:6" x14ac:dyDescent="0.35">
      <c r="D508" s="156"/>
      <c r="E508" s="157"/>
      <c r="F508" s="158"/>
    </row>
    <row r="509" spans="4:6" x14ac:dyDescent="0.35">
      <c r="D509" s="156"/>
      <c r="E509" s="157"/>
      <c r="F509" s="158"/>
    </row>
    <row r="510" spans="4:6" x14ac:dyDescent="0.35">
      <c r="D510" s="156"/>
      <c r="E510" s="157"/>
      <c r="F510" s="158"/>
    </row>
    <row r="511" spans="4:6" x14ac:dyDescent="0.35">
      <c r="D511" s="156"/>
      <c r="E511" s="157"/>
      <c r="F511" s="158"/>
    </row>
    <row r="512" spans="4:6" x14ac:dyDescent="0.35">
      <c r="D512" s="156"/>
      <c r="E512" s="157"/>
      <c r="F512" s="158"/>
    </row>
    <row r="513" spans="4:6" x14ac:dyDescent="0.35">
      <c r="D513" s="156"/>
      <c r="E513" s="157"/>
      <c r="F513" s="158"/>
    </row>
    <row r="514" spans="4:6" x14ac:dyDescent="0.35">
      <c r="D514" s="156"/>
      <c r="E514" s="157"/>
      <c r="F514" s="158"/>
    </row>
    <row r="515" spans="4:6" x14ac:dyDescent="0.35">
      <c r="D515" s="156"/>
      <c r="E515" s="157"/>
      <c r="F515" s="158"/>
    </row>
    <row r="516" spans="4:6" x14ac:dyDescent="0.35">
      <c r="D516" s="156"/>
      <c r="E516" s="157"/>
      <c r="F516" s="158"/>
    </row>
    <row r="517" spans="4:6" x14ac:dyDescent="0.35">
      <c r="D517" s="156"/>
      <c r="E517" s="157"/>
      <c r="F517" s="158"/>
    </row>
    <row r="518" spans="4:6" x14ac:dyDescent="0.35">
      <c r="D518" s="156"/>
      <c r="E518" s="157"/>
      <c r="F518" s="158"/>
    </row>
    <row r="519" spans="4:6" x14ac:dyDescent="0.35">
      <c r="D519" s="156"/>
      <c r="E519" s="157"/>
      <c r="F519" s="158"/>
    </row>
    <row r="520" spans="4:6" x14ac:dyDescent="0.35">
      <c r="D520" s="156"/>
      <c r="E520" s="157"/>
      <c r="F520" s="158"/>
    </row>
    <row r="521" spans="4:6" x14ac:dyDescent="0.35">
      <c r="D521" s="156"/>
      <c r="E521" s="157"/>
      <c r="F521" s="158"/>
    </row>
    <row r="522" spans="4:6" x14ac:dyDescent="0.35">
      <c r="D522" s="156"/>
      <c r="E522" s="157"/>
      <c r="F522" s="158"/>
    </row>
    <row r="523" spans="4:6" x14ac:dyDescent="0.35">
      <c r="D523" s="156"/>
      <c r="E523" s="157"/>
      <c r="F523" s="158"/>
    </row>
    <row r="524" spans="4:6" x14ac:dyDescent="0.35">
      <c r="D524" s="156"/>
      <c r="E524" s="157"/>
      <c r="F524" s="158"/>
    </row>
    <row r="525" spans="4:6" x14ac:dyDescent="0.35">
      <c r="D525" s="156"/>
      <c r="E525" s="157"/>
      <c r="F525" s="158"/>
    </row>
    <row r="526" spans="4:6" x14ac:dyDescent="0.35">
      <c r="D526" s="156"/>
      <c r="E526" s="157"/>
      <c r="F526" s="158"/>
    </row>
    <row r="527" spans="4:6" x14ac:dyDescent="0.35">
      <c r="D527" s="156"/>
      <c r="E527" s="157"/>
      <c r="F527" s="158"/>
    </row>
    <row r="528" spans="4:6" x14ac:dyDescent="0.35">
      <c r="D528" s="156"/>
      <c r="E528" s="157"/>
      <c r="F528" s="158"/>
    </row>
    <row r="529" spans="4:6" x14ac:dyDescent="0.35">
      <c r="D529" s="156"/>
      <c r="E529" s="157"/>
      <c r="F529" s="158"/>
    </row>
    <row r="530" spans="4:6" x14ac:dyDescent="0.35">
      <c r="D530" s="156"/>
      <c r="E530" s="157"/>
      <c r="F530" s="158"/>
    </row>
    <row r="531" spans="4:6" x14ac:dyDescent="0.35">
      <c r="D531" s="156"/>
      <c r="E531" s="157"/>
      <c r="F531" s="158"/>
    </row>
    <row r="532" spans="4:6" x14ac:dyDescent="0.35">
      <c r="D532" s="156"/>
      <c r="E532" s="157"/>
      <c r="F532" s="158"/>
    </row>
    <row r="533" spans="4:6" x14ac:dyDescent="0.35">
      <c r="D533" s="156"/>
      <c r="E533" s="157"/>
      <c r="F533" s="158"/>
    </row>
    <row r="534" spans="4:6" x14ac:dyDescent="0.35">
      <c r="D534" s="156"/>
      <c r="E534" s="157"/>
      <c r="F534" s="158"/>
    </row>
    <row r="535" spans="4:6" x14ac:dyDescent="0.35">
      <c r="D535" s="156"/>
      <c r="E535" s="157"/>
      <c r="F535" s="158"/>
    </row>
    <row r="536" spans="4:6" x14ac:dyDescent="0.35">
      <c r="D536" s="156"/>
      <c r="E536" s="157"/>
      <c r="F536" s="158"/>
    </row>
    <row r="537" spans="4:6" x14ac:dyDescent="0.35">
      <c r="D537" s="156"/>
      <c r="E537" s="157"/>
      <c r="F537" s="158"/>
    </row>
    <row r="538" spans="4:6" x14ac:dyDescent="0.35">
      <c r="D538" s="156"/>
      <c r="E538" s="157"/>
      <c r="F538" s="158"/>
    </row>
    <row r="539" spans="4:6" x14ac:dyDescent="0.35">
      <c r="D539" s="156"/>
      <c r="E539" s="157"/>
      <c r="F539" s="158"/>
    </row>
    <row r="540" spans="4:6" x14ac:dyDescent="0.35">
      <c r="D540" s="156"/>
      <c r="E540" s="157"/>
      <c r="F540" s="158"/>
    </row>
    <row r="541" spans="4:6" x14ac:dyDescent="0.35">
      <c r="D541" s="156"/>
      <c r="E541" s="157"/>
      <c r="F541" s="158"/>
    </row>
    <row r="542" spans="4:6" x14ac:dyDescent="0.35">
      <c r="D542" s="156"/>
      <c r="E542" s="157"/>
      <c r="F542" s="158"/>
    </row>
    <row r="543" spans="4:6" x14ac:dyDescent="0.35">
      <c r="D543" s="156"/>
      <c r="E543" s="157"/>
      <c r="F543" s="158"/>
    </row>
    <row r="544" spans="4:6" x14ac:dyDescent="0.35">
      <c r="D544" s="156"/>
      <c r="E544" s="157"/>
      <c r="F544" s="158"/>
    </row>
    <row r="545" spans="4:6" x14ac:dyDescent="0.35">
      <c r="D545" s="156"/>
      <c r="E545" s="157"/>
      <c r="F545" s="158"/>
    </row>
    <row r="546" spans="4:6" x14ac:dyDescent="0.35">
      <c r="D546" s="156"/>
      <c r="E546" s="157"/>
      <c r="F546" s="158"/>
    </row>
    <row r="547" spans="4:6" x14ac:dyDescent="0.35">
      <c r="D547" s="156"/>
      <c r="E547" s="157"/>
      <c r="F547" s="158"/>
    </row>
    <row r="548" spans="4:6" x14ac:dyDescent="0.35">
      <c r="D548" s="156"/>
      <c r="E548" s="157"/>
      <c r="F548" s="158"/>
    </row>
    <row r="549" spans="4:6" x14ac:dyDescent="0.35">
      <c r="D549" s="156"/>
      <c r="E549" s="157"/>
      <c r="F549" s="158"/>
    </row>
    <row r="550" spans="4:6" x14ac:dyDescent="0.35">
      <c r="D550" s="156"/>
      <c r="E550" s="157"/>
      <c r="F550" s="158"/>
    </row>
    <row r="551" spans="4:6" x14ac:dyDescent="0.35">
      <c r="D551" s="156"/>
      <c r="E551" s="157"/>
      <c r="F551" s="158"/>
    </row>
    <row r="552" spans="4:6" x14ac:dyDescent="0.35">
      <c r="D552" s="156"/>
      <c r="E552" s="157"/>
      <c r="F552" s="158"/>
    </row>
    <row r="553" spans="4:6" x14ac:dyDescent="0.35">
      <c r="D553" s="156"/>
      <c r="E553" s="157"/>
      <c r="F553" s="158"/>
    </row>
    <row r="554" spans="4:6" x14ac:dyDescent="0.35">
      <c r="D554" s="156"/>
      <c r="E554" s="157"/>
      <c r="F554" s="158"/>
    </row>
    <row r="555" spans="4:6" x14ac:dyDescent="0.35">
      <c r="D555" s="156"/>
      <c r="E555" s="157"/>
      <c r="F555" s="158"/>
    </row>
    <row r="556" spans="4:6" x14ac:dyDescent="0.35">
      <c r="D556" s="156"/>
      <c r="E556" s="157"/>
      <c r="F556" s="158"/>
    </row>
    <row r="557" spans="4:6" x14ac:dyDescent="0.35">
      <c r="D557" s="156"/>
      <c r="E557" s="157"/>
      <c r="F557" s="158"/>
    </row>
    <row r="558" spans="4:6" x14ac:dyDescent="0.35">
      <c r="D558" s="156"/>
      <c r="E558" s="157"/>
      <c r="F558" s="158"/>
    </row>
    <row r="559" spans="4:6" x14ac:dyDescent="0.35">
      <c r="D559" s="156"/>
      <c r="E559" s="157"/>
      <c r="F559" s="158"/>
    </row>
    <row r="560" spans="4:6" x14ac:dyDescent="0.35">
      <c r="D560" s="156"/>
      <c r="E560" s="157"/>
      <c r="F560" s="158"/>
    </row>
    <row r="561" spans="4:6" x14ac:dyDescent="0.35">
      <c r="D561" s="156"/>
      <c r="E561" s="157"/>
      <c r="F561" s="158"/>
    </row>
    <row r="562" spans="4:6" x14ac:dyDescent="0.35">
      <c r="D562" s="156"/>
      <c r="E562" s="157"/>
      <c r="F562" s="158"/>
    </row>
    <row r="563" spans="4:6" x14ac:dyDescent="0.35">
      <c r="D563" s="156"/>
      <c r="E563" s="157"/>
      <c r="F563" s="158"/>
    </row>
    <row r="564" spans="4:6" x14ac:dyDescent="0.35">
      <c r="D564" s="156"/>
      <c r="E564" s="157"/>
      <c r="F564" s="158"/>
    </row>
    <row r="565" spans="4:6" x14ac:dyDescent="0.35">
      <c r="D565" s="156"/>
      <c r="E565" s="157"/>
      <c r="F565" s="158"/>
    </row>
    <row r="566" spans="4:6" x14ac:dyDescent="0.35">
      <c r="D566" s="156"/>
      <c r="E566" s="157"/>
      <c r="F566" s="158"/>
    </row>
    <row r="567" spans="4:6" x14ac:dyDescent="0.35">
      <c r="D567" s="156"/>
      <c r="E567" s="157"/>
      <c r="F567" s="158"/>
    </row>
    <row r="568" spans="4:6" x14ac:dyDescent="0.35">
      <c r="D568" s="156"/>
      <c r="E568" s="157"/>
      <c r="F568" s="158"/>
    </row>
    <row r="569" spans="4:6" x14ac:dyDescent="0.35">
      <c r="D569" s="156"/>
      <c r="E569" s="157"/>
      <c r="F569" s="158"/>
    </row>
    <row r="570" spans="4:6" x14ac:dyDescent="0.35">
      <c r="D570" s="156"/>
      <c r="E570" s="157"/>
      <c r="F570" s="158"/>
    </row>
    <row r="571" spans="4:6" x14ac:dyDescent="0.35">
      <c r="D571" s="156"/>
      <c r="E571" s="157"/>
      <c r="F571" s="158"/>
    </row>
    <row r="572" spans="4:6" x14ac:dyDescent="0.35">
      <c r="D572" s="156"/>
      <c r="E572" s="157"/>
      <c r="F572" s="158"/>
    </row>
    <row r="573" spans="4:6" x14ac:dyDescent="0.35">
      <c r="D573" s="156"/>
      <c r="E573" s="157"/>
      <c r="F573" s="158"/>
    </row>
    <row r="574" spans="4:6" x14ac:dyDescent="0.35">
      <c r="D574" s="156"/>
      <c r="E574" s="157"/>
      <c r="F574" s="158"/>
    </row>
    <row r="575" spans="4:6" x14ac:dyDescent="0.35">
      <c r="D575" s="156"/>
      <c r="E575" s="157"/>
      <c r="F575" s="158"/>
    </row>
    <row r="576" spans="4:6" x14ac:dyDescent="0.35">
      <c r="D576" s="156"/>
      <c r="E576" s="157"/>
      <c r="F576" s="158"/>
    </row>
    <row r="577" spans="4:6" x14ac:dyDescent="0.35">
      <c r="D577" s="156"/>
      <c r="E577" s="157"/>
      <c r="F577" s="158"/>
    </row>
    <row r="578" spans="4:6" x14ac:dyDescent="0.35">
      <c r="D578" s="156"/>
      <c r="E578" s="157"/>
      <c r="F578" s="158"/>
    </row>
    <row r="579" spans="4:6" x14ac:dyDescent="0.35">
      <c r="D579" s="156"/>
      <c r="E579" s="157"/>
      <c r="F579" s="158"/>
    </row>
    <row r="580" spans="4:6" x14ac:dyDescent="0.35">
      <c r="D580" s="156"/>
      <c r="E580" s="157"/>
      <c r="F580" s="158"/>
    </row>
    <row r="581" spans="4:6" x14ac:dyDescent="0.35">
      <c r="D581" s="156"/>
      <c r="E581" s="157"/>
      <c r="F581" s="158"/>
    </row>
    <row r="582" spans="4:6" x14ac:dyDescent="0.35">
      <c r="D582" s="156"/>
      <c r="E582" s="157"/>
      <c r="F582" s="158"/>
    </row>
    <row r="583" spans="4:6" x14ac:dyDescent="0.35">
      <c r="D583" s="156"/>
      <c r="E583" s="157"/>
      <c r="F583" s="158"/>
    </row>
    <row r="584" spans="4:6" x14ac:dyDescent="0.35">
      <c r="D584" s="156"/>
      <c r="E584" s="157"/>
      <c r="F584" s="158"/>
    </row>
    <row r="585" spans="4:6" x14ac:dyDescent="0.35">
      <c r="D585" s="156"/>
      <c r="E585" s="157"/>
      <c r="F585" s="158"/>
    </row>
    <row r="586" spans="4:6" x14ac:dyDescent="0.35">
      <c r="D586" s="156"/>
      <c r="E586" s="157"/>
      <c r="F586" s="158"/>
    </row>
    <row r="587" spans="4:6" x14ac:dyDescent="0.35">
      <c r="D587" s="156"/>
      <c r="E587" s="157"/>
      <c r="F587" s="158"/>
    </row>
    <row r="588" spans="4:6" x14ac:dyDescent="0.35">
      <c r="D588" s="156"/>
      <c r="E588" s="157"/>
      <c r="F588" s="158"/>
    </row>
    <row r="589" spans="4:6" x14ac:dyDescent="0.35">
      <c r="D589" s="156"/>
      <c r="E589" s="157"/>
      <c r="F589" s="158"/>
    </row>
    <row r="590" spans="4:6" x14ac:dyDescent="0.35">
      <c r="D590" s="156"/>
      <c r="E590" s="157"/>
      <c r="F590" s="158"/>
    </row>
    <row r="591" spans="4:6" x14ac:dyDescent="0.35">
      <c r="D591" s="156"/>
      <c r="E591" s="157"/>
      <c r="F591" s="158"/>
    </row>
    <row r="592" spans="4:6" x14ac:dyDescent="0.35">
      <c r="D592" s="156"/>
      <c r="E592" s="157"/>
      <c r="F592" s="158"/>
    </row>
    <row r="593" spans="4:6" x14ac:dyDescent="0.35">
      <c r="D593" s="156"/>
      <c r="E593" s="157"/>
      <c r="F593" s="158"/>
    </row>
    <row r="594" spans="4:6" x14ac:dyDescent="0.35">
      <c r="D594" s="156"/>
      <c r="E594" s="157"/>
      <c r="F594" s="158"/>
    </row>
    <row r="595" spans="4:6" x14ac:dyDescent="0.35">
      <c r="D595" s="156"/>
      <c r="E595" s="157"/>
      <c r="F595" s="158"/>
    </row>
    <row r="596" spans="4:6" x14ac:dyDescent="0.35">
      <c r="D596" s="156"/>
      <c r="E596" s="157"/>
      <c r="F596" s="158"/>
    </row>
    <row r="597" spans="4:6" x14ac:dyDescent="0.35">
      <c r="D597" s="156"/>
      <c r="E597" s="157"/>
      <c r="F597" s="158"/>
    </row>
    <row r="598" spans="4:6" x14ac:dyDescent="0.35">
      <c r="D598" s="156"/>
      <c r="E598" s="157"/>
      <c r="F598" s="158"/>
    </row>
    <row r="599" spans="4:6" x14ac:dyDescent="0.35">
      <c r="D599" s="156"/>
      <c r="E599" s="157"/>
      <c r="F599" s="158"/>
    </row>
    <row r="600" spans="4:6" x14ac:dyDescent="0.35">
      <c r="D600" s="156"/>
      <c r="E600" s="157"/>
      <c r="F600" s="158"/>
    </row>
    <row r="601" spans="4:6" x14ac:dyDescent="0.35">
      <c r="D601" s="156"/>
      <c r="E601" s="157"/>
      <c r="F601" s="158"/>
    </row>
    <row r="602" spans="4:6" x14ac:dyDescent="0.35">
      <c r="D602" s="156"/>
      <c r="E602" s="157"/>
      <c r="F602" s="158"/>
    </row>
    <row r="603" spans="4:6" x14ac:dyDescent="0.35">
      <c r="D603" s="156"/>
      <c r="E603" s="157"/>
      <c r="F603" s="158"/>
    </row>
    <row r="604" spans="4:6" x14ac:dyDescent="0.35">
      <c r="D604" s="156"/>
      <c r="E604" s="157"/>
      <c r="F604" s="158"/>
    </row>
    <row r="605" spans="4:6" x14ac:dyDescent="0.35">
      <c r="D605" s="156"/>
      <c r="E605" s="157"/>
      <c r="F605" s="158"/>
    </row>
    <row r="606" spans="4:6" x14ac:dyDescent="0.35">
      <c r="D606" s="156"/>
      <c r="E606" s="157"/>
      <c r="F606" s="158"/>
    </row>
    <row r="607" spans="4:6" x14ac:dyDescent="0.35">
      <c r="D607" s="156"/>
      <c r="E607" s="157"/>
      <c r="F607" s="158"/>
    </row>
    <row r="608" spans="4:6" x14ac:dyDescent="0.35">
      <c r="D608" s="156"/>
      <c r="E608" s="157"/>
      <c r="F608" s="158"/>
    </row>
    <row r="609" spans="4:6" x14ac:dyDescent="0.35">
      <c r="D609" s="156"/>
      <c r="E609" s="157"/>
      <c r="F609" s="158"/>
    </row>
    <row r="610" spans="4:6" x14ac:dyDescent="0.35">
      <c r="D610" s="156"/>
      <c r="E610" s="157"/>
      <c r="F610" s="158"/>
    </row>
    <row r="611" spans="4:6" x14ac:dyDescent="0.35">
      <c r="D611" s="156"/>
      <c r="E611" s="157"/>
      <c r="F611" s="158"/>
    </row>
    <row r="612" spans="4:6" x14ac:dyDescent="0.35">
      <c r="D612" s="156"/>
      <c r="E612" s="157"/>
      <c r="F612" s="158"/>
    </row>
    <row r="613" spans="4:6" x14ac:dyDescent="0.35">
      <c r="D613" s="156"/>
      <c r="E613" s="157"/>
      <c r="F613" s="158"/>
    </row>
    <row r="614" spans="4:6" x14ac:dyDescent="0.35">
      <c r="D614" s="156"/>
      <c r="E614" s="157"/>
      <c r="F614" s="158"/>
    </row>
    <row r="615" spans="4:6" x14ac:dyDescent="0.35">
      <c r="D615" s="156"/>
      <c r="E615" s="157"/>
      <c r="F615" s="158"/>
    </row>
    <row r="616" spans="4:6" x14ac:dyDescent="0.35">
      <c r="D616" s="156"/>
      <c r="E616" s="157"/>
      <c r="F616" s="158"/>
    </row>
    <row r="617" spans="4:6" x14ac:dyDescent="0.35">
      <c r="D617" s="156"/>
      <c r="E617" s="157"/>
      <c r="F617" s="158"/>
    </row>
    <row r="618" spans="4:6" x14ac:dyDescent="0.35">
      <c r="D618" s="156"/>
      <c r="E618" s="157"/>
      <c r="F618" s="158"/>
    </row>
    <row r="619" spans="4:6" x14ac:dyDescent="0.35">
      <c r="D619" s="156"/>
      <c r="E619" s="157"/>
      <c r="F619" s="158"/>
    </row>
    <row r="620" spans="4:6" x14ac:dyDescent="0.35">
      <c r="D620" s="156"/>
      <c r="E620" s="157"/>
      <c r="F620" s="158"/>
    </row>
    <row r="621" spans="4:6" x14ac:dyDescent="0.35">
      <c r="D621" s="156"/>
      <c r="E621" s="157"/>
      <c r="F621" s="158"/>
    </row>
    <row r="622" spans="4:6" x14ac:dyDescent="0.35">
      <c r="D622" s="156"/>
      <c r="E622" s="157"/>
      <c r="F622" s="158"/>
    </row>
    <row r="623" spans="4:6" x14ac:dyDescent="0.35">
      <c r="D623" s="156"/>
      <c r="E623" s="157"/>
      <c r="F623" s="158"/>
    </row>
    <row r="624" spans="4:6" x14ac:dyDescent="0.35">
      <c r="D624" s="156"/>
      <c r="E624" s="157"/>
      <c r="F624" s="158"/>
    </row>
    <row r="625" spans="4:6" x14ac:dyDescent="0.35">
      <c r="D625" s="156"/>
      <c r="E625" s="157"/>
      <c r="F625" s="158"/>
    </row>
    <row r="626" spans="4:6" x14ac:dyDescent="0.35">
      <c r="D626" s="156"/>
      <c r="E626" s="157"/>
      <c r="F626" s="158"/>
    </row>
    <row r="627" spans="4:6" x14ac:dyDescent="0.35">
      <c r="D627" s="156"/>
      <c r="E627" s="157"/>
      <c r="F627" s="158"/>
    </row>
    <row r="628" spans="4:6" x14ac:dyDescent="0.35">
      <c r="D628" s="156"/>
      <c r="E628" s="157"/>
      <c r="F628" s="158"/>
    </row>
    <row r="629" spans="4:6" x14ac:dyDescent="0.35">
      <c r="D629" s="156"/>
      <c r="E629" s="157"/>
      <c r="F629" s="158"/>
    </row>
    <row r="630" spans="4:6" x14ac:dyDescent="0.35">
      <c r="D630" s="156"/>
      <c r="E630" s="157"/>
      <c r="F630" s="158"/>
    </row>
    <row r="631" spans="4:6" x14ac:dyDescent="0.35">
      <c r="D631" s="156"/>
      <c r="E631" s="157"/>
      <c r="F631" s="158"/>
    </row>
    <row r="632" spans="4:6" x14ac:dyDescent="0.35">
      <c r="D632" s="156"/>
      <c r="E632" s="157"/>
      <c r="F632" s="158"/>
    </row>
    <row r="633" spans="4:6" x14ac:dyDescent="0.35">
      <c r="D633" s="156"/>
      <c r="E633" s="157"/>
      <c r="F633" s="158"/>
    </row>
    <row r="634" spans="4:6" x14ac:dyDescent="0.35">
      <c r="D634" s="156"/>
      <c r="E634" s="157"/>
      <c r="F634" s="158"/>
    </row>
    <row r="635" spans="4:6" x14ac:dyDescent="0.35">
      <c r="D635" s="156"/>
      <c r="E635" s="157"/>
      <c r="F635" s="158"/>
    </row>
    <row r="636" spans="4:6" x14ac:dyDescent="0.35">
      <c r="D636" s="156"/>
      <c r="E636" s="157"/>
      <c r="F636" s="158"/>
    </row>
    <row r="637" spans="4:6" x14ac:dyDescent="0.35">
      <c r="D637" s="156"/>
      <c r="E637" s="157"/>
      <c r="F637" s="158"/>
    </row>
    <row r="638" spans="4:6" x14ac:dyDescent="0.35">
      <c r="D638" s="156"/>
      <c r="E638" s="157"/>
      <c r="F638" s="158"/>
    </row>
    <row r="639" spans="4:6" x14ac:dyDescent="0.35">
      <c r="D639" s="156"/>
      <c r="E639" s="157"/>
      <c r="F639" s="158"/>
    </row>
    <row r="640" spans="4:6" x14ac:dyDescent="0.35">
      <c r="D640" s="156"/>
      <c r="E640" s="157"/>
      <c r="F640" s="158"/>
    </row>
    <row r="641" spans="4:6" x14ac:dyDescent="0.35">
      <c r="D641" s="156"/>
      <c r="E641" s="157"/>
      <c r="F641" s="158"/>
    </row>
    <row r="642" spans="4:6" x14ac:dyDescent="0.35">
      <c r="D642" s="156"/>
      <c r="E642" s="157"/>
      <c r="F642" s="158"/>
    </row>
    <row r="643" spans="4:6" x14ac:dyDescent="0.35">
      <c r="D643" s="156"/>
      <c r="E643" s="157"/>
      <c r="F643" s="158"/>
    </row>
    <row r="644" spans="4:6" x14ac:dyDescent="0.35">
      <c r="D644" s="156"/>
      <c r="E644" s="157"/>
      <c r="F644" s="158"/>
    </row>
    <row r="645" spans="4:6" x14ac:dyDescent="0.35">
      <c r="D645" s="156"/>
      <c r="E645" s="157"/>
      <c r="F645" s="158"/>
    </row>
    <row r="646" spans="4:6" x14ac:dyDescent="0.35">
      <c r="D646" s="156"/>
      <c r="E646" s="157"/>
      <c r="F646" s="158"/>
    </row>
    <row r="647" spans="4:6" x14ac:dyDescent="0.35">
      <c r="D647" s="156"/>
      <c r="E647" s="157"/>
      <c r="F647" s="158"/>
    </row>
    <row r="648" spans="4:6" x14ac:dyDescent="0.35">
      <c r="D648" s="156"/>
      <c r="E648" s="157"/>
      <c r="F648" s="158"/>
    </row>
    <row r="649" spans="4:6" x14ac:dyDescent="0.35">
      <c r="D649" s="156"/>
      <c r="E649" s="157"/>
      <c r="F649" s="158"/>
    </row>
    <row r="650" spans="4:6" x14ac:dyDescent="0.35">
      <c r="D650" s="156"/>
      <c r="E650" s="157"/>
      <c r="F650" s="158"/>
    </row>
    <row r="651" spans="4:6" x14ac:dyDescent="0.35">
      <c r="D651" s="156"/>
      <c r="E651" s="157"/>
      <c r="F651" s="158"/>
    </row>
    <row r="652" spans="4:6" x14ac:dyDescent="0.35">
      <c r="D652" s="156"/>
      <c r="E652" s="157"/>
      <c r="F652" s="158"/>
    </row>
    <row r="653" spans="4:6" x14ac:dyDescent="0.35">
      <c r="D653" s="156"/>
      <c r="E653" s="157"/>
      <c r="F653" s="158"/>
    </row>
    <row r="654" spans="4:6" x14ac:dyDescent="0.35">
      <c r="D654" s="156"/>
      <c r="E654" s="157"/>
      <c r="F654" s="158"/>
    </row>
    <row r="655" spans="4:6" x14ac:dyDescent="0.35">
      <c r="D655" s="156"/>
      <c r="E655" s="157"/>
      <c r="F655" s="158"/>
    </row>
    <row r="656" spans="4:6" x14ac:dyDescent="0.35">
      <c r="D656" s="156"/>
      <c r="E656" s="157"/>
      <c r="F656" s="158"/>
    </row>
    <row r="657" spans="4:6" x14ac:dyDescent="0.35">
      <c r="D657" s="156"/>
      <c r="E657" s="157"/>
      <c r="F657" s="158"/>
    </row>
    <row r="658" spans="4:6" x14ac:dyDescent="0.35">
      <c r="D658" s="156"/>
      <c r="E658" s="157"/>
      <c r="F658" s="158"/>
    </row>
    <row r="659" spans="4:6" x14ac:dyDescent="0.35">
      <c r="D659" s="156"/>
      <c r="E659" s="157"/>
      <c r="F659" s="158"/>
    </row>
    <row r="660" spans="4:6" x14ac:dyDescent="0.35">
      <c r="D660" s="156"/>
      <c r="E660" s="157"/>
      <c r="F660" s="158"/>
    </row>
    <row r="661" spans="4:6" x14ac:dyDescent="0.35">
      <c r="D661" s="156"/>
      <c r="E661" s="157"/>
      <c r="F661" s="158"/>
    </row>
    <row r="662" spans="4:6" x14ac:dyDescent="0.35">
      <c r="D662" s="156"/>
      <c r="E662" s="157"/>
      <c r="F662" s="158"/>
    </row>
    <row r="663" spans="4:6" x14ac:dyDescent="0.35">
      <c r="D663" s="156"/>
      <c r="E663" s="157"/>
      <c r="F663" s="158"/>
    </row>
    <row r="664" spans="4:6" x14ac:dyDescent="0.35">
      <c r="D664" s="156"/>
      <c r="E664" s="157"/>
      <c r="F664" s="158"/>
    </row>
    <row r="665" spans="4:6" x14ac:dyDescent="0.35">
      <c r="D665" s="156"/>
      <c r="E665" s="157"/>
      <c r="F665" s="158"/>
    </row>
    <row r="666" spans="4:6" x14ac:dyDescent="0.35">
      <c r="D666" s="156"/>
      <c r="E666" s="157"/>
      <c r="F666" s="158"/>
    </row>
    <row r="667" spans="4:6" x14ac:dyDescent="0.35">
      <c r="D667" s="156"/>
      <c r="E667" s="157"/>
      <c r="F667" s="158"/>
    </row>
    <row r="668" spans="4:6" x14ac:dyDescent="0.35">
      <c r="D668" s="156"/>
      <c r="E668" s="157"/>
      <c r="F668" s="158"/>
    </row>
    <row r="669" spans="4:6" x14ac:dyDescent="0.35">
      <c r="D669" s="156"/>
      <c r="E669" s="157"/>
      <c r="F669" s="158"/>
    </row>
    <row r="670" spans="4:6" x14ac:dyDescent="0.35">
      <c r="D670" s="156"/>
      <c r="E670" s="157"/>
      <c r="F670" s="158"/>
    </row>
    <row r="671" spans="4:6" x14ac:dyDescent="0.35">
      <c r="D671" s="156"/>
      <c r="E671" s="157"/>
      <c r="F671" s="158"/>
    </row>
    <row r="672" spans="4:6" x14ac:dyDescent="0.35">
      <c r="D672" s="156"/>
      <c r="E672" s="157"/>
      <c r="F672" s="158"/>
    </row>
    <row r="673" spans="4:6" x14ac:dyDescent="0.35">
      <c r="D673" s="156"/>
      <c r="E673" s="157"/>
      <c r="F673" s="158"/>
    </row>
    <row r="674" spans="4:6" x14ac:dyDescent="0.35">
      <c r="D674" s="156"/>
      <c r="E674" s="157"/>
      <c r="F674" s="158"/>
    </row>
    <row r="675" spans="4:6" x14ac:dyDescent="0.35">
      <c r="D675" s="156"/>
      <c r="E675" s="157"/>
      <c r="F675" s="158"/>
    </row>
    <row r="676" spans="4:6" x14ac:dyDescent="0.35">
      <c r="D676" s="156"/>
      <c r="E676" s="157"/>
      <c r="F676" s="158"/>
    </row>
    <row r="677" spans="4:6" x14ac:dyDescent="0.35">
      <c r="D677" s="156"/>
      <c r="E677" s="157"/>
      <c r="F677" s="158"/>
    </row>
    <row r="678" spans="4:6" x14ac:dyDescent="0.35">
      <c r="D678" s="156"/>
      <c r="E678" s="157"/>
      <c r="F678" s="158"/>
    </row>
    <row r="679" spans="4:6" x14ac:dyDescent="0.35">
      <c r="D679" s="156"/>
      <c r="E679" s="157"/>
      <c r="F679" s="158"/>
    </row>
    <row r="680" spans="4:6" x14ac:dyDescent="0.35">
      <c r="D680" s="156"/>
      <c r="E680" s="157"/>
      <c r="F680" s="158"/>
    </row>
    <row r="681" spans="4:6" x14ac:dyDescent="0.35">
      <c r="D681" s="156"/>
      <c r="E681" s="157"/>
      <c r="F681" s="158"/>
    </row>
    <row r="682" spans="4:6" x14ac:dyDescent="0.35">
      <c r="D682" s="156"/>
      <c r="E682" s="157"/>
      <c r="F682" s="158"/>
    </row>
    <row r="683" spans="4:6" x14ac:dyDescent="0.35">
      <c r="D683" s="156"/>
      <c r="E683" s="157"/>
      <c r="F683" s="158"/>
    </row>
    <row r="684" spans="4:6" x14ac:dyDescent="0.35">
      <c r="D684" s="156"/>
      <c r="E684" s="157"/>
      <c r="F684" s="158"/>
    </row>
    <row r="685" spans="4:6" x14ac:dyDescent="0.35">
      <c r="D685" s="156"/>
      <c r="E685" s="157"/>
      <c r="F685" s="158"/>
    </row>
    <row r="686" spans="4:6" x14ac:dyDescent="0.35">
      <c r="D686" s="156"/>
      <c r="E686" s="157"/>
      <c r="F686" s="158"/>
    </row>
    <row r="687" spans="4:6" x14ac:dyDescent="0.35">
      <c r="D687" s="156"/>
      <c r="E687" s="157"/>
      <c r="F687" s="158"/>
    </row>
    <row r="688" spans="4:6" x14ac:dyDescent="0.35">
      <c r="D688" s="156"/>
      <c r="E688" s="157"/>
      <c r="F688" s="158"/>
    </row>
    <row r="689" spans="4:6" x14ac:dyDescent="0.35">
      <c r="D689" s="156"/>
      <c r="E689" s="157"/>
      <c r="F689" s="158"/>
    </row>
    <row r="690" spans="4:6" x14ac:dyDescent="0.35">
      <c r="D690" s="156"/>
      <c r="E690" s="157"/>
      <c r="F690" s="158"/>
    </row>
    <row r="691" spans="4:6" x14ac:dyDescent="0.35">
      <c r="D691" s="156"/>
      <c r="E691" s="157"/>
      <c r="F691" s="158"/>
    </row>
    <row r="692" spans="4:6" x14ac:dyDescent="0.35">
      <c r="D692" s="156"/>
      <c r="E692" s="157"/>
      <c r="F692" s="158"/>
    </row>
    <row r="693" spans="4:6" x14ac:dyDescent="0.35">
      <c r="D693" s="156"/>
      <c r="E693" s="157"/>
      <c r="F693" s="158"/>
    </row>
    <row r="694" spans="4:6" x14ac:dyDescent="0.35">
      <c r="D694" s="156"/>
      <c r="E694" s="157"/>
      <c r="F694" s="158"/>
    </row>
    <row r="695" spans="4:6" x14ac:dyDescent="0.35">
      <c r="D695" s="156"/>
      <c r="E695" s="157"/>
      <c r="F695" s="158"/>
    </row>
    <row r="696" spans="4:6" x14ac:dyDescent="0.35">
      <c r="D696" s="156"/>
      <c r="E696" s="157"/>
      <c r="F696" s="158"/>
    </row>
    <row r="697" spans="4:6" x14ac:dyDescent="0.35">
      <c r="D697" s="156"/>
      <c r="E697" s="157"/>
      <c r="F697" s="158"/>
    </row>
    <row r="698" spans="4:6" x14ac:dyDescent="0.35">
      <c r="D698" s="156"/>
      <c r="E698" s="157"/>
      <c r="F698" s="158"/>
    </row>
    <row r="699" spans="4:6" x14ac:dyDescent="0.35">
      <c r="D699" s="156"/>
      <c r="E699" s="157"/>
      <c r="F699" s="158"/>
    </row>
    <row r="700" spans="4:6" x14ac:dyDescent="0.35">
      <c r="D700" s="156"/>
      <c r="E700" s="157"/>
      <c r="F700" s="158"/>
    </row>
    <row r="701" spans="4:6" x14ac:dyDescent="0.35">
      <c r="D701" s="156"/>
      <c r="E701" s="157"/>
      <c r="F701" s="158"/>
    </row>
    <row r="702" spans="4:6" x14ac:dyDescent="0.35">
      <c r="D702" s="156"/>
      <c r="E702" s="157"/>
      <c r="F702" s="158"/>
    </row>
    <row r="703" spans="4:6" x14ac:dyDescent="0.35">
      <c r="D703" s="156"/>
      <c r="E703" s="157"/>
      <c r="F703" s="158"/>
    </row>
    <row r="704" spans="4:6" x14ac:dyDescent="0.35">
      <c r="D704" s="156"/>
      <c r="E704" s="157"/>
      <c r="F704" s="158"/>
    </row>
    <row r="705" spans="4:6" x14ac:dyDescent="0.35">
      <c r="D705" s="156"/>
      <c r="E705" s="157"/>
      <c r="F705" s="158"/>
    </row>
    <row r="706" spans="4:6" x14ac:dyDescent="0.35">
      <c r="D706" s="156"/>
      <c r="E706" s="157"/>
      <c r="F706" s="158"/>
    </row>
    <row r="707" spans="4:6" x14ac:dyDescent="0.35">
      <c r="D707" s="156"/>
      <c r="E707" s="157"/>
      <c r="F707" s="158"/>
    </row>
    <row r="708" spans="4:6" x14ac:dyDescent="0.35">
      <c r="D708" s="156"/>
      <c r="E708" s="157"/>
      <c r="F708" s="158"/>
    </row>
    <row r="709" spans="4:6" x14ac:dyDescent="0.35">
      <c r="D709" s="156"/>
      <c r="E709" s="157"/>
      <c r="F709" s="158"/>
    </row>
    <row r="710" spans="4:6" x14ac:dyDescent="0.35">
      <c r="D710" s="156"/>
      <c r="E710" s="157"/>
      <c r="F710" s="158"/>
    </row>
    <row r="711" spans="4:6" x14ac:dyDescent="0.35">
      <c r="D711" s="156"/>
      <c r="E711" s="157"/>
      <c r="F711" s="158"/>
    </row>
    <row r="712" spans="4:6" x14ac:dyDescent="0.35">
      <c r="D712" s="156"/>
      <c r="E712" s="157"/>
      <c r="F712" s="158"/>
    </row>
    <row r="713" spans="4:6" x14ac:dyDescent="0.35">
      <c r="D713" s="156"/>
      <c r="E713" s="157"/>
      <c r="F713" s="158"/>
    </row>
    <row r="714" spans="4:6" x14ac:dyDescent="0.35">
      <c r="D714" s="156"/>
      <c r="E714" s="157"/>
      <c r="F714" s="158"/>
    </row>
    <row r="715" spans="4:6" x14ac:dyDescent="0.35">
      <c r="D715" s="156"/>
      <c r="E715" s="157"/>
      <c r="F715" s="158"/>
    </row>
    <row r="716" spans="4:6" x14ac:dyDescent="0.35">
      <c r="D716" s="156"/>
      <c r="E716" s="157"/>
      <c r="F716" s="158"/>
    </row>
    <row r="717" spans="4:6" x14ac:dyDescent="0.35">
      <c r="D717" s="156"/>
      <c r="E717" s="157"/>
      <c r="F717" s="158"/>
    </row>
    <row r="718" spans="4:6" x14ac:dyDescent="0.35">
      <c r="D718" s="156"/>
      <c r="E718" s="157"/>
      <c r="F718" s="158"/>
    </row>
    <row r="719" spans="4:6" x14ac:dyDescent="0.35">
      <c r="D719" s="156"/>
      <c r="E719" s="157"/>
      <c r="F719" s="158"/>
    </row>
    <row r="720" spans="4:6" x14ac:dyDescent="0.35">
      <c r="D720" s="156"/>
      <c r="E720" s="157"/>
      <c r="F720" s="158"/>
    </row>
    <row r="721" spans="4:6" x14ac:dyDescent="0.35">
      <c r="D721" s="156"/>
      <c r="E721" s="157"/>
      <c r="F721" s="158"/>
    </row>
    <row r="722" spans="4:6" x14ac:dyDescent="0.35">
      <c r="D722" s="156"/>
      <c r="E722" s="157"/>
      <c r="F722" s="158"/>
    </row>
    <row r="723" spans="4:6" x14ac:dyDescent="0.35">
      <c r="D723" s="156"/>
      <c r="E723" s="157"/>
      <c r="F723" s="158"/>
    </row>
    <row r="724" spans="4:6" x14ac:dyDescent="0.35">
      <c r="D724" s="156"/>
      <c r="E724" s="157"/>
      <c r="F724" s="158"/>
    </row>
    <row r="725" spans="4:6" x14ac:dyDescent="0.35">
      <c r="D725" s="156"/>
      <c r="E725" s="157"/>
      <c r="F725" s="158"/>
    </row>
    <row r="726" spans="4:6" x14ac:dyDescent="0.35">
      <c r="D726" s="156"/>
      <c r="E726" s="157"/>
      <c r="F726" s="158"/>
    </row>
    <row r="727" spans="4:6" x14ac:dyDescent="0.35">
      <c r="D727" s="156"/>
      <c r="E727" s="157"/>
      <c r="F727" s="158"/>
    </row>
    <row r="728" spans="4:6" x14ac:dyDescent="0.35">
      <c r="D728" s="156"/>
      <c r="E728" s="157"/>
      <c r="F728" s="158"/>
    </row>
    <row r="729" spans="4:6" x14ac:dyDescent="0.35">
      <c r="D729" s="156"/>
      <c r="E729" s="157"/>
      <c r="F729" s="158"/>
    </row>
    <row r="730" spans="4:6" x14ac:dyDescent="0.35">
      <c r="D730" s="156"/>
      <c r="E730" s="157"/>
      <c r="F730" s="158"/>
    </row>
    <row r="731" spans="4:6" x14ac:dyDescent="0.35">
      <c r="D731" s="156"/>
      <c r="E731" s="157"/>
      <c r="F731" s="158"/>
    </row>
    <row r="732" spans="4:6" x14ac:dyDescent="0.35">
      <c r="D732" s="156"/>
      <c r="E732" s="157"/>
      <c r="F732" s="158"/>
    </row>
    <row r="733" spans="4:6" x14ac:dyDescent="0.35">
      <c r="D733" s="156"/>
      <c r="E733" s="157"/>
      <c r="F733" s="158"/>
    </row>
    <row r="734" spans="4:6" x14ac:dyDescent="0.35">
      <c r="D734" s="156"/>
      <c r="E734" s="157"/>
      <c r="F734" s="158"/>
    </row>
    <row r="735" spans="4:6" x14ac:dyDescent="0.35">
      <c r="D735" s="156"/>
      <c r="E735" s="157"/>
      <c r="F735" s="158"/>
    </row>
    <row r="736" spans="4:6" x14ac:dyDescent="0.35">
      <c r="D736" s="156"/>
      <c r="E736" s="157"/>
      <c r="F736" s="158"/>
    </row>
    <row r="737" spans="4:6" x14ac:dyDescent="0.35">
      <c r="D737" s="156"/>
      <c r="E737" s="157"/>
      <c r="F737" s="158"/>
    </row>
    <row r="738" spans="4:6" x14ac:dyDescent="0.35">
      <c r="D738" s="156"/>
      <c r="E738" s="157"/>
      <c r="F738" s="158"/>
    </row>
    <row r="739" spans="4:6" x14ac:dyDescent="0.35">
      <c r="D739" s="156"/>
      <c r="E739" s="157"/>
      <c r="F739" s="158"/>
    </row>
    <row r="740" spans="4:6" x14ac:dyDescent="0.35">
      <c r="D740" s="156"/>
      <c r="E740" s="157"/>
      <c r="F740" s="158"/>
    </row>
    <row r="741" spans="4:6" x14ac:dyDescent="0.35">
      <c r="D741" s="156"/>
      <c r="E741" s="157"/>
      <c r="F741" s="158"/>
    </row>
    <row r="742" spans="4:6" x14ac:dyDescent="0.35">
      <c r="D742" s="156"/>
      <c r="E742" s="157"/>
      <c r="F742" s="158"/>
    </row>
    <row r="743" spans="4:6" x14ac:dyDescent="0.35">
      <c r="D743" s="156"/>
      <c r="E743" s="157"/>
      <c r="F743" s="158"/>
    </row>
    <row r="744" spans="4:6" x14ac:dyDescent="0.35">
      <c r="D744" s="156"/>
      <c r="E744" s="157"/>
      <c r="F744" s="158"/>
    </row>
    <row r="745" spans="4:6" x14ac:dyDescent="0.35">
      <c r="D745" s="156"/>
      <c r="E745" s="157"/>
      <c r="F745" s="158"/>
    </row>
    <row r="746" spans="4:6" x14ac:dyDescent="0.35">
      <c r="D746" s="156"/>
      <c r="E746" s="157"/>
      <c r="F746" s="158"/>
    </row>
    <row r="747" spans="4:6" x14ac:dyDescent="0.35">
      <c r="D747" s="156"/>
      <c r="E747" s="157"/>
      <c r="F747" s="158"/>
    </row>
    <row r="748" spans="4:6" x14ac:dyDescent="0.35">
      <c r="D748" s="156"/>
      <c r="E748" s="157"/>
      <c r="F748" s="158"/>
    </row>
    <row r="749" spans="4:6" x14ac:dyDescent="0.35">
      <c r="D749" s="156"/>
      <c r="E749" s="157"/>
      <c r="F749" s="158"/>
    </row>
    <row r="750" spans="4:6" x14ac:dyDescent="0.35">
      <c r="D750" s="156"/>
      <c r="E750" s="157"/>
      <c r="F750" s="158"/>
    </row>
    <row r="751" spans="4:6" x14ac:dyDescent="0.35">
      <c r="D751" s="156"/>
      <c r="E751" s="157"/>
      <c r="F751" s="158"/>
    </row>
    <row r="752" spans="4:6" x14ac:dyDescent="0.35">
      <c r="D752" s="156"/>
      <c r="E752" s="157"/>
      <c r="F752" s="158"/>
    </row>
    <row r="753" spans="4:6" x14ac:dyDescent="0.35">
      <c r="D753" s="156"/>
      <c r="E753" s="157"/>
      <c r="F753" s="158"/>
    </row>
    <row r="754" spans="4:6" x14ac:dyDescent="0.35">
      <c r="D754" s="156"/>
      <c r="E754" s="157"/>
      <c r="F754" s="158"/>
    </row>
    <row r="755" spans="4:6" x14ac:dyDescent="0.35">
      <c r="D755" s="156"/>
      <c r="E755" s="157"/>
      <c r="F755" s="158"/>
    </row>
    <row r="756" spans="4:6" x14ac:dyDescent="0.35">
      <c r="D756" s="156"/>
      <c r="E756" s="157"/>
      <c r="F756" s="158"/>
    </row>
    <row r="757" spans="4:6" x14ac:dyDescent="0.35">
      <c r="D757" s="156"/>
      <c r="E757" s="157"/>
      <c r="F757" s="158"/>
    </row>
    <row r="758" spans="4:6" x14ac:dyDescent="0.35">
      <c r="D758" s="156"/>
      <c r="E758" s="157"/>
      <c r="F758" s="158"/>
    </row>
    <row r="759" spans="4:6" x14ac:dyDescent="0.35">
      <c r="D759" s="156"/>
      <c r="E759" s="157"/>
      <c r="F759" s="158"/>
    </row>
    <row r="760" spans="4:6" x14ac:dyDescent="0.35">
      <c r="D760" s="156"/>
      <c r="E760" s="157"/>
      <c r="F760" s="158"/>
    </row>
    <row r="761" spans="4:6" x14ac:dyDescent="0.35">
      <c r="D761" s="156"/>
      <c r="E761" s="157"/>
      <c r="F761" s="158"/>
    </row>
    <row r="762" spans="4:6" x14ac:dyDescent="0.35">
      <c r="D762" s="156"/>
      <c r="E762" s="157"/>
      <c r="F762" s="158"/>
    </row>
    <row r="763" spans="4:6" x14ac:dyDescent="0.35">
      <c r="D763" s="156"/>
      <c r="E763" s="157"/>
      <c r="F763" s="158"/>
    </row>
    <row r="764" spans="4:6" x14ac:dyDescent="0.35">
      <c r="D764" s="156"/>
      <c r="E764" s="157"/>
      <c r="F764" s="158"/>
    </row>
    <row r="765" spans="4:6" x14ac:dyDescent="0.35">
      <c r="D765" s="156"/>
      <c r="E765" s="157"/>
      <c r="F765" s="158"/>
    </row>
    <row r="766" spans="4:6" x14ac:dyDescent="0.35">
      <c r="D766" s="156"/>
      <c r="E766" s="157"/>
      <c r="F766" s="158"/>
    </row>
    <row r="767" spans="4:6" x14ac:dyDescent="0.35">
      <c r="D767" s="156"/>
      <c r="E767" s="157"/>
      <c r="F767" s="158"/>
    </row>
    <row r="768" spans="4:6" x14ac:dyDescent="0.35">
      <c r="D768" s="156"/>
      <c r="E768" s="157"/>
      <c r="F768" s="158"/>
    </row>
    <row r="769" spans="4:6" x14ac:dyDescent="0.35">
      <c r="D769" s="156"/>
      <c r="E769" s="157"/>
      <c r="F769" s="158"/>
    </row>
    <row r="770" spans="4:6" x14ac:dyDescent="0.35">
      <c r="D770" s="156"/>
      <c r="E770" s="157"/>
      <c r="F770" s="158"/>
    </row>
    <row r="771" spans="4:6" x14ac:dyDescent="0.35">
      <c r="D771" s="156"/>
      <c r="E771" s="157"/>
      <c r="F771" s="158"/>
    </row>
    <row r="772" spans="4:6" x14ac:dyDescent="0.35">
      <c r="D772" s="156"/>
      <c r="E772" s="157"/>
      <c r="F772" s="158"/>
    </row>
    <row r="773" spans="4:6" x14ac:dyDescent="0.35">
      <c r="D773" s="156"/>
      <c r="E773" s="157"/>
      <c r="F773" s="158"/>
    </row>
    <row r="774" spans="4:6" x14ac:dyDescent="0.35">
      <c r="D774" s="156"/>
      <c r="E774" s="157"/>
      <c r="F774" s="158"/>
    </row>
    <row r="775" spans="4:6" x14ac:dyDescent="0.35">
      <c r="D775" s="156"/>
      <c r="E775" s="157"/>
      <c r="F775" s="158"/>
    </row>
    <row r="776" spans="4:6" x14ac:dyDescent="0.35">
      <c r="D776" s="156"/>
      <c r="E776" s="157"/>
      <c r="F776" s="158"/>
    </row>
    <row r="777" spans="4:6" x14ac:dyDescent="0.35">
      <c r="D777" s="156"/>
      <c r="E777" s="157"/>
      <c r="F777" s="158"/>
    </row>
    <row r="778" spans="4:6" x14ac:dyDescent="0.35">
      <c r="D778" s="156"/>
      <c r="E778" s="157"/>
      <c r="F778" s="158"/>
    </row>
    <row r="779" spans="4:6" x14ac:dyDescent="0.35">
      <c r="D779" s="156"/>
      <c r="E779" s="157"/>
      <c r="F779" s="158"/>
    </row>
    <row r="780" spans="4:6" x14ac:dyDescent="0.35">
      <c r="D780" s="156"/>
      <c r="E780" s="157"/>
      <c r="F780" s="158"/>
    </row>
    <row r="781" spans="4:6" x14ac:dyDescent="0.35">
      <c r="D781" s="156"/>
      <c r="E781" s="157"/>
      <c r="F781" s="158"/>
    </row>
    <row r="782" spans="4:6" x14ac:dyDescent="0.35">
      <c r="D782" s="156"/>
      <c r="E782" s="157"/>
      <c r="F782" s="158"/>
    </row>
    <row r="783" spans="4:6" x14ac:dyDescent="0.35">
      <c r="D783" s="156"/>
      <c r="E783" s="157"/>
      <c r="F783" s="158"/>
    </row>
    <row r="784" spans="4:6" x14ac:dyDescent="0.35">
      <c r="D784" s="156"/>
      <c r="E784" s="157"/>
      <c r="F784" s="158"/>
    </row>
    <row r="785" spans="4:6" x14ac:dyDescent="0.35">
      <c r="D785" s="156"/>
      <c r="E785" s="157"/>
      <c r="F785" s="158"/>
    </row>
    <row r="786" spans="4:6" x14ac:dyDescent="0.35">
      <c r="D786" s="156"/>
      <c r="E786" s="157"/>
      <c r="F786" s="158"/>
    </row>
    <row r="787" spans="4:6" x14ac:dyDescent="0.35">
      <c r="D787" s="156"/>
      <c r="E787" s="157"/>
      <c r="F787" s="158"/>
    </row>
    <row r="788" spans="4:6" x14ac:dyDescent="0.35">
      <c r="D788" s="156"/>
      <c r="E788" s="157"/>
      <c r="F788" s="158"/>
    </row>
    <row r="789" spans="4:6" x14ac:dyDescent="0.35">
      <c r="D789" s="156"/>
      <c r="E789" s="157"/>
      <c r="F789" s="158"/>
    </row>
    <row r="790" spans="4:6" x14ac:dyDescent="0.35">
      <c r="D790" s="156"/>
      <c r="E790" s="157"/>
      <c r="F790" s="158"/>
    </row>
    <row r="791" spans="4:6" x14ac:dyDescent="0.35">
      <c r="D791" s="156"/>
      <c r="E791" s="157"/>
      <c r="F791" s="158"/>
    </row>
    <row r="792" spans="4:6" x14ac:dyDescent="0.35">
      <c r="D792" s="156"/>
      <c r="E792" s="157"/>
      <c r="F792" s="158"/>
    </row>
    <row r="793" spans="4:6" x14ac:dyDescent="0.35">
      <c r="D793" s="156"/>
      <c r="E793" s="157"/>
      <c r="F793" s="158"/>
    </row>
    <row r="794" spans="4:6" x14ac:dyDescent="0.35">
      <c r="D794" s="156"/>
      <c r="E794" s="157"/>
      <c r="F794" s="158"/>
    </row>
    <row r="795" spans="4:6" x14ac:dyDescent="0.35">
      <c r="D795" s="156"/>
      <c r="E795" s="157"/>
      <c r="F795" s="158"/>
    </row>
    <row r="796" spans="4:6" x14ac:dyDescent="0.35">
      <c r="D796" s="156"/>
      <c r="E796" s="157"/>
      <c r="F796" s="158"/>
    </row>
    <row r="797" spans="4:6" x14ac:dyDescent="0.35">
      <c r="D797" s="156"/>
      <c r="E797" s="157"/>
      <c r="F797" s="158"/>
    </row>
    <row r="798" spans="4:6" x14ac:dyDescent="0.35">
      <c r="D798" s="156"/>
      <c r="E798" s="157"/>
      <c r="F798" s="158"/>
    </row>
    <row r="799" spans="4:6" x14ac:dyDescent="0.35">
      <c r="D799" s="156"/>
      <c r="E799" s="157"/>
      <c r="F799" s="158"/>
    </row>
    <row r="800" spans="4:6" x14ac:dyDescent="0.35">
      <c r="D800" s="156"/>
      <c r="E800" s="157"/>
      <c r="F800" s="158"/>
    </row>
    <row r="801" spans="4:6" x14ac:dyDescent="0.35">
      <c r="D801" s="156"/>
      <c r="E801" s="157"/>
      <c r="F801" s="158"/>
    </row>
    <row r="802" spans="4:6" x14ac:dyDescent="0.35">
      <c r="D802" s="156"/>
      <c r="E802" s="157"/>
      <c r="F802" s="158"/>
    </row>
    <row r="803" spans="4:6" x14ac:dyDescent="0.35">
      <c r="D803" s="156"/>
      <c r="E803" s="157"/>
      <c r="F803" s="158"/>
    </row>
    <row r="804" spans="4:6" x14ac:dyDescent="0.35">
      <c r="D804" s="156"/>
      <c r="E804" s="157"/>
      <c r="F804" s="158"/>
    </row>
    <row r="805" spans="4:6" x14ac:dyDescent="0.35">
      <c r="D805" s="156"/>
      <c r="E805" s="157"/>
      <c r="F805" s="158"/>
    </row>
    <row r="806" spans="4:6" x14ac:dyDescent="0.35">
      <c r="D806" s="156"/>
      <c r="E806" s="157"/>
      <c r="F806" s="158"/>
    </row>
    <row r="807" spans="4:6" x14ac:dyDescent="0.35">
      <c r="D807" s="156"/>
      <c r="E807" s="157"/>
      <c r="F807" s="158"/>
    </row>
    <row r="808" spans="4:6" x14ac:dyDescent="0.35">
      <c r="D808" s="156"/>
      <c r="E808" s="157"/>
      <c r="F808" s="158"/>
    </row>
    <row r="809" spans="4:6" x14ac:dyDescent="0.35">
      <c r="D809" s="156"/>
      <c r="E809" s="157"/>
      <c r="F809" s="158"/>
    </row>
    <row r="810" spans="4:6" x14ac:dyDescent="0.35">
      <c r="D810" s="156"/>
      <c r="E810" s="157"/>
      <c r="F810" s="158"/>
    </row>
    <row r="811" spans="4:6" x14ac:dyDescent="0.35">
      <c r="D811" s="156"/>
      <c r="E811" s="157"/>
      <c r="F811" s="158"/>
    </row>
    <row r="812" spans="4:6" x14ac:dyDescent="0.35">
      <c r="D812" s="156"/>
      <c r="E812" s="157"/>
      <c r="F812" s="158"/>
    </row>
    <row r="813" spans="4:6" x14ac:dyDescent="0.35">
      <c r="D813" s="156"/>
      <c r="E813" s="157"/>
      <c r="F813" s="158"/>
    </row>
    <row r="814" spans="4:6" x14ac:dyDescent="0.35">
      <c r="D814" s="156"/>
      <c r="E814" s="157"/>
      <c r="F814" s="158"/>
    </row>
    <row r="815" spans="4:6" x14ac:dyDescent="0.35">
      <c r="D815" s="156"/>
      <c r="E815" s="157"/>
      <c r="F815" s="158"/>
    </row>
    <row r="816" spans="4:6" x14ac:dyDescent="0.35">
      <c r="D816" s="156"/>
      <c r="E816" s="157"/>
      <c r="F816" s="158"/>
    </row>
    <row r="817" spans="4:6" x14ac:dyDescent="0.35">
      <c r="D817" s="156"/>
      <c r="E817" s="157"/>
      <c r="F817" s="158"/>
    </row>
    <row r="818" spans="4:6" x14ac:dyDescent="0.35">
      <c r="D818" s="156"/>
      <c r="E818" s="157"/>
      <c r="F818" s="158"/>
    </row>
    <row r="819" spans="4:6" x14ac:dyDescent="0.35">
      <c r="D819" s="156"/>
      <c r="E819" s="157"/>
      <c r="F819" s="158"/>
    </row>
    <row r="820" spans="4:6" x14ac:dyDescent="0.35">
      <c r="D820" s="156"/>
      <c r="E820" s="157"/>
      <c r="F820" s="158"/>
    </row>
    <row r="821" spans="4:6" x14ac:dyDescent="0.35">
      <c r="D821" s="156"/>
      <c r="E821" s="157"/>
      <c r="F821" s="158"/>
    </row>
    <row r="822" spans="4:6" x14ac:dyDescent="0.35">
      <c r="D822" s="156"/>
      <c r="E822" s="157"/>
      <c r="F822" s="158"/>
    </row>
    <row r="823" spans="4:6" x14ac:dyDescent="0.35">
      <c r="D823" s="156"/>
      <c r="E823" s="157"/>
      <c r="F823" s="158"/>
    </row>
    <row r="824" spans="4:6" x14ac:dyDescent="0.35">
      <c r="D824" s="156"/>
      <c r="E824" s="157"/>
      <c r="F824" s="158"/>
    </row>
    <row r="825" spans="4:6" x14ac:dyDescent="0.35">
      <c r="D825" s="149"/>
      <c r="E825" s="69"/>
      <c r="F825" s="159"/>
    </row>
    <row r="826" spans="4:6" x14ac:dyDescent="0.35">
      <c r="D826" s="149"/>
      <c r="E826" s="69"/>
      <c r="F826" s="159"/>
    </row>
    <row r="827" spans="4:6" x14ac:dyDescent="0.35">
      <c r="D827" s="149"/>
      <c r="E827" s="69"/>
      <c r="F827" s="159"/>
    </row>
    <row r="828" spans="4:6" x14ac:dyDescent="0.35">
      <c r="D828" s="149"/>
      <c r="E828" s="69"/>
      <c r="F828" s="159"/>
    </row>
    <row r="829" spans="4:6" x14ac:dyDescent="0.35">
      <c r="D829" s="149"/>
      <c r="E829" s="69"/>
      <c r="F829" s="159"/>
    </row>
    <row r="830" spans="4:6" x14ac:dyDescent="0.35">
      <c r="D830" s="149"/>
      <c r="E830" s="69"/>
      <c r="F830" s="159"/>
    </row>
    <row r="831" spans="4:6" x14ac:dyDescent="0.35">
      <c r="D831" s="149"/>
      <c r="E831" s="69"/>
      <c r="F831" s="159"/>
    </row>
    <row r="832" spans="4:6" x14ac:dyDescent="0.35">
      <c r="D832" s="149"/>
      <c r="E832" s="69"/>
      <c r="F832" s="159"/>
    </row>
    <row r="833" spans="4:6" x14ac:dyDescent="0.35">
      <c r="D833" s="149"/>
      <c r="E833" s="69"/>
      <c r="F833" s="159"/>
    </row>
    <row r="834" spans="4:6" x14ac:dyDescent="0.35">
      <c r="D834" s="149"/>
      <c r="E834" s="69"/>
      <c r="F834" s="159"/>
    </row>
    <row r="835" spans="4:6" x14ac:dyDescent="0.35">
      <c r="D835" s="149"/>
      <c r="E835" s="69"/>
      <c r="F835" s="159"/>
    </row>
    <row r="836" spans="4:6" x14ac:dyDescent="0.35">
      <c r="D836" s="149"/>
      <c r="E836" s="69"/>
      <c r="F836" s="159"/>
    </row>
    <row r="837" spans="4:6" x14ac:dyDescent="0.35">
      <c r="D837" s="149"/>
      <c r="E837" s="69"/>
      <c r="F837" s="159"/>
    </row>
    <row r="838" spans="4:6" x14ac:dyDescent="0.35">
      <c r="D838" s="149"/>
      <c r="E838" s="69"/>
      <c r="F838" s="159"/>
    </row>
    <row r="839" spans="4:6" x14ac:dyDescent="0.35">
      <c r="D839" s="149"/>
      <c r="E839" s="69"/>
      <c r="F839" s="159"/>
    </row>
    <row r="840" spans="4:6" x14ac:dyDescent="0.35">
      <c r="D840" s="149"/>
      <c r="E840" s="69"/>
      <c r="F840" s="159"/>
    </row>
    <row r="841" spans="4:6" x14ac:dyDescent="0.35">
      <c r="D841" s="149"/>
      <c r="E841" s="69"/>
      <c r="F841" s="159"/>
    </row>
    <row r="842" spans="4:6" x14ac:dyDescent="0.35">
      <c r="D842" s="149"/>
      <c r="E842" s="69"/>
      <c r="F842" s="159"/>
    </row>
    <row r="843" spans="4:6" x14ac:dyDescent="0.35">
      <c r="D843" s="149"/>
      <c r="E843" s="69"/>
      <c r="F843" s="159"/>
    </row>
    <row r="844" spans="4:6" x14ac:dyDescent="0.35">
      <c r="D844" s="149"/>
      <c r="E844" s="69"/>
      <c r="F844" s="159"/>
    </row>
    <row r="845" spans="4:6" x14ac:dyDescent="0.35">
      <c r="D845" s="149"/>
      <c r="E845" s="69"/>
      <c r="F845" s="159"/>
    </row>
    <row r="846" spans="4:6" x14ac:dyDescent="0.35">
      <c r="D846" s="149"/>
      <c r="E846" s="69"/>
      <c r="F846" s="159"/>
    </row>
    <row r="847" spans="4:6" x14ac:dyDescent="0.35">
      <c r="D847" s="149"/>
      <c r="E847" s="69"/>
      <c r="F847" s="159"/>
    </row>
    <row r="848" spans="4:6" x14ac:dyDescent="0.35">
      <c r="D848" s="149"/>
      <c r="E848" s="69"/>
      <c r="F848" s="159"/>
    </row>
    <row r="849" spans="4:6" x14ac:dyDescent="0.35">
      <c r="D849" s="149"/>
      <c r="E849" s="69"/>
      <c r="F849" s="159"/>
    </row>
    <row r="850" spans="4:6" x14ac:dyDescent="0.35">
      <c r="D850" s="149"/>
      <c r="E850" s="69"/>
      <c r="F850" s="159"/>
    </row>
    <row r="851" spans="4:6" x14ac:dyDescent="0.35">
      <c r="D851" s="149"/>
      <c r="E851" s="69"/>
      <c r="F851" s="159"/>
    </row>
    <row r="852" spans="4:6" x14ac:dyDescent="0.35">
      <c r="D852" s="149"/>
      <c r="E852" s="69"/>
      <c r="F852" s="159"/>
    </row>
    <row r="853" spans="4:6" x14ac:dyDescent="0.35">
      <c r="D853" s="149"/>
      <c r="E853" s="69"/>
      <c r="F853" s="159"/>
    </row>
    <row r="854" spans="4:6" x14ac:dyDescent="0.35">
      <c r="D854" s="149"/>
      <c r="E854" s="69"/>
      <c r="F854" s="159"/>
    </row>
    <row r="855" spans="4:6" x14ac:dyDescent="0.35">
      <c r="D855" s="149"/>
      <c r="E855" s="69"/>
      <c r="F855" s="159"/>
    </row>
    <row r="856" spans="4:6" x14ac:dyDescent="0.35">
      <c r="D856" s="149"/>
      <c r="E856" s="69"/>
      <c r="F856" s="159"/>
    </row>
    <row r="857" spans="4:6" x14ac:dyDescent="0.35">
      <c r="D857" s="149"/>
      <c r="E857" s="69"/>
      <c r="F857" s="159"/>
    </row>
    <row r="858" spans="4:6" x14ac:dyDescent="0.35">
      <c r="D858" s="149"/>
      <c r="E858" s="69"/>
      <c r="F858" s="159"/>
    </row>
    <row r="859" spans="4:6" x14ac:dyDescent="0.35">
      <c r="D859" s="149"/>
      <c r="E859" s="69"/>
      <c r="F859" s="159"/>
    </row>
    <row r="860" spans="4:6" x14ac:dyDescent="0.35">
      <c r="D860" s="149"/>
      <c r="E860" s="69"/>
      <c r="F860" s="159"/>
    </row>
    <row r="861" spans="4:6" x14ac:dyDescent="0.35">
      <c r="D861" s="149"/>
      <c r="E861" s="69"/>
      <c r="F861" s="159"/>
    </row>
    <row r="862" spans="4:6" x14ac:dyDescent="0.35">
      <c r="D862" s="149"/>
      <c r="E862" s="69"/>
      <c r="F862" s="159"/>
    </row>
    <row r="863" spans="4:6" x14ac:dyDescent="0.35">
      <c r="D863" s="149"/>
      <c r="E863" s="69"/>
      <c r="F863" s="159"/>
    </row>
    <row r="864" spans="4:6" x14ac:dyDescent="0.35">
      <c r="D864" s="149"/>
      <c r="E864" s="69"/>
      <c r="F864" s="159"/>
    </row>
    <row r="865" spans="4:6" x14ac:dyDescent="0.35">
      <c r="D865" s="149"/>
      <c r="E865" s="69"/>
      <c r="F865" s="159"/>
    </row>
    <row r="866" spans="4:6" x14ac:dyDescent="0.35">
      <c r="D866" s="149"/>
      <c r="E866" s="69"/>
      <c r="F866" s="159"/>
    </row>
    <row r="867" spans="4:6" x14ac:dyDescent="0.35">
      <c r="D867" s="149"/>
      <c r="E867" s="69"/>
      <c r="F867" s="159"/>
    </row>
    <row r="868" spans="4:6" x14ac:dyDescent="0.35">
      <c r="D868" s="149"/>
      <c r="E868" s="69"/>
      <c r="F868" s="159"/>
    </row>
    <row r="869" spans="4:6" x14ac:dyDescent="0.35">
      <c r="D869" s="149"/>
      <c r="E869" s="69"/>
      <c r="F869" s="159"/>
    </row>
    <row r="870" spans="4:6" x14ac:dyDescent="0.35">
      <c r="D870" s="149"/>
      <c r="E870" s="69"/>
      <c r="F870" s="159"/>
    </row>
    <row r="871" spans="4:6" x14ac:dyDescent="0.35">
      <c r="D871" s="149"/>
      <c r="E871" s="69"/>
      <c r="F871" s="159"/>
    </row>
    <row r="872" spans="4:6" x14ac:dyDescent="0.35">
      <c r="D872" s="149"/>
      <c r="E872" s="69"/>
      <c r="F872" s="159"/>
    </row>
    <row r="873" spans="4:6" x14ac:dyDescent="0.35">
      <c r="D873" s="149"/>
      <c r="E873" s="69"/>
      <c r="F873" s="159"/>
    </row>
    <row r="874" spans="4:6" x14ac:dyDescent="0.35">
      <c r="D874" s="149"/>
      <c r="E874" s="69"/>
      <c r="F874" s="159"/>
    </row>
    <row r="875" spans="4:6" x14ac:dyDescent="0.35">
      <c r="D875" s="149"/>
      <c r="E875" s="69"/>
      <c r="F875" s="159"/>
    </row>
    <row r="876" spans="4:6" x14ac:dyDescent="0.35">
      <c r="D876" s="149"/>
      <c r="E876" s="69"/>
      <c r="F876" s="159"/>
    </row>
    <row r="877" spans="4:6" x14ac:dyDescent="0.35">
      <c r="D877" s="149"/>
      <c r="E877" s="69"/>
      <c r="F877" s="159"/>
    </row>
    <row r="878" spans="4:6" x14ac:dyDescent="0.35">
      <c r="D878" s="149"/>
      <c r="E878" s="69"/>
      <c r="F878" s="159"/>
    </row>
    <row r="879" spans="4:6" x14ac:dyDescent="0.35">
      <c r="D879" s="149"/>
      <c r="E879" s="69"/>
      <c r="F879" s="159"/>
    </row>
    <row r="880" spans="4:6" x14ac:dyDescent="0.35">
      <c r="D880" s="149"/>
      <c r="E880" s="69"/>
      <c r="F880" s="159"/>
    </row>
    <row r="881" spans="4:6" x14ac:dyDescent="0.35">
      <c r="D881" s="149"/>
      <c r="E881" s="69"/>
      <c r="F881" s="159"/>
    </row>
    <row r="882" spans="4:6" x14ac:dyDescent="0.35">
      <c r="D882" s="149"/>
      <c r="E882" s="69"/>
      <c r="F882" s="159"/>
    </row>
    <row r="883" spans="4:6" x14ac:dyDescent="0.35">
      <c r="D883" s="149"/>
      <c r="E883" s="69"/>
      <c r="F883" s="159"/>
    </row>
    <row r="884" spans="4:6" x14ac:dyDescent="0.35">
      <c r="D884" s="149"/>
      <c r="E884" s="69"/>
      <c r="F884" s="159"/>
    </row>
    <row r="885" spans="4:6" x14ac:dyDescent="0.35">
      <c r="D885" s="149"/>
      <c r="E885" s="69"/>
      <c r="F885" s="159"/>
    </row>
    <row r="886" spans="4:6" x14ac:dyDescent="0.35">
      <c r="D886" s="149"/>
      <c r="E886" s="69"/>
      <c r="F886" s="159"/>
    </row>
    <row r="887" spans="4:6" x14ac:dyDescent="0.35">
      <c r="D887" s="149"/>
      <c r="E887" s="69"/>
      <c r="F887" s="159"/>
    </row>
    <row r="888" spans="4:6" x14ac:dyDescent="0.35">
      <c r="D888" s="149"/>
      <c r="E888" s="69"/>
      <c r="F888" s="159"/>
    </row>
    <row r="889" spans="4:6" x14ac:dyDescent="0.35">
      <c r="D889" s="149"/>
      <c r="E889" s="69"/>
      <c r="F889" s="159"/>
    </row>
    <row r="890" spans="4:6" x14ac:dyDescent="0.35">
      <c r="D890" s="149"/>
      <c r="E890" s="69"/>
      <c r="F890" s="159"/>
    </row>
    <row r="891" spans="4:6" x14ac:dyDescent="0.35">
      <c r="D891" s="149"/>
      <c r="E891" s="69"/>
      <c r="F891" s="159"/>
    </row>
    <row r="892" spans="4:6" x14ac:dyDescent="0.35">
      <c r="D892" s="149"/>
      <c r="E892" s="69"/>
      <c r="F892" s="159"/>
    </row>
    <row r="893" spans="4:6" x14ac:dyDescent="0.35">
      <c r="D893" s="149"/>
      <c r="E893" s="69"/>
      <c r="F893" s="159"/>
    </row>
    <row r="894" spans="4:6" x14ac:dyDescent="0.35">
      <c r="D894" s="149"/>
      <c r="E894" s="69"/>
      <c r="F894" s="159"/>
    </row>
    <row r="895" spans="4:6" x14ac:dyDescent="0.35">
      <c r="D895" s="149"/>
      <c r="E895" s="69"/>
      <c r="F895" s="159"/>
    </row>
    <row r="896" spans="4:6" x14ac:dyDescent="0.35">
      <c r="D896" s="149"/>
      <c r="E896" s="69"/>
      <c r="F896" s="159"/>
    </row>
    <row r="897" spans="4:6" x14ac:dyDescent="0.35">
      <c r="D897" s="149"/>
      <c r="E897" s="69"/>
      <c r="F897" s="159"/>
    </row>
    <row r="898" spans="4:6" x14ac:dyDescent="0.35">
      <c r="D898" s="149"/>
      <c r="E898" s="69"/>
      <c r="F898" s="159"/>
    </row>
    <row r="899" spans="4:6" x14ac:dyDescent="0.35">
      <c r="D899" s="149"/>
      <c r="E899" s="69"/>
      <c r="F899" s="159"/>
    </row>
    <row r="900" spans="4:6" x14ac:dyDescent="0.35">
      <c r="D900" s="149"/>
      <c r="E900" s="69"/>
      <c r="F900" s="159"/>
    </row>
    <row r="901" spans="4:6" x14ac:dyDescent="0.35">
      <c r="D901" s="149"/>
      <c r="E901" s="69"/>
      <c r="F901" s="159"/>
    </row>
    <row r="902" spans="4:6" x14ac:dyDescent="0.35">
      <c r="D902" s="149"/>
      <c r="E902" s="69"/>
      <c r="F902" s="159"/>
    </row>
    <row r="903" spans="4:6" x14ac:dyDescent="0.35">
      <c r="D903" s="149"/>
      <c r="E903" s="69"/>
      <c r="F903" s="159"/>
    </row>
    <row r="904" spans="4:6" x14ac:dyDescent="0.35">
      <c r="D904" s="149"/>
      <c r="E904" s="69"/>
      <c r="F904" s="159"/>
    </row>
    <row r="905" spans="4:6" x14ac:dyDescent="0.35">
      <c r="D905" s="149"/>
      <c r="E905" s="69"/>
      <c r="F905" s="159"/>
    </row>
    <row r="906" spans="4:6" x14ac:dyDescent="0.35">
      <c r="D906" s="149"/>
      <c r="E906" s="69"/>
      <c r="F906" s="159"/>
    </row>
    <row r="907" spans="4:6" x14ac:dyDescent="0.35">
      <c r="D907" s="149"/>
      <c r="E907" s="69"/>
      <c r="F907" s="159"/>
    </row>
    <row r="908" spans="4:6" x14ac:dyDescent="0.35">
      <c r="D908" s="149"/>
      <c r="E908" s="69"/>
      <c r="F908" s="159"/>
    </row>
    <row r="909" spans="4:6" x14ac:dyDescent="0.35">
      <c r="D909" s="149"/>
      <c r="E909" s="69"/>
      <c r="F909" s="159"/>
    </row>
    <row r="910" spans="4:6" x14ac:dyDescent="0.35">
      <c r="D910" s="149"/>
      <c r="E910" s="69"/>
      <c r="F910" s="159"/>
    </row>
    <row r="911" spans="4:6" x14ac:dyDescent="0.35">
      <c r="D911" s="149"/>
      <c r="E911" s="69"/>
      <c r="F911" s="159"/>
    </row>
    <row r="912" spans="4:6" x14ac:dyDescent="0.35">
      <c r="D912" s="149"/>
      <c r="E912" s="69"/>
      <c r="F912" s="159"/>
    </row>
    <row r="913" spans="4:6" x14ac:dyDescent="0.35">
      <c r="D913" s="149"/>
      <c r="E913" s="69"/>
      <c r="F913" s="159"/>
    </row>
    <row r="914" spans="4:6" x14ac:dyDescent="0.35">
      <c r="D914" s="149"/>
      <c r="E914" s="69"/>
      <c r="F914" s="159"/>
    </row>
    <row r="915" spans="4:6" x14ac:dyDescent="0.35">
      <c r="D915" s="149"/>
      <c r="E915" s="69"/>
      <c r="F915" s="159"/>
    </row>
    <row r="916" spans="4:6" x14ac:dyDescent="0.35">
      <c r="D916" s="149"/>
      <c r="E916" s="69"/>
      <c r="F916" s="159"/>
    </row>
    <row r="917" spans="4:6" x14ac:dyDescent="0.35">
      <c r="D917" s="149"/>
      <c r="E917" s="69"/>
      <c r="F917" s="159"/>
    </row>
    <row r="918" spans="4:6" x14ac:dyDescent="0.35">
      <c r="D918" s="149"/>
      <c r="E918" s="69"/>
      <c r="F918" s="159"/>
    </row>
    <row r="919" spans="4:6" x14ac:dyDescent="0.35">
      <c r="D919" s="149"/>
      <c r="E919" s="69"/>
      <c r="F919" s="159"/>
    </row>
    <row r="920" spans="4:6" x14ac:dyDescent="0.35">
      <c r="D920" s="149"/>
      <c r="E920" s="69"/>
      <c r="F920" s="159"/>
    </row>
    <row r="921" spans="4:6" x14ac:dyDescent="0.35">
      <c r="D921" s="149"/>
      <c r="E921" s="69"/>
      <c r="F921" s="159"/>
    </row>
    <row r="922" spans="4:6" x14ac:dyDescent="0.35">
      <c r="D922" s="149"/>
      <c r="E922" s="69"/>
      <c r="F922" s="159"/>
    </row>
    <row r="923" spans="4:6" x14ac:dyDescent="0.35">
      <c r="D923" s="149"/>
      <c r="E923" s="69"/>
      <c r="F923" s="159"/>
    </row>
    <row r="924" spans="4:6" x14ac:dyDescent="0.35">
      <c r="D924" s="149"/>
      <c r="E924" s="69"/>
      <c r="F924" s="159"/>
    </row>
    <row r="925" spans="4:6" x14ac:dyDescent="0.35">
      <c r="D925" s="149"/>
      <c r="E925" s="69"/>
      <c r="F925" s="159"/>
    </row>
    <row r="926" spans="4:6" x14ac:dyDescent="0.35">
      <c r="D926" s="149"/>
      <c r="E926" s="69"/>
      <c r="F926" s="159"/>
    </row>
    <row r="927" spans="4:6" x14ac:dyDescent="0.35">
      <c r="D927" s="149"/>
      <c r="E927" s="69"/>
      <c r="F927" s="159"/>
    </row>
    <row r="928" spans="4:6" x14ac:dyDescent="0.35">
      <c r="D928" s="149"/>
      <c r="E928" s="69"/>
      <c r="F928" s="159"/>
    </row>
    <row r="929" spans="4:6" x14ac:dyDescent="0.35">
      <c r="D929" s="149"/>
      <c r="E929" s="69"/>
      <c r="F929" s="159"/>
    </row>
    <row r="930" spans="4:6" x14ac:dyDescent="0.35">
      <c r="D930" s="149"/>
      <c r="E930" s="69"/>
      <c r="F930" s="159"/>
    </row>
    <row r="931" spans="4:6" x14ac:dyDescent="0.35">
      <c r="D931" s="149"/>
      <c r="E931" s="69"/>
      <c r="F931" s="159"/>
    </row>
    <row r="932" spans="4:6" x14ac:dyDescent="0.35">
      <c r="D932" s="149"/>
      <c r="E932" s="69"/>
      <c r="F932" s="159"/>
    </row>
    <row r="933" spans="4:6" x14ac:dyDescent="0.35">
      <c r="D933" s="149"/>
      <c r="E933" s="69"/>
      <c r="F933" s="159"/>
    </row>
    <row r="934" spans="4:6" x14ac:dyDescent="0.35">
      <c r="D934" s="149"/>
      <c r="E934" s="69"/>
      <c r="F934" s="159"/>
    </row>
    <row r="935" spans="4:6" x14ac:dyDescent="0.35">
      <c r="D935" s="149"/>
      <c r="E935" s="69"/>
      <c r="F935" s="159"/>
    </row>
    <row r="936" spans="4:6" x14ac:dyDescent="0.35">
      <c r="D936" s="149"/>
      <c r="E936" s="69"/>
      <c r="F936" s="159"/>
    </row>
    <row r="937" spans="4:6" x14ac:dyDescent="0.35">
      <c r="D937" s="149"/>
      <c r="E937" s="69"/>
      <c r="F937" s="159"/>
    </row>
    <row r="938" spans="4:6" x14ac:dyDescent="0.35">
      <c r="D938" s="149"/>
      <c r="E938" s="69"/>
      <c r="F938" s="159"/>
    </row>
    <row r="939" spans="4:6" x14ac:dyDescent="0.35">
      <c r="D939" s="149"/>
      <c r="E939" s="69"/>
      <c r="F939" s="159"/>
    </row>
    <row r="940" spans="4:6" x14ac:dyDescent="0.35">
      <c r="D940" s="149"/>
      <c r="E940" s="69"/>
      <c r="F940" s="159"/>
    </row>
    <row r="941" spans="4:6" x14ac:dyDescent="0.35">
      <c r="D941" s="149"/>
      <c r="E941" s="69"/>
      <c r="F941" s="159"/>
    </row>
    <row r="942" spans="4:6" x14ac:dyDescent="0.35">
      <c r="D942" s="149"/>
      <c r="E942" s="69"/>
      <c r="F942" s="159"/>
    </row>
    <row r="943" spans="4:6" x14ac:dyDescent="0.35">
      <c r="D943" s="149"/>
      <c r="E943" s="69"/>
      <c r="F943" s="159"/>
    </row>
    <row r="944" spans="4:6" x14ac:dyDescent="0.35">
      <c r="D944" s="149"/>
      <c r="E944" s="69"/>
      <c r="F944" s="159"/>
    </row>
    <row r="945" spans="4:6" x14ac:dyDescent="0.35">
      <c r="D945" s="149"/>
      <c r="E945" s="69"/>
      <c r="F945" s="159"/>
    </row>
    <row r="946" spans="4:6" x14ac:dyDescent="0.35">
      <c r="D946" s="149"/>
      <c r="E946" s="69"/>
      <c r="F946" s="159"/>
    </row>
    <row r="947" spans="4:6" x14ac:dyDescent="0.35">
      <c r="D947" s="149"/>
      <c r="E947" s="69"/>
      <c r="F947" s="159"/>
    </row>
    <row r="948" spans="4:6" x14ac:dyDescent="0.35">
      <c r="D948" s="149"/>
      <c r="E948" s="69"/>
      <c r="F948" s="159"/>
    </row>
    <row r="949" spans="4:6" x14ac:dyDescent="0.35">
      <c r="D949" s="149"/>
      <c r="E949" s="69"/>
      <c r="F949" s="159"/>
    </row>
    <row r="950" spans="4:6" x14ac:dyDescent="0.35">
      <c r="D950" s="149"/>
      <c r="E950" s="69"/>
      <c r="F950" s="159"/>
    </row>
    <row r="951" spans="4:6" x14ac:dyDescent="0.35">
      <c r="D951" s="149"/>
      <c r="E951" s="69"/>
      <c r="F951" s="159"/>
    </row>
    <row r="952" spans="4:6" x14ac:dyDescent="0.35">
      <c r="D952" s="149"/>
      <c r="E952" s="69"/>
      <c r="F952" s="159"/>
    </row>
    <row r="953" spans="4:6" x14ac:dyDescent="0.35">
      <c r="D953" s="149"/>
      <c r="E953" s="69"/>
      <c r="F953" s="159"/>
    </row>
    <row r="954" spans="4:6" x14ac:dyDescent="0.35">
      <c r="D954" s="149"/>
      <c r="E954" s="69"/>
      <c r="F954" s="159"/>
    </row>
    <row r="955" spans="4:6" x14ac:dyDescent="0.35">
      <c r="D955" s="149"/>
      <c r="E955" s="69"/>
      <c r="F955" s="159"/>
    </row>
    <row r="956" spans="4:6" x14ac:dyDescent="0.35">
      <c r="D956" s="149"/>
      <c r="E956" s="69"/>
      <c r="F956" s="159"/>
    </row>
    <row r="957" spans="4:6" x14ac:dyDescent="0.35">
      <c r="D957" s="149"/>
      <c r="E957" s="69"/>
      <c r="F957" s="159"/>
    </row>
    <row r="958" spans="4:6" x14ac:dyDescent="0.35">
      <c r="D958" s="149"/>
      <c r="E958" s="69"/>
      <c r="F958" s="159"/>
    </row>
    <row r="959" spans="4:6" x14ac:dyDescent="0.35">
      <c r="D959" s="149"/>
      <c r="E959" s="69"/>
      <c r="F959" s="159"/>
    </row>
    <row r="960" spans="4:6" x14ac:dyDescent="0.35">
      <c r="D960" s="149"/>
      <c r="E960" s="69"/>
      <c r="F960" s="159"/>
    </row>
    <row r="961" spans="4:6" x14ac:dyDescent="0.35">
      <c r="D961" s="149"/>
      <c r="E961" s="69"/>
      <c r="F961" s="159"/>
    </row>
    <row r="962" spans="4:6" x14ac:dyDescent="0.35">
      <c r="D962" s="149"/>
      <c r="E962" s="69"/>
      <c r="F962" s="159"/>
    </row>
    <row r="963" spans="4:6" x14ac:dyDescent="0.35">
      <c r="D963" s="149"/>
      <c r="E963" s="69"/>
      <c r="F963" s="159"/>
    </row>
    <row r="964" spans="4:6" x14ac:dyDescent="0.35">
      <c r="D964" s="149"/>
      <c r="E964" s="69"/>
      <c r="F964" s="159"/>
    </row>
    <row r="965" spans="4:6" x14ac:dyDescent="0.35">
      <c r="D965" s="149"/>
      <c r="E965" s="69"/>
      <c r="F965" s="159"/>
    </row>
    <row r="966" spans="4:6" x14ac:dyDescent="0.35">
      <c r="D966" s="149"/>
      <c r="E966" s="69"/>
      <c r="F966" s="159"/>
    </row>
    <row r="967" spans="4:6" x14ac:dyDescent="0.35">
      <c r="D967" s="149"/>
      <c r="E967" s="69"/>
      <c r="F967" s="159"/>
    </row>
    <row r="968" spans="4:6" x14ac:dyDescent="0.35">
      <c r="D968" s="149"/>
      <c r="E968" s="69"/>
      <c r="F968" s="159"/>
    </row>
    <row r="969" spans="4:6" x14ac:dyDescent="0.35">
      <c r="D969" s="149"/>
      <c r="E969" s="69"/>
      <c r="F969" s="159"/>
    </row>
    <row r="970" spans="4:6" x14ac:dyDescent="0.35">
      <c r="D970" s="149"/>
      <c r="E970" s="69"/>
      <c r="F970" s="159"/>
    </row>
    <row r="971" spans="4:6" x14ac:dyDescent="0.35">
      <c r="D971" s="149"/>
      <c r="E971" s="69"/>
      <c r="F971" s="159"/>
    </row>
    <row r="972" spans="4:6" x14ac:dyDescent="0.35">
      <c r="D972" s="149"/>
      <c r="E972" s="69"/>
      <c r="F972" s="159"/>
    </row>
    <row r="973" spans="4:6" x14ac:dyDescent="0.35">
      <c r="D973" s="149"/>
      <c r="E973" s="69"/>
      <c r="F973" s="159"/>
    </row>
    <row r="974" spans="4:6" x14ac:dyDescent="0.35">
      <c r="D974" s="149"/>
      <c r="E974" s="69"/>
      <c r="F974" s="159"/>
    </row>
    <row r="975" spans="4:6" x14ac:dyDescent="0.35">
      <c r="D975" s="149"/>
      <c r="E975" s="69"/>
      <c r="F975" s="159"/>
    </row>
    <row r="976" spans="4:6" x14ac:dyDescent="0.35">
      <c r="D976" s="149"/>
      <c r="E976" s="69"/>
      <c r="F976" s="159"/>
    </row>
    <row r="977" spans="4:6" x14ac:dyDescent="0.35">
      <c r="D977" s="149"/>
      <c r="E977" s="69"/>
      <c r="F977" s="159"/>
    </row>
    <row r="978" spans="4:6" x14ac:dyDescent="0.35">
      <c r="D978" s="149"/>
      <c r="E978" s="69"/>
      <c r="F978" s="159"/>
    </row>
    <row r="979" spans="4:6" x14ac:dyDescent="0.35">
      <c r="D979" s="149"/>
      <c r="E979" s="69"/>
      <c r="F979" s="159"/>
    </row>
    <row r="980" spans="4:6" x14ac:dyDescent="0.35">
      <c r="D980" s="149"/>
      <c r="E980" s="69"/>
      <c r="F980" s="159"/>
    </row>
    <row r="981" spans="4:6" x14ac:dyDescent="0.35">
      <c r="D981" s="149"/>
      <c r="E981" s="69"/>
      <c r="F981" s="159"/>
    </row>
    <row r="982" spans="4:6" x14ac:dyDescent="0.35">
      <c r="D982" s="149"/>
      <c r="E982" s="69"/>
      <c r="F982" s="159"/>
    </row>
    <row r="983" spans="4:6" x14ac:dyDescent="0.35">
      <c r="D983" s="149"/>
      <c r="E983" s="69"/>
      <c r="F983" s="159"/>
    </row>
    <row r="984" spans="4:6" x14ac:dyDescent="0.35">
      <c r="D984" s="149"/>
      <c r="E984" s="69"/>
      <c r="F984" s="159"/>
    </row>
    <row r="985" spans="4:6" x14ac:dyDescent="0.35">
      <c r="D985" s="149"/>
      <c r="E985" s="69"/>
      <c r="F985" s="159"/>
    </row>
    <row r="986" spans="4:6" x14ac:dyDescent="0.35">
      <c r="D986" s="149"/>
      <c r="E986" s="69"/>
      <c r="F986" s="159"/>
    </row>
    <row r="987" spans="4:6" x14ac:dyDescent="0.35">
      <c r="D987" s="149"/>
      <c r="E987" s="69"/>
      <c r="F987" s="159"/>
    </row>
    <row r="988" spans="4:6" x14ac:dyDescent="0.35">
      <c r="D988" s="149"/>
      <c r="E988" s="69"/>
      <c r="F988" s="159"/>
    </row>
    <row r="989" spans="4:6" x14ac:dyDescent="0.35">
      <c r="D989" s="149"/>
      <c r="E989" s="69"/>
      <c r="F989" s="159"/>
    </row>
    <row r="990" spans="4:6" x14ac:dyDescent="0.35">
      <c r="D990" s="149"/>
      <c r="E990" s="69"/>
      <c r="F990" s="159"/>
    </row>
    <row r="991" spans="4:6" x14ac:dyDescent="0.35">
      <c r="D991" s="149"/>
      <c r="E991" s="69"/>
      <c r="F991" s="159"/>
    </row>
    <row r="992" spans="4:6" x14ac:dyDescent="0.35">
      <c r="D992" s="149"/>
      <c r="E992" s="69"/>
      <c r="F992" s="159"/>
    </row>
    <row r="993" spans="4:6" x14ac:dyDescent="0.35">
      <c r="D993" s="149"/>
      <c r="E993" s="69"/>
      <c r="F993" s="159"/>
    </row>
    <row r="994" spans="4:6" x14ac:dyDescent="0.35">
      <c r="D994" s="149"/>
      <c r="E994" s="69"/>
      <c r="F994" s="159"/>
    </row>
    <row r="995" spans="4:6" x14ac:dyDescent="0.35">
      <c r="D995" s="149"/>
      <c r="E995" s="69"/>
      <c r="F995" s="159"/>
    </row>
    <row r="996" spans="4:6" x14ac:dyDescent="0.35">
      <c r="D996" s="149"/>
      <c r="E996" s="69"/>
      <c r="F996" s="159"/>
    </row>
    <row r="997" spans="4:6" x14ac:dyDescent="0.35">
      <c r="D997" s="149"/>
      <c r="E997" s="69"/>
      <c r="F997" s="159"/>
    </row>
    <row r="998" spans="4:6" x14ac:dyDescent="0.35">
      <c r="D998" s="149"/>
      <c r="E998" s="69"/>
      <c r="F998" s="159"/>
    </row>
    <row r="999" spans="4:6" x14ac:dyDescent="0.35">
      <c r="D999" s="149"/>
      <c r="E999" s="69"/>
      <c r="F999" s="159"/>
    </row>
    <row r="1000" spans="4:6" x14ac:dyDescent="0.35">
      <c r="D1000" s="149"/>
      <c r="E1000" s="69"/>
      <c r="F1000" s="159"/>
    </row>
    <row r="1001" spans="4:6" x14ac:dyDescent="0.35">
      <c r="D1001" s="149"/>
      <c r="E1001" s="69"/>
      <c r="F1001" s="159"/>
    </row>
    <row r="1002" spans="4:6" x14ac:dyDescent="0.35">
      <c r="D1002" s="149"/>
      <c r="E1002" s="69"/>
      <c r="F1002" s="159"/>
    </row>
    <row r="1003" spans="4:6" x14ac:dyDescent="0.35">
      <c r="D1003" s="149"/>
      <c r="E1003" s="69"/>
      <c r="F1003" s="159"/>
    </row>
    <row r="1004" spans="4:6" x14ac:dyDescent="0.35">
      <c r="D1004" s="149"/>
      <c r="E1004" s="69"/>
      <c r="F1004" s="159"/>
    </row>
    <row r="1005" spans="4:6" x14ac:dyDescent="0.35">
      <c r="D1005" s="149"/>
      <c r="E1005" s="69"/>
      <c r="F1005" s="159"/>
    </row>
    <row r="1006" spans="4:6" x14ac:dyDescent="0.35">
      <c r="D1006" s="149"/>
      <c r="E1006" s="69"/>
      <c r="F1006" s="159"/>
    </row>
    <row r="1007" spans="4:6" x14ac:dyDescent="0.35">
      <c r="D1007" s="149"/>
      <c r="E1007" s="69"/>
      <c r="F1007" s="159"/>
    </row>
    <row r="1008" spans="4:6" x14ac:dyDescent="0.35">
      <c r="D1008" s="149"/>
      <c r="E1008" s="69"/>
      <c r="F1008" s="159"/>
    </row>
    <row r="1009" spans="4:6" x14ac:dyDescent="0.35">
      <c r="D1009" s="149"/>
      <c r="E1009" s="69"/>
      <c r="F1009" s="159"/>
    </row>
    <row r="1010" spans="4:6" x14ac:dyDescent="0.35">
      <c r="D1010" s="149"/>
      <c r="E1010" s="69"/>
      <c r="F1010" s="159"/>
    </row>
    <row r="1011" spans="4:6" x14ac:dyDescent="0.35">
      <c r="D1011" s="149"/>
      <c r="E1011" s="69"/>
      <c r="F1011" s="159"/>
    </row>
    <row r="1012" spans="4:6" x14ac:dyDescent="0.35">
      <c r="D1012" s="149"/>
      <c r="E1012" s="69"/>
      <c r="F1012" s="159"/>
    </row>
    <row r="1013" spans="4:6" x14ac:dyDescent="0.35">
      <c r="D1013" s="149"/>
      <c r="E1013" s="69"/>
      <c r="F1013" s="159"/>
    </row>
    <row r="1014" spans="4:6" x14ac:dyDescent="0.35">
      <c r="D1014" s="149"/>
      <c r="E1014" s="69"/>
      <c r="F1014" s="159"/>
    </row>
    <row r="1015" spans="4:6" x14ac:dyDescent="0.35">
      <c r="D1015" s="149"/>
      <c r="E1015" s="69"/>
      <c r="F1015" s="159"/>
    </row>
    <row r="1016" spans="4:6" x14ac:dyDescent="0.35">
      <c r="D1016" s="149"/>
      <c r="E1016" s="69"/>
      <c r="F1016" s="159"/>
    </row>
    <row r="1017" spans="4:6" x14ac:dyDescent="0.35">
      <c r="D1017" s="149"/>
      <c r="E1017" s="69"/>
      <c r="F1017" s="159"/>
    </row>
    <row r="1018" spans="4:6" x14ac:dyDescent="0.35">
      <c r="D1018" s="149"/>
      <c r="E1018" s="69"/>
      <c r="F1018" s="159"/>
    </row>
    <row r="1019" spans="4:6" x14ac:dyDescent="0.35">
      <c r="D1019" s="149"/>
      <c r="E1019" s="69"/>
      <c r="F1019" s="159"/>
    </row>
    <row r="1020" spans="4:6" x14ac:dyDescent="0.35">
      <c r="D1020" s="149"/>
      <c r="E1020" s="69"/>
      <c r="F1020" s="159"/>
    </row>
    <row r="1021" spans="4:6" x14ac:dyDescent="0.35">
      <c r="D1021" s="149"/>
      <c r="E1021" s="69"/>
      <c r="F1021" s="159"/>
    </row>
    <row r="1022" spans="4:6" x14ac:dyDescent="0.35">
      <c r="D1022" s="149"/>
      <c r="E1022" s="69"/>
      <c r="F1022" s="159"/>
    </row>
    <row r="1023" spans="4:6" x14ac:dyDescent="0.35">
      <c r="D1023" s="149"/>
      <c r="E1023" s="69"/>
      <c r="F1023" s="159"/>
    </row>
    <row r="1024" spans="4:6" x14ac:dyDescent="0.35">
      <c r="D1024" s="149"/>
      <c r="E1024" s="69"/>
      <c r="F1024" s="159"/>
    </row>
    <row r="1025" spans="4:6" x14ac:dyDescent="0.35">
      <c r="D1025" s="149"/>
      <c r="E1025" s="69"/>
      <c r="F1025" s="159"/>
    </row>
    <row r="1026" spans="4:6" x14ac:dyDescent="0.35">
      <c r="D1026" s="149"/>
      <c r="E1026" s="69"/>
      <c r="F1026" s="159"/>
    </row>
    <row r="1027" spans="4:6" x14ac:dyDescent="0.35">
      <c r="D1027" s="149"/>
      <c r="E1027" s="69"/>
      <c r="F1027" s="159"/>
    </row>
    <row r="1028" spans="4:6" x14ac:dyDescent="0.35">
      <c r="D1028" s="149"/>
      <c r="E1028" s="69"/>
      <c r="F1028" s="159"/>
    </row>
    <row r="1029" spans="4:6" x14ac:dyDescent="0.35">
      <c r="D1029" s="149"/>
      <c r="E1029" s="69"/>
      <c r="F1029" s="159"/>
    </row>
    <row r="1030" spans="4:6" x14ac:dyDescent="0.35">
      <c r="D1030" s="149"/>
      <c r="E1030" s="69"/>
      <c r="F1030" s="159"/>
    </row>
    <row r="1031" spans="4:6" x14ac:dyDescent="0.35">
      <c r="D1031" s="149"/>
      <c r="E1031" s="69"/>
      <c r="F1031" s="159"/>
    </row>
    <row r="1032" spans="4:6" x14ac:dyDescent="0.35">
      <c r="D1032" s="149"/>
      <c r="E1032" s="69"/>
      <c r="F1032" s="159"/>
    </row>
    <row r="1033" spans="4:6" x14ac:dyDescent="0.35">
      <c r="D1033" s="149"/>
      <c r="E1033" s="69"/>
      <c r="F1033" s="159"/>
    </row>
    <row r="1034" spans="4:6" x14ac:dyDescent="0.35">
      <c r="D1034" s="149"/>
      <c r="E1034" s="69"/>
      <c r="F1034" s="159"/>
    </row>
    <row r="1035" spans="4:6" x14ac:dyDescent="0.35">
      <c r="D1035" s="149"/>
      <c r="E1035" s="69"/>
      <c r="F1035" s="159"/>
    </row>
    <row r="1036" spans="4:6" x14ac:dyDescent="0.35">
      <c r="D1036" s="149"/>
      <c r="E1036" s="69"/>
      <c r="F1036" s="159"/>
    </row>
    <row r="1037" spans="4:6" x14ac:dyDescent="0.35">
      <c r="D1037" s="149"/>
      <c r="E1037" s="69"/>
      <c r="F1037" s="159"/>
    </row>
    <row r="1038" spans="4:6" x14ac:dyDescent="0.35">
      <c r="D1038" s="149"/>
      <c r="E1038" s="69"/>
      <c r="F1038" s="159"/>
    </row>
    <row r="1039" spans="4:6" x14ac:dyDescent="0.35">
      <c r="D1039" s="149"/>
      <c r="E1039" s="69"/>
      <c r="F1039" s="159"/>
    </row>
    <row r="1040" spans="4:6" x14ac:dyDescent="0.35">
      <c r="D1040" s="149"/>
      <c r="E1040" s="69"/>
      <c r="F1040" s="159"/>
    </row>
    <row r="1041" spans="4:6" x14ac:dyDescent="0.35">
      <c r="D1041" s="149"/>
      <c r="E1041" s="69"/>
      <c r="F1041" s="159"/>
    </row>
    <row r="1042" spans="4:6" x14ac:dyDescent="0.35">
      <c r="D1042" s="149"/>
      <c r="E1042" s="69"/>
      <c r="F1042" s="159"/>
    </row>
    <row r="1043" spans="4:6" x14ac:dyDescent="0.35">
      <c r="D1043" s="149"/>
      <c r="E1043" s="69"/>
      <c r="F1043" s="159"/>
    </row>
    <row r="1044" spans="4:6" x14ac:dyDescent="0.35">
      <c r="D1044" s="149"/>
      <c r="E1044" s="69"/>
      <c r="F1044" s="159"/>
    </row>
    <row r="1045" spans="4:6" x14ac:dyDescent="0.35">
      <c r="D1045" s="149"/>
      <c r="E1045" s="69"/>
      <c r="F1045" s="159"/>
    </row>
    <row r="1046" spans="4:6" x14ac:dyDescent="0.35">
      <c r="D1046" s="149"/>
      <c r="E1046" s="69"/>
      <c r="F1046" s="159"/>
    </row>
    <row r="1047" spans="4:6" x14ac:dyDescent="0.35">
      <c r="D1047" s="149"/>
      <c r="E1047" s="69"/>
      <c r="F1047" s="159"/>
    </row>
    <row r="1048" spans="4:6" x14ac:dyDescent="0.35">
      <c r="D1048" s="149"/>
      <c r="E1048" s="69"/>
      <c r="F1048" s="159"/>
    </row>
    <row r="1049" spans="4:6" x14ac:dyDescent="0.35">
      <c r="D1049" s="149"/>
      <c r="E1049" s="69"/>
      <c r="F1049" s="159"/>
    </row>
    <row r="1050" spans="4:6" x14ac:dyDescent="0.35">
      <c r="D1050" s="149"/>
      <c r="E1050" s="69"/>
      <c r="F1050" s="159"/>
    </row>
    <row r="1051" spans="4:6" x14ac:dyDescent="0.35">
      <c r="D1051" s="149"/>
      <c r="E1051" s="69"/>
      <c r="F1051" s="159"/>
    </row>
    <row r="1052" spans="4:6" x14ac:dyDescent="0.35">
      <c r="D1052" s="149"/>
      <c r="E1052" s="69"/>
      <c r="F1052" s="159"/>
    </row>
    <row r="1053" spans="4:6" x14ac:dyDescent="0.35">
      <c r="D1053" s="149"/>
      <c r="E1053" s="69"/>
      <c r="F1053" s="159"/>
    </row>
    <row r="1054" spans="4:6" x14ac:dyDescent="0.35">
      <c r="D1054" s="149"/>
      <c r="E1054" s="69"/>
      <c r="F1054" s="159"/>
    </row>
    <row r="1055" spans="4:6" x14ac:dyDescent="0.35">
      <c r="D1055" s="149"/>
      <c r="E1055" s="69"/>
      <c r="F1055" s="159"/>
    </row>
    <row r="1056" spans="4:6" x14ac:dyDescent="0.35">
      <c r="D1056" s="149"/>
      <c r="E1056" s="69"/>
      <c r="F1056" s="159"/>
    </row>
    <row r="1057" spans="4:6" x14ac:dyDescent="0.35">
      <c r="D1057" s="149"/>
      <c r="E1057" s="69"/>
      <c r="F1057" s="159"/>
    </row>
    <row r="1058" spans="4:6" x14ac:dyDescent="0.35">
      <c r="D1058" s="149"/>
      <c r="E1058" s="69"/>
      <c r="F1058" s="159"/>
    </row>
    <row r="1059" spans="4:6" x14ac:dyDescent="0.35">
      <c r="D1059" s="149"/>
      <c r="E1059" s="69"/>
      <c r="F1059" s="159"/>
    </row>
    <row r="1060" spans="4:6" x14ac:dyDescent="0.35">
      <c r="D1060" s="149"/>
      <c r="E1060" s="69"/>
      <c r="F1060" s="159"/>
    </row>
    <row r="1061" spans="4:6" x14ac:dyDescent="0.35">
      <c r="D1061" s="149"/>
      <c r="E1061" s="69"/>
      <c r="F1061" s="159"/>
    </row>
    <row r="1062" spans="4:6" x14ac:dyDescent="0.35">
      <c r="D1062" s="149"/>
      <c r="E1062" s="69"/>
      <c r="F1062" s="159"/>
    </row>
    <row r="1063" spans="4:6" x14ac:dyDescent="0.35">
      <c r="D1063" s="149"/>
      <c r="E1063" s="69"/>
      <c r="F1063" s="159"/>
    </row>
    <row r="1064" spans="4:6" x14ac:dyDescent="0.35">
      <c r="D1064" s="149"/>
      <c r="E1064" s="69"/>
      <c r="F1064" s="159"/>
    </row>
    <row r="1065" spans="4:6" x14ac:dyDescent="0.35">
      <c r="D1065" s="149"/>
      <c r="E1065" s="69"/>
      <c r="F1065" s="159"/>
    </row>
    <row r="1066" spans="4:6" x14ac:dyDescent="0.35">
      <c r="D1066" s="149"/>
      <c r="E1066" s="69"/>
      <c r="F1066" s="159"/>
    </row>
    <row r="1067" spans="4:6" x14ac:dyDescent="0.35">
      <c r="D1067" s="149"/>
      <c r="E1067" s="69"/>
      <c r="F1067" s="159"/>
    </row>
    <row r="1068" spans="4:6" x14ac:dyDescent="0.35">
      <c r="D1068" s="149"/>
      <c r="E1068" s="69"/>
      <c r="F1068" s="159"/>
    </row>
    <row r="1069" spans="4:6" x14ac:dyDescent="0.35">
      <c r="D1069" s="149"/>
      <c r="E1069" s="69"/>
      <c r="F1069" s="159"/>
    </row>
    <row r="1070" spans="4:6" x14ac:dyDescent="0.35">
      <c r="D1070" s="149"/>
      <c r="E1070" s="69"/>
      <c r="F1070" s="159"/>
    </row>
    <row r="1071" spans="4:6" x14ac:dyDescent="0.35">
      <c r="D1071" s="149"/>
      <c r="E1071" s="69"/>
      <c r="F1071" s="159"/>
    </row>
    <row r="1072" spans="4:6" x14ac:dyDescent="0.35">
      <c r="D1072" s="149"/>
      <c r="E1072" s="69"/>
      <c r="F1072" s="159"/>
    </row>
    <row r="1073" spans="4:6" x14ac:dyDescent="0.35">
      <c r="D1073" s="149"/>
      <c r="E1073" s="69"/>
      <c r="F1073" s="159"/>
    </row>
    <row r="1074" spans="4:6" x14ac:dyDescent="0.35">
      <c r="D1074" s="149"/>
      <c r="E1074" s="69"/>
      <c r="F1074" s="159"/>
    </row>
    <row r="1075" spans="4:6" x14ac:dyDescent="0.35">
      <c r="D1075" s="149"/>
      <c r="E1075" s="69"/>
      <c r="F1075" s="159"/>
    </row>
    <row r="1076" spans="4:6" x14ac:dyDescent="0.35">
      <c r="D1076" s="149"/>
      <c r="E1076" s="69"/>
      <c r="F1076" s="159"/>
    </row>
    <row r="1077" spans="4:6" x14ac:dyDescent="0.35">
      <c r="D1077" s="149"/>
      <c r="E1077" s="69"/>
      <c r="F1077" s="159"/>
    </row>
    <row r="1078" spans="4:6" x14ac:dyDescent="0.35">
      <c r="D1078" s="149"/>
      <c r="E1078" s="69"/>
      <c r="F1078" s="159"/>
    </row>
    <row r="1079" spans="4:6" x14ac:dyDescent="0.35">
      <c r="D1079" s="149"/>
      <c r="E1079" s="69"/>
      <c r="F1079" s="159"/>
    </row>
    <row r="1080" spans="4:6" x14ac:dyDescent="0.35">
      <c r="D1080" s="149"/>
      <c r="E1080" s="69"/>
      <c r="F1080" s="159"/>
    </row>
    <row r="1081" spans="4:6" x14ac:dyDescent="0.35">
      <c r="D1081" s="149"/>
      <c r="E1081" s="69"/>
      <c r="F1081" s="159"/>
    </row>
    <row r="1082" spans="4:6" x14ac:dyDescent="0.35">
      <c r="D1082" s="149"/>
      <c r="E1082" s="69"/>
      <c r="F1082" s="159"/>
    </row>
    <row r="1083" spans="4:6" x14ac:dyDescent="0.35">
      <c r="D1083" s="149"/>
      <c r="E1083" s="69"/>
      <c r="F1083" s="159"/>
    </row>
    <row r="1084" spans="4:6" x14ac:dyDescent="0.35">
      <c r="D1084" s="149"/>
      <c r="E1084" s="69"/>
      <c r="F1084" s="159"/>
    </row>
    <row r="1085" spans="4:6" x14ac:dyDescent="0.35">
      <c r="D1085" s="149"/>
      <c r="E1085" s="69"/>
      <c r="F1085" s="159"/>
    </row>
    <row r="1086" spans="4:6" x14ac:dyDescent="0.35">
      <c r="D1086" s="149"/>
      <c r="E1086" s="69"/>
      <c r="F1086" s="159"/>
    </row>
    <row r="1087" spans="4:6" x14ac:dyDescent="0.35">
      <c r="D1087" s="149"/>
      <c r="E1087" s="69"/>
      <c r="F1087" s="159"/>
    </row>
    <row r="1088" spans="4:6" x14ac:dyDescent="0.35">
      <c r="D1088" s="149"/>
      <c r="E1088" s="69"/>
      <c r="F1088" s="159"/>
    </row>
    <row r="1089" spans="4:6" x14ac:dyDescent="0.35">
      <c r="D1089" s="149"/>
      <c r="E1089" s="69"/>
      <c r="F1089" s="159"/>
    </row>
    <row r="1090" spans="4:6" x14ac:dyDescent="0.35">
      <c r="D1090" s="149"/>
      <c r="E1090" s="69"/>
      <c r="F1090" s="159"/>
    </row>
    <row r="1091" spans="4:6" x14ac:dyDescent="0.35">
      <c r="D1091" s="149"/>
      <c r="E1091" s="69"/>
      <c r="F1091" s="159"/>
    </row>
    <row r="1092" spans="4:6" x14ac:dyDescent="0.35">
      <c r="D1092" s="149"/>
      <c r="E1092" s="69"/>
      <c r="F1092" s="159"/>
    </row>
    <row r="1093" spans="4:6" x14ac:dyDescent="0.35">
      <c r="D1093" s="149"/>
      <c r="E1093" s="69"/>
      <c r="F1093" s="159"/>
    </row>
    <row r="1094" spans="4:6" x14ac:dyDescent="0.35">
      <c r="D1094" s="149"/>
      <c r="E1094" s="69"/>
      <c r="F1094" s="159"/>
    </row>
    <row r="1095" spans="4:6" x14ac:dyDescent="0.35">
      <c r="D1095" s="149"/>
      <c r="E1095" s="69"/>
      <c r="F1095" s="159"/>
    </row>
    <row r="1096" spans="4:6" x14ac:dyDescent="0.35">
      <c r="D1096" s="149"/>
      <c r="E1096" s="69"/>
      <c r="F1096" s="159"/>
    </row>
    <row r="1097" spans="4:6" x14ac:dyDescent="0.35">
      <c r="D1097" s="149"/>
      <c r="E1097" s="69"/>
      <c r="F1097" s="159"/>
    </row>
    <row r="1098" spans="4:6" x14ac:dyDescent="0.35">
      <c r="D1098" s="149"/>
      <c r="E1098" s="69"/>
      <c r="F1098" s="159"/>
    </row>
    <row r="1099" spans="4:6" x14ac:dyDescent="0.35">
      <c r="D1099" s="149"/>
      <c r="E1099" s="69"/>
      <c r="F1099" s="159"/>
    </row>
    <row r="1100" spans="4:6" x14ac:dyDescent="0.35">
      <c r="D1100" s="149"/>
      <c r="E1100" s="69"/>
      <c r="F1100" s="159"/>
    </row>
    <row r="1101" spans="4:6" x14ac:dyDescent="0.35">
      <c r="D1101" s="149"/>
      <c r="E1101" s="69"/>
      <c r="F1101" s="159"/>
    </row>
    <row r="1102" spans="4:6" x14ac:dyDescent="0.35">
      <c r="D1102" s="149"/>
      <c r="E1102" s="69"/>
      <c r="F1102" s="159"/>
    </row>
    <row r="1103" spans="4:6" x14ac:dyDescent="0.35">
      <c r="D1103" s="149"/>
      <c r="E1103" s="69"/>
      <c r="F1103" s="159"/>
    </row>
    <row r="1104" spans="4:6" x14ac:dyDescent="0.35">
      <c r="D1104" s="149"/>
      <c r="E1104" s="69"/>
      <c r="F1104" s="159"/>
    </row>
    <row r="1105" spans="4:6" x14ac:dyDescent="0.35">
      <c r="D1105" s="149"/>
      <c r="E1105" s="69"/>
      <c r="F1105" s="159"/>
    </row>
    <row r="1106" spans="4:6" x14ac:dyDescent="0.35">
      <c r="D1106" s="149"/>
      <c r="E1106" s="69"/>
      <c r="F1106" s="159"/>
    </row>
    <row r="1107" spans="4:6" x14ac:dyDescent="0.35">
      <c r="D1107" s="149"/>
      <c r="E1107" s="69"/>
      <c r="F1107" s="159"/>
    </row>
    <row r="1108" spans="4:6" x14ac:dyDescent="0.35">
      <c r="D1108" s="149"/>
      <c r="E1108" s="69"/>
      <c r="F1108" s="159"/>
    </row>
    <row r="1109" spans="4:6" x14ac:dyDescent="0.35">
      <c r="D1109" s="149"/>
      <c r="E1109" s="69"/>
      <c r="F1109" s="159"/>
    </row>
    <row r="1110" spans="4:6" x14ac:dyDescent="0.35">
      <c r="D1110" s="149"/>
      <c r="E1110" s="69"/>
      <c r="F1110" s="159"/>
    </row>
    <row r="1111" spans="4:6" x14ac:dyDescent="0.35">
      <c r="D1111" s="149"/>
      <c r="E1111" s="69"/>
      <c r="F1111" s="159"/>
    </row>
    <row r="1112" spans="4:6" x14ac:dyDescent="0.35">
      <c r="D1112" s="149"/>
      <c r="E1112" s="69"/>
      <c r="F1112" s="159"/>
    </row>
    <row r="1113" spans="4:6" x14ac:dyDescent="0.35">
      <c r="D1113" s="149"/>
      <c r="E1113" s="69"/>
      <c r="F1113" s="159"/>
    </row>
    <row r="1114" spans="4:6" x14ac:dyDescent="0.35">
      <c r="D1114" s="149"/>
      <c r="E1114" s="69"/>
      <c r="F1114" s="159"/>
    </row>
    <row r="1115" spans="4:6" x14ac:dyDescent="0.35">
      <c r="D1115" s="149"/>
      <c r="E1115" s="69"/>
      <c r="F1115" s="159"/>
    </row>
    <row r="1116" spans="4:6" x14ac:dyDescent="0.35">
      <c r="D1116" s="149"/>
      <c r="E1116" s="69"/>
      <c r="F1116" s="159"/>
    </row>
    <row r="1117" spans="4:6" x14ac:dyDescent="0.35">
      <c r="D1117" s="149"/>
      <c r="E1117" s="69"/>
      <c r="F1117" s="159"/>
    </row>
    <row r="1118" spans="4:6" x14ac:dyDescent="0.35">
      <c r="D1118" s="149"/>
      <c r="E1118" s="69"/>
      <c r="F1118" s="159"/>
    </row>
    <row r="1119" spans="4:6" x14ac:dyDescent="0.35">
      <c r="D1119" s="149"/>
      <c r="E1119" s="69"/>
      <c r="F1119" s="159"/>
    </row>
    <row r="1120" spans="4:6" x14ac:dyDescent="0.35">
      <c r="D1120" s="149"/>
      <c r="E1120" s="69"/>
      <c r="F1120" s="159"/>
    </row>
    <row r="1121" spans="4:6" x14ac:dyDescent="0.35">
      <c r="D1121" s="149"/>
      <c r="E1121" s="69"/>
      <c r="F1121" s="159"/>
    </row>
    <row r="1122" spans="4:6" x14ac:dyDescent="0.35">
      <c r="D1122" s="149"/>
      <c r="E1122" s="69"/>
      <c r="F1122" s="159"/>
    </row>
    <row r="1123" spans="4:6" x14ac:dyDescent="0.35">
      <c r="D1123" s="149"/>
      <c r="E1123" s="69"/>
      <c r="F1123" s="159"/>
    </row>
    <row r="1124" spans="4:6" x14ac:dyDescent="0.35">
      <c r="D1124" s="149"/>
      <c r="E1124" s="69"/>
      <c r="F1124" s="159"/>
    </row>
    <row r="1125" spans="4:6" x14ac:dyDescent="0.35">
      <c r="D1125" s="149"/>
      <c r="E1125" s="69"/>
      <c r="F1125" s="159"/>
    </row>
    <row r="1126" spans="4:6" x14ac:dyDescent="0.35">
      <c r="D1126" s="149"/>
      <c r="E1126" s="69"/>
      <c r="F1126" s="159"/>
    </row>
    <row r="1127" spans="4:6" x14ac:dyDescent="0.35">
      <c r="D1127" s="149"/>
      <c r="E1127" s="69"/>
      <c r="F1127" s="159"/>
    </row>
    <row r="1128" spans="4:6" x14ac:dyDescent="0.35">
      <c r="D1128" s="149"/>
      <c r="E1128" s="69"/>
      <c r="F1128" s="159"/>
    </row>
    <row r="1129" spans="4:6" x14ac:dyDescent="0.35">
      <c r="D1129" s="149"/>
      <c r="E1129" s="69"/>
      <c r="F1129" s="159"/>
    </row>
    <row r="1130" spans="4:6" x14ac:dyDescent="0.35">
      <c r="D1130" s="149"/>
      <c r="E1130" s="69"/>
      <c r="F1130" s="159"/>
    </row>
    <row r="1131" spans="4:6" x14ac:dyDescent="0.35">
      <c r="D1131" s="149"/>
      <c r="E1131" s="69"/>
      <c r="F1131" s="159"/>
    </row>
    <row r="1132" spans="4:6" x14ac:dyDescent="0.35">
      <c r="D1132" s="149"/>
      <c r="E1132" s="69"/>
      <c r="F1132" s="159"/>
    </row>
    <row r="1133" spans="4:6" x14ac:dyDescent="0.35">
      <c r="D1133" s="149"/>
      <c r="E1133" s="69"/>
      <c r="F1133" s="159"/>
    </row>
    <row r="1134" spans="4:6" x14ac:dyDescent="0.35">
      <c r="D1134" s="149"/>
      <c r="E1134" s="69"/>
      <c r="F1134" s="159"/>
    </row>
    <row r="1135" spans="4:6" x14ac:dyDescent="0.35">
      <c r="D1135" s="149"/>
      <c r="E1135" s="69"/>
      <c r="F1135" s="159"/>
    </row>
    <row r="1136" spans="4:6" x14ac:dyDescent="0.35">
      <c r="D1136" s="149"/>
      <c r="E1136" s="69"/>
      <c r="F1136" s="159"/>
    </row>
    <row r="1137" spans="4:6" x14ac:dyDescent="0.35">
      <c r="D1137" s="149"/>
      <c r="E1137" s="69"/>
      <c r="F1137" s="159"/>
    </row>
    <row r="1138" spans="4:6" x14ac:dyDescent="0.35">
      <c r="D1138" s="149"/>
      <c r="E1138" s="69"/>
      <c r="F1138" s="159"/>
    </row>
    <row r="1139" spans="4:6" x14ac:dyDescent="0.35">
      <c r="D1139" s="149"/>
      <c r="E1139" s="69"/>
      <c r="F1139" s="159"/>
    </row>
    <row r="1140" spans="4:6" x14ac:dyDescent="0.35">
      <c r="D1140" s="149"/>
      <c r="E1140" s="69"/>
      <c r="F1140" s="159"/>
    </row>
    <row r="1141" spans="4:6" x14ac:dyDescent="0.35">
      <c r="D1141" s="149"/>
      <c r="E1141" s="69"/>
      <c r="F1141" s="159"/>
    </row>
    <row r="1142" spans="4:6" x14ac:dyDescent="0.35">
      <c r="D1142" s="149"/>
      <c r="E1142" s="69"/>
      <c r="F1142" s="159"/>
    </row>
    <row r="1143" spans="4:6" x14ac:dyDescent="0.35">
      <c r="D1143" s="149"/>
      <c r="E1143" s="69"/>
      <c r="F1143" s="159"/>
    </row>
    <row r="1144" spans="4:6" x14ac:dyDescent="0.35">
      <c r="D1144" s="149"/>
      <c r="E1144" s="69"/>
      <c r="F1144" s="159"/>
    </row>
    <row r="1145" spans="4:6" x14ac:dyDescent="0.35">
      <c r="D1145" s="149"/>
      <c r="E1145" s="69"/>
      <c r="F1145" s="159"/>
    </row>
    <row r="1146" spans="4:6" x14ac:dyDescent="0.35">
      <c r="D1146" s="149"/>
      <c r="E1146" s="69"/>
      <c r="F1146" s="159"/>
    </row>
    <row r="1147" spans="4:6" x14ac:dyDescent="0.35">
      <c r="D1147" s="149"/>
      <c r="E1147" s="69"/>
      <c r="F1147" s="159"/>
    </row>
    <row r="1148" spans="4:6" x14ac:dyDescent="0.35">
      <c r="D1148" s="149"/>
      <c r="E1148" s="69"/>
      <c r="F1148" s="159"/>
    </row>
    <row r="1149" spans="4:6" x14ac:dyDescent="0.35">
      <c r="D1149" s="149"/>
      <c r="E1149" s="69"/>
      <c r="F1149" s="159"/>
    </row>
    <row r="1150" spans="4:6" x14ac:dyDescent="0.35">
      <c r="D1150" s="149"/>
      <c r="E1150" s="69"/>
      <c r="F1150" s="159"/>
    </row>
    <row r="1151" spans="4:6" x14ac:dyDescent="0.35">
      <c r="D1151" s="149"/>
      <c r="E1151" s="69"/>
      <c r="F1151" s="159"/>
    </row>
    <row r="1152" spans="4:6" x14ac:dyDescent="0.35">
      <c r="D1152" s="149"/>
      <c r="E1152" s="69"/>
      <c r="F1152" s="159"/>
    </row>
    <row r="1153" spans="4:6" x14ac:dyDescent="0.35">
      <c r="D1153" s="149"/>
      <c r="E1153" s="69"/>
      <c r="F1153" s="159"/>
    </row>
    <row r="1154" spans="4:6" x14ac:dyDescent="0.35">
      <c r="D1154" s="149"/>
      <c r="E1154" s="69"/>
      <c r="F1154" s="159"/>
    </row>
    <row r="1155" spans="4:6" x14ac:dyDescent="0.35">
      <c r="D1155" s="149"/>
      <c r="E1155" s="69"/>
      <c r="F1155" s="159"/>
    </row>
    <row r="1156" spans="4:6" x14ac:dyDescent="0.35">
      <c r="D1156" s="149"/>
      <c r="E1156" s="69"/>
      <c r="F1156" s="159"/>
    </row>
    <row r="1157" spans="4:6" x14ac:dyDescent="0.35">
      <c r="D1157" s="149"/>
      <c r="E1157" s="69"/>
      <c r="F1157" s="159"/>
    </row>
    <row r="1158" spans="4:6" x14ac:dyDescent="0.35">
      <c r="D1158" s="149"/>
      <c r="E1158" s="69"/>
      <c r="F1158" s="159"/>
    </row>
    <row r="1159" spans="4:6" x14ac:dyDescent="0.35">
      <c r="D1159" s="149"/>
      <c r="E1159" s="69"/>
      <c r="F1159" s="159"/>
    </row>
    <row r="1160" spans="4:6" x14ac:dyDescent="0.35">
      <c r="D1160" s="149"/>
      <c r="E1160" s="69"/>
      <c r="F1160" s="159"/>
    </row>
    <row r="1161" spans="4:6" x14ac:dyDescent="0.35">
      <c r="D1161" s="149"/>
      <c r="E1161" s="69"/>
      <c r="F1161" s="159"/>
    </row>
    <row r="1162" spans="4:6" x14ac:dyDescent="0.35">
      <c r="D1162" s="149"/>
      <c r="E1162" s="69"/>
      <c r="F1162" s="159"/>
    </row>
    <row r="1163" spans="4:6" x14ac:dyDescent="0.35">
      <c r="D1163" s="149"/>
      <c r="E1163" s="69"/>
      <c r="F1163" s="159"/>
    </row>
    <row r="1164" spans="4:6" x14ac:dyDescent="0.35">
      <c r="D1164" s="149"/>
      <c r="E1164" s="69"/>
      <c r="F1164" s="159"/>
    </row>
    <row r="1165" spans="4:6" x14ac:dyDescent="0.35">
      <c r="D1165" s="149"/>
      <c r="E1165" s="69"/>
      <c r="F1165" s="159"/>
    </row>
    <row r="1166" spans="4:6" x14ac:dyDescent="0.35">
      <c r="D1166" s="149"/>
      <c r="E1166" s="69"/>
      <c r="F1166" s="159"/>
    </row>
    <row r="1167" spans="4:6" x14ac:dyDescent="0.35">
      <c r="D1167" s="149"/>
      <c r="E1167" s="69"/>
      <c r="F1167" s="159"/>
    </row>
    <row r="1168" spans="4:6" x14ac:dyDescent="0.35">
      <c r="D1168" s="149"/>
      <c r="E1168" s="69"/>
      <c r="F1168" s="159"/>
    </row>
    <row r="1169" spans="4:6" x14ac:dyDescent="0.35">
      <c r="D1169" s="149"/>
      <c r="E1169" s="69"/>
      <c r="F1169" s="159"/>
    </row>
    <row r="1170" spans="4:6" x14ac:dyDescent="0.35">
      <c r="D1170" s="149"/>
      <c r="E1170" s="69"/>
      <c r="F1170" s="159"/>
    </row>
    <row r="1171" spans="4:6" x14ac:dyDescent="0.35">
      <c r="D1171" s="149"/>
      <c r="E1171" s="69"/>
      <c r="F1171" s="159"/>
    </row>
    <row r="1172" spans="4:6" x14ac:dyDescent="0.35">
      <c r="D1172" s="149"/>
      <c r="E1172" s="69"/>
      <c r="F1172" s="159"/>
    </row>
    <row r="1173" spans="4:6" x14ac:dyDescent="0.35">
      <c r="D1173" s="149"/>
      <c r="E1173" s="69"/>
      <c r="F1173" s="159"/>
    </row>
    <row r="1174" spans="4:6" x14ac:dyDescent="0.35">
      <c r="D1174" s="149"/>
      <c r="E1174" s="69"/>
      <c r="F1174" s="159"/>
    </row>
    <row r="1175" spans="4:6" x14ac:dyDescent="0.35">
      <c r="D1175" s="149"/>
      <c r="E1175" s="69"/>
      <c r="F1175" s="159"/>
    </row>
    <row r="1176" spans="4:6" x14ac:dyDescent="0.35">
      <c r="D1176" s="149"/>
      <c r="E1176" s="69"/>
      <c r="F1176" s="159"/>
    </row>
    <row r="1177" spans="4:6" x14ac:dyDescent="0.35">
      <c r="D1177" s="149"/>
      <c r="E1177" s="69"/>
      <c r="F1177" s="159"/>
    </row>
    <row r="1178" spans="4:6" x14ac:dyDescent="0.35">
      <c r="D1178" s="149"/>
      <c r="E1178" s="69"/>
      <c r="F1178" s="159"/>
    </row>
    <row r="1179" spans="4:6" x14ac:dyDescent="0.35">
      <c r="D1179" s="149"/>
      <c r="E1179" s="69"/>
      <c r="F1179" s="159"/>
    </row>
    <row r="1180" spans="4:6" x14ac:dyDescent="0.35">
      <c r="D1180" s="149"/>
      <c r="E1180" s="69"/>
      <c r="F1180" s="159"/>
    </row>
    <row r="1181" spans="4:6" x14ac:dyDescent="0.35">
      <c r="D1181" s="149"/>
      <c r="E1181" s="69"/>
      <c r="F1181" s="159"/>
    </row>
    <row r="1182" spans="4:6" x14ac:dyDescent="0.35">
      <c r="D1182" s="149"/>
      <c r="E1182" s="69"/>
      <c r="F1182" s="159"/>
    </row>
    <row r="1183" spans="4:6" x14ac:dyDescent="0.35">
      <c r="D1183" s="149"/>
      <c r="E1183" s="69"/>
      <c r="F1183" s="159"/>
    </row>
    <row r="1184" spans="4:6" x14ac:dyDescent="0.35">
      <c r="D1184" s="149"/>
      <c r="E1184" s="69"/>
      <c r="F1184" s="159"/>
    </row>
    <row r="1185" spans="4:6" x14ac:dyDescent="0.35">
      <c r="D1185" s="149"/>
      <c r="E1185" s="69"/>
      <c r="F1185" s="159"/>
    </row>
    <row r="1186" spans="4:6" x14ac:dyDescent="0.35">
      <c r="D1186" s="149"/>
      <c r="E1186" s="69"/>
      <c r="F1186" s="159"/>
    </row>
    <row r="1187" spans="4:6" x14ac:dyDescent="0.35">
      <c r="D1187" s="149"/>
      <c r="E1187" s="69"/>
      <c r="F1187" s="159"/>
    </row>
    <row r="1188" spans="4:6" x14ac:dyDescent="0.35">
      <c r="D1188" s="149"/>
      <c r="E1188" s="69"/>
      <c r="F1188" s="159"/>
    </row>
    <row r="1189" spans="4:6" x14ac:dyDescent="0.35">
      <c r="D1189" s="149"/>
      <c r="E1189" s="69"/>
      <c r="F1189" s="159"/>
    </row>
    <row r="1190" spans="4:6" x14ac:dyDescent="0.35">
      <c r="D1190" s="149"/>
      <c r="E1190" s="69"/>
      <c r="F1190" s="159"/>
    </row>
    <row r="1191" spans="4:6" x14ac:dyDescent="0.35">
      <c r="D1191" s="149"/>
      <c r="E1191" s="69"/>
      <c r="F1191" s="159"/>
    </row>
    <row r="1192" spans="4:6" x14ac:dyDescent="0.35">
      <c r="D1192" s="149"/>
      <c r="E1192" s="69"/>
      <c r="F1192" s="159"/>
    </row>
    <row r="1193" spans="4:6" x14ac:dyDescent="0.35">
      <c r="D1193" s="149"/>
      <c r="E1193" s="69"/>
      <c r="F1193" s="159"/>
    </row>
    <row r="1194" spans="4:6" x14ac:dyDescent="0.35">
      <c r="D1194" s="149"/>
      <c r="E1194" s="69"/>
      <c r="F1194" s="159"/>
    </row>
    <row r="1195" spans="4:6" x14ac:dyDescent="0.35">
      <c r="D1195" s="149"/>
      <c r="E1195" s="69"/>
      <c r="F1195" s="159"/>
    </row>
    <row r="1196" spans="4:6" x14ac:dyDescent="0.35">
      <c r="D1196" s="149"/>
      <c r="E1196" s="69"/>
      <c r="F1196" s="159"/>
    </row>
    <row r="1197" spans="4:6" x14ac:dyDescent="0.35">
      <c r="D1197" s="149"/>
      <c r="E1197" s="69"/>
      <c r="F1197" s="159"/>
    </row>
    <row r="1198" spans="4:6" x14ac:dyDescent="0.35">
      <c r="D1198" s="149"/>
      <c r="E1198" s="69"/>
      <c r="F1198" s="159"/>
    </row>
    <row r="1199" spans="4:6" x14ac:dyDescent="0.35">
      <c r="D1199" s="149"/>
      <c r="E1199" s="69"/>
      <c r="F1199" s="159"/>
    </row>
    <row r="1200" spans="4:6" x14ac:dyDescent="0.35">
      <c r="D1200" s="149"/>
      <c r="E1200" s="69"/>
      <c r="F1200" s="159"/>
    </row>
    <row r="1201" spans="4:6" x14ac:dyDescent="0.35">
      <c r="D1201" s="149"/>
      <c r="E1201" s="69"/>
      <c r="F1201" s="159"/>
    </row>
    <row r="1202" spans="4:6" x14ac:dyDescent="0.35">
      <c r="D1202" s="149"/>
      <c r="E1202" s="69"/>
      <c r="F1202" s="159"/>
    </row>
    <row r="1203" spans="4:6" x14ac:dyDescent="0.35">
      <c r="D1203" s="149"/>
      <c r="E1203" s="69"/>
      <c r="F1203" s="159"/>
    </row>
    <row r="1204" spans="4:6" x14ac:dyDescent="0.35">
      <c r="D1204" s="149"/>
      <c r="E1204" s="69"/>
      <c r="F1204" s="159"/>
    </row>
    <row r="1205" spans="4:6" x14ac:dyDescent="0.35">
      <c r="D1205" s="149"/>
      <c r="E1205" s="69"/>
      <c r="F1205" s="159"/>
    </row>
    <row r="1206" spans="4:6" x14ac:dyDescent="0.35">
      <c r="D1206" s="149"/>
      <c r="E1206" s="69"/>
      <c r="F1206" s="159"/>
    </row>
    <row r="1207" spans="4:6" x14ac:dyDescent="0.35">
      <c r="D1207" s="149"/>
      <c r="E1207" s="69"/>
      <c r="F1207" s="159"/>
    </row>
    <row r="1208" spans="4:6" x14ac:dyDescent="0.35">
      <c r="D1208" s="149"/>
      <c r="E1208" s="69"/>
      <c r="F1208" s="159"/>
    </row>
    <row r="1209" spans="4:6" x14ac:dyDescent="0.35">
      <c r="D1209" s="149"/>
      <c r="E1209" s="69"/>
      <c r="F1209" s="159"/>
    </row>
    <row r="1210" spans="4:6" x14ac:dyDescent="0.35">
      <c r="D1210" s="149"/>
      <c r="E1210" s="69"/>
      <c r="F1210" s="159"/>
    </row>
    <row r="1211" spans="4:6" x14ac:dyDescent="0.35">
      <c r="D1211" s="149"/>
      <c r="E1211" s="69"/>
      <c r="F1211" s="159"/>
    </row>
    <row r="1212" spans="4:6" x14ac:dyDescent="0.35">
      <c r="D1212" s="149"/>
      <c r="E1212" s="69"/>
      <c r="F1212" s="159"/>
    </row>
    <row r="1213" spans="4:6" x14ac:dyDescent="0.35">
      <c r="D1213" s="149"/>
      <c r="E1213" s="69"/>
      <c r="F1213" s="159"/>
    </row>
    <row r="1214" spans="4:6" x14ac:dyDescent="0.35">
      <c r="D1214" s="149"/>
      <c r="E1214" s="69"/>
      <c r="F1214" s="159"/>
    </row>
    <row r="1215" spans="4:6" x14ac:dyDescent="0.35">
      <c r="D1215" s="149"/>
      <c r="E1215" s="69"/>
      <c r="F1215" s="159"/>
    </row>
    <row r="1216" spans="4:6" x14ac:dyDescent="0.35">
      <c r="D1216" s="149"/>
      <c r="E1216" s="69"/>
      <c r="F1216" s="159"/>
    </row>
    <row r="1217" spans="4:6" x14ac:dyDescent="0.35">
      <c r="D1217" s="149"/>
      <c r="E1217" s="69"/>
      <c r="F1217" s="159"/>
    </row>
    <row r="1218" spans="4:6" x14ac:dyDescent="0.35">
      <c r="D1218" s="149"/>
      <c r="E1218" s="69"/>
      <c r="F1218" s="159"/>
    </row>
    <row r="1219" spans="4:6" x14ac:dyDescent="0.35">
      <c r="D1219" s="149"/>
      <c r="E1219" s="69"/>
      <c r="F1219" s="159"/>
    </row>
    <row r="1220" spans="4:6" x14ac:dyDescent="0.35">
      <c r="D1220" s="149"/>
      <c r="E1220" s="69"/>
      <c r="F1220" s="159"/>
    </row>
    <row r="1221" spans="4:6" x14ac:dyDescent="0.35">
      <c r="D1221" s="149"/>
      <c r="E1221" s="69"/>
      <c r="F1221" s="159"/>
    </row>
    <row r="1222" spans="4:6" x14ac:dyDescent="0.35">
      <c r="D1222" s="149"/>
      <c r="E1222" s="69"/>
      <c r="F1222" s="159"/>
    </row>
    <row r="1223" spans="4:6" x14ac:dyDescent="0.35">
      <c r="D1223" s="149"/>
      <c r="E1223" s="69"/>
      <c r="F1223" s="159"/>
    </row>
    <row r="1224" spans="4:6" x14ac:dyDescent="0.35">
      <c r="D1224" s="149"/>
      <c r="E1224" s="69"/>
      <c r="F1224" s="159"/>
    </row>
    <row r="1225" spans="4:6" x14ac:dyDescent="0.35">
      <c r="D1225" s="149"/>
      <c r="E1225" s="69"/>
      <c r="F1225" s="159"/>
    </row>
    <row r="1226" spans="4:6" x14ac:dyDescent="0.35">
      <c r="D1226" s="149"/>
      <c r="E1226" s="69"/>
      <c r="F1226" s="159"/>
    </row>
    <row r="1227" spans="4:6" x14ac:dyDescent="0.35">
      <c r="D1227" s="149"/>
      <c r="E1227" s="69"/>
      <c r="F1227" s="159"/>
    </row>
    <row r="1228" spans="4:6" x14ac:dyDescent="0.35">
      <c r="D1228" s="149"/>
      <c r="E1228" s="69"/>
      <c r="F1228" s="159"/>
    </row>
    <row r="1229" spans="4:6" x14ac:dyDescent="0.35">
      <c r="D1229" s="149"/>
      <c r="E1229" s="69"/>
      <c r="F1229" s="159"/>
    </row>
    <row r="1230" spans="4:6" x14ac:dyDescent="0.35">
      <c r="D1230" s="149"/>
      <c r="E1230" s="69"/>
      <c r="F1230" s="159"/>
    </row>
    <row r="1231" spans="4:6" x14ac:dyDescent="0.35">
      <c r="D1231" s="149"/>
      <c r="E1231" s="69"/>
      <c r="F1231" s="159"/>
    </row>
    <row r="1232" spans="4:6" x14ac:dyDescent="0.35">
      <c r="D1232" s="149"/>
      <c r="E1232" s="69"/>
      <c r="F1232" s="159"/>
    </row>
    <row r="1233" spans="4:6" x14ac:dyDescent="0.35">
      <c r="D1233" s="149"/>
      <c r="E1233" s="69"/>
      <c r="F1233" s="159"/>
    </row>
    <row r="1234" spans="4:6" x14ac:dyDescent="0.35">
      <c r="D1234" s="149"/>
      <c r="E1234" s="69"/>
      <c r="F1234" s="159"/>
    </row>
    <row r="1235" spans="4:6" x14ac:dyDescent="0.35">
      <c r="D1235" s="149"/>
      <c r="E1235" s="69"/>
      <c r="F1235" s="159"/>
    </row>
    <row r="1236" spans="4:6" x14ac:dyDescent="0.35">
      <c r="D1236" s="149"/>
      <c r="E1236" s="69"/>
      <c r="F1236" s="159"/>
    </row>
    <row r="1237" spans="4:6" x14ac:dyDescent="0.35">
      <c r="D1237" s="149"/>
      <c r="E1237" s="69"/>
      <c r="F1237" s="159"/>
    </row>
    <row r="1238" spans="4:6" x14ac:dyDescent="0.35">
      <c r="D1238" s="149"/>
      <c r="E1238" s="69"/>
      <c r="F1238" s="159"/>
    </row>
    <row r="1239" spans="4:6" x14ac:dyDescent="0.35">
      <c r="D1239" s="149"/>
      <c r="E1239" s="69"/>
      <c r="F1239" s="159"/>
    </row>
    <row r="1240" spans="4:6" x14ac:dyDescent="0.35">
      <c r="D1240" s="149"/>
      <c r="E1240" s="69"/>
      <c r="F1240" s="159"/>
    </row>
    <row r="1241" spans="4:6" x14ac:dyDescent="0.35">
      <c r="D1241" s="149"/>
      <c r="E1241" s="69"/>
      <c r="F1241" s="159"/>
    </row>
    <row r="1242" spans="4:6" x14ac:dyDescent="0.35">
      <c r="D1242" s="149"/>
      <c r="E1242" s="69"/>
      <c r="F1242" s="159"/>
    </row>
    <row r="1243" spans="4:6" x14ac:dyDescent="0.35">
      <c r="D1243" s="149"/>
      <c r="E1243" s="69"/>
      <c r="F1243" s="159"/>
    </row>
    <row r="1244" spans="4:6" x14ac:dyDescent="0.35">
      <c r="D1244" s="149"/>
      <c r="E1244" s="69"/>
      <c r="F1244" s="159"/>
    </row>
    <row r="1245" spans="4:6" x14ac:dyDescent="0.35">
      <c r="D1245" s="149"/>
      <c r="E1245" s="69"/>
      <c r="F1245" s="159"/>
    </row>
    <row r="1246" spans="4:6" x14ac:dyDescent="0.35">
      <c r="D1246" s="149"/>
      <c r="E1246" s="69"/>
      <c r="F1246" s="159"/>
    </row>
    <row r="1247" spans="4:6" x14ac:dyDescent="0.35">
      <c r="D1247" s="149"/>
      <c r="E1247" s="69"/>
      <c r="F1247" s="159"/>
    </row>
    <row r="1248" spans="4:6" x14ac:dyDescent="0.35">
      <c r="D1248" s="149"/>
      <c r="E1248" s="69"/>
      <c r="F1248" s="159"/>
    </row>
    <row r="1249" spans="4:6" x14ac:dyDescent="0.35">
      <c r="D1249" s="149"/>
      <c r="E1249" s="69"/>
      <c r="F1249" s="159"/>
    </row>
    <row r="1250" spans="4:6" x14ac:dyDescent="0.35">
      <c r="D1250" s="149"/>
      <c r="E1250" s="69"/>
      <c r="F1250" s="159"/>
    </row>
    <row r="1251" spans="4:6" x14ac:dyDescent="0.35">
      <c r="D1251" s="149"/>
      <c r="E1251" s="69"/>
      <c r="F1251" s="159"/>
    </row>
    <row r="1252" spans="4:6" x14ac:dyDescent="0.35">
      <c r="D1252" s="149"/>
      <c r="E1252" s="69"/>
      <c r="F1252" s="159"/>
    </row>
    <row r="1253" spans="4:6" x14ac:dyDescent="0.35">
      <c r="D1253" s="149"/>
      <c r="E1253" s="69"/>
      <c r="F1253" s="159"/>
    </row>
    <row r="1254" spans="4:6" x14ac:dyDescent="0.35">
      <c r="D1254" s="149"/>
      <c r="E1254" s="69"/>
      <c r="F1254" s="159"/>
    </row>
    <row r="1255" spans="4:6" x14ac:dyDescent="0.35">
      <c r="D1255" s="149"/>
      <c r="E1255" s="69"/>
      <c r="F1255" s="159"/>
    </row>
    <row r="1256" spans="4:6" x14ac:dyDescent="0.35">
      <c r="D1256" s="149"/>
      <c r="E1256" s="69"/>
      <c r="F1256" s="159"/>
    </row>
    <row r="1257" spans="4:6" x14ac:dyDescent="0.35">
      <c r="D1257" s="149"/>
      <c r="E1257" s="69"/>
      <c r="F1257" s="159"/>
    </row>
    <row r="1258" spans="4:6" x14ac:dyDescent="0.35">
      <c r="D1258" s="149"/>
      <c r="E1258" s="69"/>
      <c r="F1258" s="159"/>
    </row>
    <row r="1259" spans="4:6" x14ac:dyDescent="0.35">
      <c r="D1259" s="149"/>
      <c r="E1259" s="69"/>
      <c r="F1259" s="159"/>
    </row>
    <row r="1260" spans="4:6" x14ac:dyDescent="0.35">
      <c r="D1260" s="149"/>
      <c r="E1260" s="69"/>
      <c r="F1260" s="159"/>
    </row>
    <row r="1261" spans="4:6" x14ac:dyDescent="0.35">
      <c r="D1261" s="149"/>
      <c r="E1261" s="69"/>
      <c r="F1261" s="159"/>
    </row>
    <row r="1262" spans="4:6" x14ac:dyDescent="0.35">
      <c r="D1262" s="149"/>
      <c r="E1262" s="69"/>
      <c r="F1262" s="159"/>
    </row>
    <row r="1263" spans="4:6" x14ac:dyDescent="0.35">
      <c r="D1263" s="149"/>
      <c r="E1263" s="69"/>
      <c r="F1263" s="159"/>
    </row>
    <row r="1264" spans="4:6" x14ac:dyDescent="0.35">
      <c r="D1264" s="149"/>
      <c r="E1264" s="69"/>
      <c r="F1264" s="159"/>
    </row>
    <row r="1265" spans="4:6" x14ac:dyDescent="0.35">
      <c r="D1265" s="149"/>
      <c r="E1265" s="69"/>
      <c r="F1265" s="159"/>
    </row>
    <row r="1266" spans="4:6" x14ac:dyDescent="0.35">
      <c r="D1266" s="149"/>
      <c r="E1266" s="69"/>
      <c r="F1266" s="159"/>
    </row>
    <row r="1267" spans="4:6" x14ac:dyDescent="0.35">
      <c r="D1267" s="149"/>
      <c r="E1267" s="69"/>
      <c r="F1267" s="159"/>
    </row>
    <row r="1268" spans="4:6" x14ac:dyDescent="0.35">
      <c r="D1268" s="149"/>
      <c r="E1268" s="69"/>
      <c r="F1268" s="159"/>
    </row>
    <row r="1269" spans="4:6" x14ac:dyDescent="0.35">
      <c r="D1269" s="149"/>
      <c r="E1269" s="69"/>
      <c r="F1269" s="159"/>
    </row>
    <row r="1270" spans="4:6" x14ac:dyDescent="0.35">
      <c r="D1270" s="149"/>
      <c r="E1270" s="69"/>
      <c r="F1270" s="159"/>
    </row>
    <row r="1271" spans="4:6" x14ac:dyDescent="0.35">
      <c r="D1271" s="149"/>
      <c r="E1271" s="69"/>
      <c r="F1271" s="159"/>
    </row>
    <row r="1272" spans="4:6" x14ac:dyDescent="0.35">
      <c r="D1272" s="149"/>
      <c r="E1272" s="69"/>
      <c r="F1272" s="159"/>
    </row>
    <row r="1273" spans="4:6" x14ac:dyDescent="0.35">
      <c r="D1273" s="149"/>
      <c r="E1273" s="69"/>
      <c r="F1273" s="159"/>
    </row>
    <row r="1274" spans="4:6" x14ac:dyDescent="0.35">
      <c r="D1274" s="149"/>
      <c r="E1274" s="69"/>
      <c r="F1274" s="159"/>
    </row>
    <row r="1275" spans="4:6" x14ac:dyDescent="0.35">
      <c r="D1275" s="149"/>
      <c r="E1275" s="69"/>
      <c r="F1275" s="159"/>
    </row>
    <row r="1276" spans="4:6" x14ac:dyDescent="0.35">
      <c r="D1276" s="149"/>
      <c r="E1276" s="69"/>
      <c r="F1276" s="159"/>
    </row>
    <row r="1277" spans="4:6" x14ac:dyDescent="0.35">
      <c r="D1277" s="149"/>
      <c r="E1277" s="69"/>
      <c r="F1277" s="159"/>
    </row>
    <row r="1278" spans="4:6" x14ac:dyDescent="0.35">
      <c r="D1278" s="149"/>
      <c r="E1278" s="69"/>
      <c r="F1278" s="159"/>
    </row>
    <row r="1279" spans="4:6" x14ac:dyDescent="0.35">
      <c r="D1279" s="149"/>
      <c r="E1279" s="69"/>
      <c r="F1279" s="159"/>
    </row>
    <row r="1280" spans="4:6" x14ac:dyDescent="0.35">
      <c r="D1280" s="149"/>
      <c r="E1280" s="69"/>
      <c r="F1280" s="159"/>
    </row>
    <row r="1281" spans="4:6" x14ac:dyDescent="0.35">
      <c r="D1281" s="149"/>
      <c r="E1281" s="69"/>
      <c r="F1281" s="159"/>
    </row>
    <row r="1282" spans="4:6" x14ac:dyDescent="0.35">
      <c r="D1282" s="149"/>
      <c r="E1282" s="69"/>
      <c r="F1282" s="159"/>
    </row>
    <row r="1283" spans="4:6" x14ac:dyDescent="0.35">
      <c r="D1283" s="149"/>
      <c r="E1283" s="69"/>
      <c r="F1283" s="159"/>
    </row>
    <row r="1284" spans="4:6" x14ac:dyDescent="0.35">
      <c r="D1284" s="149"/>
      <c r="E1284" s="69"/>
      <c r="F1284" s="159"/>
    </row>
    <row r="1285" spans="4:6" x14ac:dyDescent="0.35">
      <c r="D1285" s="149"/>
      <c r="E1285" s="69"/>
      <c r="F1285" s="159"/>
    </row>
    <row r="1286" spans="4:6" x14ac:dyDescent="0.35">
      <c r="D1286" s="149"/>
      <c r="E1286" s="69"/>
      <c r="F1286" s="159"/>
    </row>
    <row r="1287" spans="4:6" x14ac:dyDescent="0.35">
      <c r="D1287" s="149"/>
      <c r="E1287" s="69"/>
      <c r="F1287" s="159"/>
    </row>
    <row r="1288" spans="4:6" x14ac:dyDescent="0.35">
      <c r="D1288" s="149"/>
      <c r="E1288" s="69"/>
      <c r="F1288" s="159"/>
    </row>
    <row r="1289" spans="4:6" x14ac:dyDescent="0.35">
      <c r="D1289" s="149"/>
      <c r="E1289" s="69"/>
      <c r="F1289" s="159"/>
    </row>
    <row r="1290" spans="4:6" x14ac:dyDescent="0.35">
      <c r="D1290" s="149"/>
      <c r="E1290" s="69"/>
      <c r="F1290" s="159"/>
    </row>
    <row r="1291" spans="4:6" x14ac:dyDescent="0.35">
      <c r="D1291" s="149"/>
      <c r="E1291" s="69"/>
      <c r="F1291" s="159"/>
    </row>
    <row r="1292" spans="4:6" x14ac:dyDescent="0.35">
      <c r="D1292" s="149"/>
      <c r="E1292" s="69"/>
      <c r="F1292" s="159"/>
    </row>
    <row r="1293" spans="4:6" x14ac:dyDescent="0.35">
      <c r="D1293" s="149"/>
      <c r="E1293" s="69"/>
      <c r="F1293" s="159"/>
    </row>
    <row r="1294" spans="4:6" x14ac:dyDescent="0.35">
      <c r="D1294" s="149"/>
      <c r="E1294" s="69"/>
      <c r="F1294" s="159"/>
    </row>
    <row r="1295" spans="4:6" x14ac:dyDescent="0.35">
      <c r="D1295" s="149"/>
      <c r="E1295" s="69"/>
      <c r="F1295" s="159"/>
    </row>
    <row r="1296" spans="4:6" x14ac:dyDescent="0.35">
      <c r="D1296" s="149"/>
      <c r="E1296" s="69"/>
      <c r="F1296" s="159"/>
    </row>
    <row r="1297" spans="4:6" x14ac:dyDescent="0.35">
      <c r="D1297" s="149"/>
      <c r="E1297" s="69"/>
      <c r="F1297" s="159"/>
    </row>
    <row r="1298" spans="4:6" x14ac:dyDescent="0.35">
      <c r="D1298" s="149"/>
      <c r="E1298" s="69"/>
      <c r="F1298" s="159"/>
    </row>
    <row r="1299" spans="4:6" x14ac:dyDescent="0.35">
      <c r="D1299" s="149"/>
      <c r="E1299" s="69"/>
      <c r="F1299" s="159"/>
    </row>
    <row r="1300" spans="4:6" x14ac:dyDescent="0.35">
      <c r="D1300" s="149"/>
      <c r="E1300" s="69"/>
      <c r="F1300" s="159"/>
    </row>
    <row r="1301" spans="4:6" x14ac:dyDescent="0.35">
      <c r="D1301" s="149"/>
      <c r="E1301" s="69"/>
      <c r="F1301" s="159"/>
    </row>
    <row r="1302" spans="4:6" x14ac:dyDescent="0.35">
      <c r="D1302" s="149"/>
      <c r="E1302" s="69"/>
      <c r="F1302" s="159"/>
    </row>
    <row r="1303" spans="4:6" x14ac:dyDescent="0.35">
      <c r="D1303" s="149"/>
      <c r="E1303" s="69"/>
      <c r="F1303" s="159"/>
    </row>
    <row r="1304" spans="4:6" x14ac:dyDescent="0.35">
      <c r="D1304" s="149"/>
      <c r="E1304" s="69"/>
      <c r="F1304" s="159"/>
    </row>
    <row r="1305" spans="4:6" x14ac:dyDescent="0.35">
      <c r="D1305" s="149"/>
      <c r="E1305" s="69"/>
      <c r="F1305" s="159"/>
    </row>
    <row r="1306" spans="4:6" x14ac:dyDescent="0.35">
      <c r="D1306" s="149"/>
      <c r="E1306" s="69"/>
      <c r="F1306" s="159"/>
    </row>
    <row r="1307" spans="4:6" x14ac:dyDescent="0.35">
      <c r="D1307" s="149"/>
      <c r="E1307" s="69"/>
      <c r="F1307" s="159"/>
    </row>
    <row r="1308" spans="4:6" x14ac:dyDescent="0.35">
      <c r="D1308" s="149"/>
      <c r="E1308" s="69"/>
      <c r="F1308" s="159"/>
    </row>
    <row r="1309" spans="4:6" x14ac:dyDescent="0.35">
      <c r="D1309" s="149"/>
      <c r="E1309" s="69"/>
      <c r="F1309" s="159"/>
    </row>
    <row r="1310" spans="4:6" x14ac:dyDescent="0.35">
      <c r="D1310" s="149"/>
      <c r="E1310" s="69"/>
      <c r="F1310" s="159"/>
    </row>
    <row r="1311" spans="4:6" x14ac:dyDescent="0.35">
      <c r="D1311" s="149"/>
      <c r="E1311" s="69"/>
      <c r="F1311" s="159"/>
    </row>
    <row r="1312" spans="4:6" x14ac:dyDescent="0.35">
      <c r="D1312" s="149"/>
      <c r="E1312" s="69"/>
      <c r="F1312" s="159"/>
    </row>
    <row r="1313" spans="4:6" x14ac:dyDescent="0.35">
      <c r="D1313" s="149"/>
      <c r="E1313" s="69"/>
      <c r="F1313" s="159"/>
    </row>
    <row r="1314" spans="4:6" x14ac:dyDescent="0.35">
      <c r="D1314" s="149"/>
      <c r="E1314" s="69"/>
      <c r="F1314" s="159"/>
    </row>
    <row r="1315" spans="4:6" x14ac:dyDescent="0.35">
      <c r="D1315" s="149"/>
      <c r="E1315" s="69"/>
      <c r="F1315" s="159"/>
    </row>
    <row r="1316" spans="4:6" x14ac:dyDescent="0.35">
      <c r="D1316" s="149"/>
      <c r="E1316" s="69"/>
      <c r="F1316" s="159"/>
    </row>
    <row r="1317" spans="4:6" x14ac:dyDescent="0.35">
      <c r="D1317" s="149"/>
      <c r="E1317" s="69"/>
      <c r="F1317" s="159"/>
    </row>
    <row r="1318" spans="4:6" x14ac:dyDescent="0.35">
      <c r="D1318" s="149"/>
      <c r="E1318" s="69"/>
      <c r="F1318" s="159"/>
    </row>
    <row r="1319" spans="4:6" x14ac:dyDescent="0.35">
      <c r="D1319" s="149"/>
      <c r="E1319" s="69"/>
      <c r="F1319" s="159"/>
    </row>
    <row r="1320" spans="4:6" x14ac:dyDescent="0.35">
      <c r="D1320" s="149"/>
      <c r="E1320" s="69"/>
      <c r="F1320" s="159"/>
    </row>
    <row r="1321" spans="4:6" x14ac:dyDescent="0.35">
      <c r="D1321" s="149"/>
      <c r="E1321" s="69"/>
      <c r="F1321" s="159"/>
    </row>
    <row r="1322" spans="4:6" x14ac:dyDescent="0.35">
      <c r="D1322" s="149"/>
      <c r="E1322" s="69"/>
      <c r="F1322" s="159"/>
    </row>
    <row r="1323" spans="4:6" x14ac:dyDescent="0.35">
      <c r="D1323" s="149"/>
      <c r="E1323" s="69"/>
      <c r="F1323" s="159"/>
    </row>
    <row r="1324" spans="4:6" x14ac:dyDescent="0.35">
      <c r="D1324" s="149"/>
      <c r="E1324" s="69"/>
      <c r="F1324" s="159"/>
    </row>
    <row r="1325" spans="4:6" x14ac:dyDescent="0.35">
      <c r="D1325" s="149"/>
      <c r="E1325" s="69"/>
      <c r="F1325" s="159"/>
    </row>
    <row r="1326" spans="4:6" x14ac:dyDescent="0.35">
      <c r="D1326" s="149"/>
      <c r="E1326" s="69"/>
      <c r="F1326" s="159"/>
    </row>
    <row r="1327" spans="4:6" x14ac:dyDescent="0.35">
      <c r="D1327" s="149"/>
      <c r="E1327" s="69"/>
      <c r="F1327" s="159"/>
    </row>
    <row r="1328" spans="4:6" x14ac:dyDescent="0.35">
      <c r="D1328" s="149"/>
      <c r="E1328" s="69"/>
      <c r="F1328" s="159"/>
    </row>
    <row r="1329" spans="4:6" x14ac:dyDescent="0.35">
      <c r="D1329" s="149"/>
      <c r="E1329" s="69"/>
      <c r="F1329" s="159"/>
    </row>
    <row r="1330" spans="4:6" x14ac:dyDescent="0.35">
      <c r="D1330" s="149"/>
      <c r="E1330" s="69"/>
      <c r="F1330" s="159"/>
    </row>
    <row r="1331" spans="4:6" x14ac:dyDescent="0.35">
      <c r="D1331" s="149"/>
      <c r="E1331" s="69"/>
      <c r="F1331" s="159"/>
    </row>
    <row r="1332" spans="4:6" x14ac:dyDescent="0.35">
      <c r="D1332" s="149"/>
      <c r="E1332" s="69"/>
      <c r="F1332" s="159"/>
    </row>
    <row r="1333" spans="4:6" x14ac:dyDescent="0.35">
      <c r="D1333" s="149"/>
      <c r="E1333" s="69"/>
      <c r="F1333" s="159"/>
    </row>
    <row r="1334" spans="4:6" x14ac:dyDescent="0.35">
      <c r="D1334" s="149"/>
      <c r="E1334" s="69"/>
      <c r="F1334" s="159"/>
    </row>
    <row r="1335" spans="4:6" x14ac:dyDescent="0.35">
      <c r="D1335" s="149"/>
      <c r="E1335" s="69"/>
      <c r="F1335" s="159"/>
    </row>
    <row r="1336" spans="4:6" x14ac:dyDescent="0.35">
      <c r="D1336" s="149"/>
      <c r="E1336" s="69"/>
      <c r="F1336" s="159"/>
    </row>
    <row r="1337" spans="4:6" x14ac:dyDescent="0.35">
      <c r="D1337" s="149"/>
      <c r="E1337" s="69"/>
      <c r="F1337" s="159"/>
    </row>
    <row r="1338" spans="4:6" x14ac:dyDescent="0.35">
      <c r="D1338" s="149"/>
      <c r="E1338" s="69"/>
      <c r="F1338" s="159"/>
    </row>
    <row r="1339" spans="4:6" x14ac:dyDescent="0.35">
      <c r="D1339" s="149"/>
      <c r="E1339" s="69"/>
      <c r="F1339" s="159"/>
    </row>
    <row r="1340" spans="4:6" x14ac:dyDescent="0.35">
      <c r="D1340" s="149"/>
      <c r="E1340" s="69"/>
      <c r="F1340" s="159"/>
    </row>
    <row r="1341" spans="4:6" x14ac:dyDescent="0.35">
      <c r="D1341" s="149"/>
      <c r="E1341" s="69"/>
      <c r="F1341" s="159"/>
    </row>
    <row r="1342" spans="4:6" x14ac:dyDescent="0.35">
      <c r="D1342" s="149"/>
      <c r="E1342" s="69"/>
      <c r="F1342" s="159"/>
    </row>
    <row r="1343" spans="4:6" x14ac:dyDescent="0.35">
      <c r="D1343" s="149"/>
      <c r="E1343" s="69"/>
      <c r="F1343" s="159"/>
    </row>
    <row r="1344" spans="4:6" x14ac:dyDescent="0.35">
      <c r="D1344" s="149"/>
      <c r="E1344" s="69"/>
      <c r="F1344" s="159"/>
    </row>
    <row r="1345" spans="4:6" x14ac:dyDescent="0.35">
      <c r="D1345" s="149"/>
      <c r="E1345" s="69"/>
      <c r="F1345" s="159"/>
    </row>
    <row r="1346" spans="4:6" x14ac:dyDescent="0.35">
      <c r="D1346" s="149"/>
      <c r="E1346" s="69"/>
      <c r="F1346" s="159"/>
    </row>
    <row r="1347" spans="4:6" x14ac:dyDescent="0.35">
      <c r="D1347" s="149"/>
      <c r="E1347" s="69"/>
      <c r="F1347" s="159"/>
    </row>
    <row r="1348" spans="4:6" x14ac:dyDescent="0.35">
      <c r="D1348" s="149"/>
      <c r="E1348" s="69"/>
      <c r="F1348" s="159"/>
    </row>
    <row r="1349" spans="4:6" x14ac:dyDescent="0.35">
      <c r="D1349" s="149"/>
      <c r="E1349" s="69"/>
      <c r="F1349" s="159"/>
    </row>
    <row r="1350" spans="4:6" x14ac:dyDescent="0.35">
      <c r="D1350" s="149"/>
      <c r="E1350" s="69"/>
      <c r="F1350" s="159"/>
    </row>
    <row r="1351" spans="4:6" x14ac:dyDescent="0.35">
      <c r="D1351" s="149"/>
      <c r="E1351" s="69"/>
      <c r="F1351" s="159"/>
    </row>
    <row r="1352" spans="4:6" x14ac:dyDescent="0.35">
      <c r="D1352" s="149"/>
      <c r="E1352" s="69"/>
      <c r="F1352" s="159"/>
    </row>
    <row r="1353" spans="4:6" x14ac:dyDescent="0.35">
      <c r="D1353" s="149"/>
      <c r="E1353" s="69"/>
      <c r="F1353" s="159"/>
    </row>
    <row r="1354" spans="4:6" x14ac:dyDescent="0.35">
      <c r="D1354" s="149"/>
      <c r="E1354" s="69"/>
      <c r="F1354" s="159"/>
    </row>
    <row r="1355" spans="4:6" x14ac:dyDescent="0.35">
      <c r="D1355" s="149"/>
      <c r="E1355" s="69"/>
      <c r="F1355" s="159"/>
    </row>
    <row r="1356" spans="4:6" x14ac:dyDescent="0.35">
      <c r="D1356" s="149"/>
      <c r="E1356" s="69"/>
      <c r="F1356" s="159"/>
    </row>
    <row r="1357" spans="4:6" x14ac:dyDescent="0.35">
      <c r="D1357" s="149"/>
      <c r="E1357" s="69"/>
      <c r="F1357" s="159"/>
    </row>
    <row r="1358" spans="4:6" x14ac:dyDescent="0.35">
      <c r="D1358" s="149"/>
      <c r="E1358" s="69"/>
      <c r="F1358" s="159"/>
    </row>
    <row r="1359" spans="4:6" x14ac:dyDescent="0.35">
      <c r="D1359" s="149"/>
      <c r="E1359" s="69"/>
      <c r="F1359" s="159"/>
    </row>
    <row r="1360" spans="4:6" x14ac:dyDescent="0.35">
      <c r="D1360" s="149"/>
      <c r="E1360" s="69"/>
      <c r="F1360" s="159"/>
    </row>
    <row r="1361" spans="4:6" x14ac:dyDescent="0.35">
      <c r="D1361" s="149"/>
      <c r="E1361" s="69"/>
      <c r="F1361" s="159"/>
    </row>
    <row r="1362" spans="4:6" x14ac:dyDescent="0.35">
      <c r="D1362" s="149"/>
      <c r="E1362" s="69"/>
      <c r="F1362" s="159"/>
    </row>
    <row r="1363" spans="4:6" x14ac:dyDescent="0.35">
      <c r="D1363" s="149"/>
      <c r="E1363" s="69"/>
      <c r="F1363" s="159"/>
    </row>
    <row r="1364" spans="4:6" x14ac:dyDescent="0.35">
      <c r="D1364" s="149"/>
      <c r="E1364" s="69"/>
      <c r="F1364" s="159"/>
    </row>
    <row r="1365" spans="4:6" x14ac:dyDescent="0.35">
      <c r="D1365" s="149"/>
      <c r="E1365" s="69"/>
      <c r="F1365" s="159"/>
    </row>
    <row r="1366" spans="4:6" x14ac:dyDescent="0.35">
      <c r="D1366" s="149"/>
      <c r="E1366" s="69"/>
      <c r="F1366" s="159"/>
    </row>
    <row r="1367" spans="4:6" x14ac:dyDescent="0.35">
      <c r="D1367" s="149"/>
      <c r="E1367" s="69"/>
      <c r="F1367" s="159"/>
    </row>
    <row r="1368" spans="4:6" x14ac:dyDescent="0.35">
      <c r="D1368" s="149"/>
      <c r="E1368" s="69"/>
      <c r="F1368" s="159"/>
    </row>
    <row r="1369" spans="4:6" x14ac:dyDescent="0.35">
      <c r="D1369" s="149"/>
      <c r="E1369" s="69"/>
      <c r="F1369" s="159"/>
    </row>
    <row r="1370" spans="4:6" x14ac:dyDescent="0.35">
      <c r="D1370" s="149"/>
      <c r="E1370" s="69"/>
      <c r="F1370" s="159"/>
    </row>
    <row r="1371" spans="4:6" x14ac:dyDescent="0.35">
      <c r="D1371" s="149"/>
      <c r="E1371" s="69"/>
      <c r="F1371" s="159"/>
    </row>
    <row r="1372" spans="4:6" x14ac:dyDescent="0.35">
      <c r="D1372" s="149"/>
      <c r="E1372" s="69"/>
      <c r="F1372" s="159"/>
    </row>
    <row r="1373" spans="4:6" x14ac:dyDescent="0.35">
      <c r="D1373" s="149"/>
      <c r="E1373" s="69"/>
      <c r="F1373" s="159"/>
    </row>
    <row r="1374" spans="4:6" x14ac:dyDescent="0.35">
      <c r="D1374" s="149"/>
      <c r="E1374" s="69"/>
      <c r="F1374" s="159"/>
    </row>
    <row r="1375" spans="4:6" x14ac:dyDescent="0.35">
      <c r="D1375" s="149"/>
      <c r="E1375" s="69"/>
      <c r="F1375" s="159"/>
    </row>
    <row r="1376" spans="4:6" x14ac:dyDescent="0.35">
      <c r="D1376" s="149"/>
      <c r="E1376" s="69"/>
      <c r="F1376" s="159"/>
    </row>
    <row r="1377" spans="4:6" x14ac:dyDescent="0.35">
      <c r="D1377" s="149"/>
      <c r="E1377" s="69"/>
      <c r="F1377" s="159"/>
    </row>
    <row r="1378" spans="4:6" x14ac:dyDescent="0.35">
      <c r="D1378" s="149"/>
      <c r="E1378" s="69"/>
      <c r="F1378" s="159"/>
    </row>
    <row r="1379" spans="4:6" x14ac:dyDescent="0.35">
      <c r="D1379" s="149"/>
      <c r="E1379" s="69"/>
      <c r="F1379" s="159"/>
    </row>
    <row r="1380" spans="4:6" x14ac:dyDescent="0.35">
      <c r="D1380" s="149"/>
      <c r="E1380" s="69"/>
      <c r="F1380" s="159"/>
    </row>
    <row r="1381" spans="4:6" x14ac:dyDescent="0.35">
      <c r="D1381" s="149"/>
      <c r="E1381" s="69"/>
      <c r="F1381" s="159"/>
    </row>
    <row r="1382" spans="4:6" x14ac:dyDescent="0.35">
      <c r="D1382" s="149"/>
      <c r="E1382" s="69"/>
      <c r="F1382" s="159"/>
    </row>
    <row r="1383" spans="4:6" x14ac:dyDescent="0.35">
      <c r="D1383" s="149"/>
      <c r="E1383" s="69"/>
      <c r="F1383" s="159"/>
    </row>
    <row r="1384" spans="4:6" x14ac:dyDescent="0.35">
      <c r="D1384" s="149"/>
      <c r="E1384" s="69"/>
      <c r="F1384" s="159"/>
    </row>
    <row r="1385" spans="4:6" x14ac:dyDescent="0.35">
      <c r="D1385" s="149"/>
      <c r="E1385" s="69"/>
      <c r="F1385" s="159"/>
    </row>
    <row r="1386" spans="4:6" x14ac:dyDescent="0.35">
      <c r="D1386" s="149"/>
      <c r="E1386" s="69"/>
      <c r="F1386" s="159"/>
    </row>
    <row r="1387" spans="4:6" x14ac:dyDescent="0.35">
      <c r="D1387" s="149"/>
      <c r="E1387" s="69"/>
      <c r="F1387" s="159"/>
    </row>
    <row r="1388" spans="4:6" x14ac:dyDescent="0.35">
      <c r="D1388" s="149"/>
      <c r="E1388" s="69"/>
      <c r="F1388" s="159"/>
    </row>
    <row r="1389" spans="4:6" x14ac:dyDescent="0.35">
      <c r="D1389" s="149"/>
      <c r="E1389" s="69"/>
      <c r="F1389" s="159"/>
    </row>
    <row r="1390" spans="4:6" x14ac:dyDescent="0.35">
      <c r="D1390" s="149"/>
      <c r="E1390" s="69"/>
      <c r="F1390" s="159"/>
    </row>
    <row r="1391" spans="4:6" x14ac:dyDescent="0.35">
      <c r="D1391" s="149"/>
      <c r="E1391" s="69"/>
      <c r="F1391" s="159"/>
    </row>
    <row r="1392" spans="4:6" x14ac:dyDescent="0.35">
      <c r="D1392" s="149"/>
      <c r="E1392" s="69"/>
      <c r="F1392" s="159"/>
    </row>
    <row r="1393" spans="4:6" x14ac:dyDescent="0.35">
      <c r="D1393" s="149"/>
      <c r="E1393" s="69"/>
      <c r="F1393" s="159"/>
    </row>
    <row r="1394" spans="4:6" x14ac:dyDescent="0.35">
      <c r="D1394" s="149"/>
      <c r="E1394" s="69"/>
      <c r="F1394" s="159"/>
    </row>
    <row r="1395" spans="4:6" x14ac:dyDescent="0.35">
      <c r="D1395" s="149"/>
      <c r="E1395" s="69"/>
      <c r="F1395" s="159"/>
    </row>
    <row r="1396" spans="4:6" x14ac:dyDescent="0.35">
      <c r="D1396" s="149"/>
      <c r="E1396" s="69"/>
      <c r="F1396" s="159"/>
    </row>
    <row r="1397" spans="4:6" x14ac:dyDescent="0.35">
      <c r="D1397" s="149"/>
      <c r="E1397" s="69"/>
      <c r="F1397" s="159"/>
    </row>
    <row r="1398" spans="4:6" x14ac:dyDescent="0.35">
      <c r="D1398" s="149"/>
      <c r="E1398" s="69"/>
      <c r="F1398" s="159"/>
    </row>
    <row r="1399" spans="4:6" x14ac:dyDescent="0.35">
      <c r="D1399" s="149"/>
      <c r="E1399" s="69"/>
      <c r="F1399" s="159"/>
    </row>
    <row r="1400" spans="4:6" x14ac:dyDescent="0.35">
      <c r="D1400" s="149"/>
      <c r="E1400" s="69"/>
      <c r="F1400" s="159"/>
    </row>
    <row r="1401" spans="4:6" x14ac:dyDescent="0.35">
      <c r="D1401" s="149"/>
      <c r="E1401" s="69"/>
      <c r="F1401" s="159"/>
    </row>
    <row r="1402" spans="4:6" x14ac:dyDescent="0.35">
      <c r="D1402" s="149"/>
      <c r="E1402" s="69"/>
      <c r="F1402" s="159"/>
    </row>
    <row r="1403" spans="4:6" x14ac:dyDescent="0.35">
      <c r="D1403" s="149"/>
      <c r="E1403" s="69"/>
      <c r="F1403" s="159"/>
    </row>
    <row r="1404" spans="4:6" x14ac:dyDescent="0.35">
      <c r="D1404" s="149"/>
      <c r="E1404" s="69"/>
      <c r="F1404" s="159"/>
    </row>
    <row r="1405" spans="4:6" x14ac:dyDescent="0.35">
      <c r="D1405" s="149"/>
      <c r="E1405" s="69"/>
      <c r="F1405" s="159"/>
    </row>
    <row r="1406" spans="4:6" x14ac:dyDescent="0.35">
      <c r="D1406" s="149"/>
      <c r="E1406" s="69"/>
      <c r="F1406" s="159"/>
    </row>
    <row r="1407" spans="4:6" x14ac:dyDescent="0.35">
      <c r="D1407" s="149"/>
      <c r="E1407" s="69"/>
      <c r="F1407" s="159"/>
    </row>
    <row r="1408" spans="4:6" x14ac:dyDescent="0.35">
      <c r="D1408" s="149"/>
      <c r="E1408" s="69"/>
      <c r="F1408" s="159"/>
    </row>
    <row r="1409" spans="4:6" x14ac:dyDescent="0.35">
      <c r="D1409" s="149"/>
      <c r="E1409" s="69"/>
      <c r="F1409" s="159"/>
    </row>
    <row r="1410" spans="4:6" x14ac:dyDescent="0.35">
      <c r="D1410" s="149"/>
      <c r="E1410" s="69"/>
      <c r="F1410" s="159"/>
    </row>
    <row r="1411" spans="4:6" x14ac:dyDescent="0.35">
      <c r="D1411" s="149"/>
      <c r="E1411" s="69"/>
      <c r="F1411" s="159"/>
    </row>
    <row r="1412" spans="4:6" x14ac:dyDescent="0.35">
      <c r="D1412" s="149"/>
      <c r="E1412" s="69"/>
      <c r="F1412" s="159"/>
    </row>
    <row r="1413" spans="4:6" x14ac:dyDescent="0.35">
      <c r="D1413" s="149"/>
      <c r="E1413" s="69"/>
      <c r="F1413" s="159"/>
    </row>
    <row r="1414" spans="4:6" x14ac:dyDescent="0.35">
      <c r="D1414" s="149"/>
      <c r="E1414" s="69"/>
      <c r="F1414" s="159"/>
    </row>
    <row r="1415" spans="4:6" x14ac:dyDescent="0.35">
      <c r="D1415" s="149"/>
      <c r="E1415" s="69"/>
      <c r="F1415" s="159"/>
    </row>
    <row r="1416" spans="4:6" x14ac:dyDescent="0.35">
      <c r="D1416" s="149"/>
      <c r="E1416" s="69"/>
      <c r="F1416" s="159"/>
    </row>
    <row r="1417" spans="4:6" x14ac:dyDescent="0.35">
      <c r="D1417" s="149"/>
      <c r="E1417" s="69"/>
      <c r="F1417" s="159"/>
    </row>
    <row r="1418" spans="4:6" x14ac:dyDescent="0.35">
      <c r="D1418" s="149"/>
      <c r="E1418" s="69"/>
      <c r="F1418" s="159"/>
    </row>
    <row r="1419" spans="4:6" x14ac:dyDescent="0.35">
      <c r="D1419" s="149"/>
      <c r="E1419" s="69"/>
      <c r="F1419" s="159"/>
    </row>
    <row r="1420" spans="4:6" x14ac:dyDescent="0.35">
      <c r="D1420" s="149"/>
      <c r="E1420" s="69"/>
      <c r="F1420" s="159"/>
    </row>
    <row r="1421" spans="4:6" x14ac:dyDescent="0.35">
      <c r="D1421" s="149"/>
      <c r="E1421" s="69"/>
      <c r="F1421" s="159"/>
    </row>
    <row r="1422" spans="4:6" x14ac:dyDescent="0.35">
      <c r="D1422" s="149"/>
      <c r="E1422" s="69"/>
      <c r="F1422" s="159"/>
    </row>
    <row r="1423" spans="4:6" x14ac:dyDescent="0.35">
      <c r="D1423" s="149"/>
      <c r="E1423" s="69"/>
      <c r="F1423" s="159"/>
    </row>
    <row r="1424" spans="4:6" x14ac:dyDescent="0.35">
      <c r="D1424" s="149"/>
      <c r="E1424" s="69"/>
      <c r="F1424" s="159"/>
    </row>
    <row r="1425" spans="4:6" x14ac:dyDescent="0.35">
      <c r="D1425" s="149"/>
      <c r="E1425" s="69"/>
      <c r="F1425" s="159"/>
    </row>
    <row r="1426" spans="4:6" x14ac:dyDescent="0.35">
      <c r="D1426" s="149"/>
      <c r="E1426" s="69"/>
      <c r="F1426" s="159"/>
    </row>
    <row r="1427" spans="4:6" x14ac:dyDescent="0.35">
      <c r="D1427" s="149"/>
      <c r="E1427" s="69"/>
      <c r="F1427" s="159"/>
    </row>
    <row r="1428" spans="4:6" x14ac:dyDescent="0.35">
      <c r="D1428" s="149"/>
      <c r="E1428" s="69"/>
      <c r="F1428" s="159"/>
    </row>
    <row r="1429" spans="4:6" x14ac:dyDescent="0.35">
      <c r="D1429" s="149"/>
      <c r="E1429" s="69"/>
      <c r="F1429" s="159"/>
    </row>
    <row r="1430" spans="4:6" x14ac:dyDescent="0.35">
      <c r="D1430" s="149"/>
      <c r="E1430" s="69"/>
      <c r="F1430" s="159"/>
    </row>
    <row r="1431" spans="4:6" x14ac:dyDescent="0.35">
      <c r="D1431" s="149"/>
      <c r="E1431" s="69"/>
      <c r="F1431" s="159"/>
    </row>
    <row r="1432" spans="4:6" x14ac:dyDescent="0.35">
      <c r="D1432" s="149"/>
      <c r="E1432" s="69"/>
      <c r="F1432" s="159"/>
    </row>
    <row r="1433" spans="4:6" x14ac:dyDescent="0.35">
      <c r="D1433" s="149"/>
      <c r="E1433" s="69"/>
      <c r="F1433" s="159"/>
    </row>
    <row r="1434" spans="4:6" x14ac:dyDescent="0.35">
      <c r="D1434" s="149"/>
      <c r="E1434" s="69"/>
      <c r="F1434" s="159"/>
    </row>
    <row r="1435" spans="4:6" x14ac:dyDescent="0.35">
      <c r="D1435" s="149"/>
      <c r="E1435" s="69"/>
      <c r="F1435" s="159"/>
    </row>
    <row r="1436" spans="4:6" x14ac:dyDescent="0.35">
      <c r="D1436" s="149"/>
      <c r="E1436" s="69"/>
      <c r="F1436" s="159"/>
    </row>
    <row r="1437" spans="4:6" x14ac:dyDescent="0.35">
      <c r="D1437" s="149"/>
      <c r="E1437" s="69"/>
      <c r="F1437" s="159"/>
    </row>
    <row r="1438" spans="4:6" x14ac:dyDescent="0.35">
      <c r="D1438" s="149"/>
      <c r="E1438" s="69"/>
      <c r="F1438" s="159"/>
    </row>
    <row r="1439" spans="4:6" x14ac:dyDescent="0.35">
      <c r="D1439" s="149"/>
      <c r="E1439" s="69"/>
      <c r="F1439" s="159"/>
    </row>
    <row r="1440" spans="4:6" x14ac:dyDescent="0.35">
      <c r="D1440" s="149"/>
      <c r="E1440" s="69"/>
      <c r="F1440" s="159"/>
    </row>
    <row r="1441" spans="4:6" x14ac:dyDescent="0.35">
      <c r="D1441" s="149"/>
      <c r="E1441" s="69"/>
      <c r="F1441" s="159"/>
    </row>
    <row r="1442" spans="4:6" x14ac:dyDescent="0.35">
      <c r="D1442" s="149"/>
      <c r="E1442" s="69"/>
      <c r="F1442" s="159"/>
    </row>
    <row r="1443" spans="4:6" x14ac:dyDescent="0.35">
      <c r="D1443" s="149"/>
      <c r="E1443" s="69"/>
      <c r="F1443" s="159"/>
    </row>
    <row r="1444" spans="4:6" x14ac:dyDescent="0.35">
      <c r="D1444" s="149"/>
      <c r="E1444" s="69"/>
      <c r="F1444" s="159"/>
    </row>
    <row r="1445" spans="4:6" x14ac:dyDescent="0.35">
      <c r="D1445" s="149"/>
      <c r="E1445" s="69"/>
      <c r="F1445" s="159"/>
    </row>
    <row r="1446" spans="4:6" x14ac:dyDescent="0.35">
      <c r="D1446" s="149"/>
      <c r="E1446" s="69"/>
      <c r="F1446" s="159"/>
    </row>
    <row r="1447" spans="4:6" x14ac:dyDescent="0.35">
      <c r="D1447" s="149"/>
      <c r="E1447" s="69"/>
      <c r="F1447" s="159"/>
    </row>
    <row r="1448" spans="4:6" x14ac:dyDescent="0.35">
      <c r="D1448" s="149"/>
      <c r="E1448" s="69"/>
      <c r="F1448" s="159"/>
    </row>
    <row r="1449" spans="4:6" x14ac:dyDescent="0.35">
      <c r="D1449" s="149"/>
      <c r="E1449" s="69"/>
      <c r="F1449" s="159"/>
    </row>
    <row r="1450" spans="4:6" x14ac:dyDescent="0.35">
      <c r="D1450" s="149"/>
      <c r="E1450" s="69"/>
      <c r="F1450" s="159"/>
    </row>
    <row r="1451" spans="4:6" x14ac:dyDescent="0.35">
      <c r="D1451" s="149"/>
      <c r="E1451" s="69"/>
      <c r="F1451" s="159"/>
    </row>
    <row r="1452" spans="4:6" x14ac:dyDescent="0.35">
      <c r="D1452" s="149"/>
      <c r="E1452" s="69"/>
      <c r="F1452" s="159"/>
    </row>
    <row r="1453" spans="4:6" x14ac:dyDescent="0.35">
      <c r="D1453" s="149"/>
      <c r="E1453" s="69"/>
      <c r="F1453" s="159"/>
    </row>
    <row r="1454" spans="4:6" x14ac:dyDescent="0.35">
      <c r="D1454" s="149"/>
      <c r="E1454" s="69"/>
      <c r="F1454" s="159"/>
    </row>
    <row r="1455" spans="4:6" x14ac:dyDescent="0.35">
      <c r="D1455" s="149"/>
      <c r="E1455" s="69"/>
      <c r="F1455" s="159"/>
    </row>
    <row r="1456" spans="4:6" x14ac:dyDescent="0.35">
      <c r="D1456" s="149"/>
      <c r="E1456" s="69"/>
      <c r="F1456" s="159"/>
    </row>
    <row r="1457" spans="4:6" x14ac:dyDescent="0.35">
      <c r="D1457" s="149"/>
      <c r="E1457" s="69"/>
      <c r="F1457" s="159"/>
    </row>
    <row r="1458" spans="4:6" x14ac:dyDescent="0.35">
      <c r="D1458" s="149"/>
      <c r="E1458" s="69"/>
      <c r="F1458" s="159"/>
    </row>
    <row r="1459" spans="4:6" x14ac:dyDescent="0.35">
      <c r="D1459" s="149"/>
      <c r="E1459" s="69"/>
      <c r="F1459" s="159"/>
    </row>
    <row r="1460" spans="4:6" x14ac:dyDescent="0.35">
      <c r="D1460" s="149"/>
      <c r="E1460" s="69"/>
      <c r="F1460" s="159"/>
    </row>
    <row r="1461" spans="4:6" x14ac:dyDescent="0.35">
      <c r="D1461" s="149"/>
      <c r="E1461" s="69"/>
      <c r="F1461" s="159"/>
    </row>
    <row r="1462" spans="4:6" x14ac:dyDescent="0.35">
      <c r="D1462" s="149"/>
      <c r="E1462" s="69"/>
      <c r="F1462" s="159"/>
    </row>
    <row r="1463" spans="4:6" x14ac:dyDescent="0.35">
      <c r="D1463" s="149"/>
      <c r="E1463" s="69"/>
      <c r="F1463" s="159"/>
    </row>
    <row r="1464" spans="4:6" x14ac:dyDescent="0.35">
      <c r="D1464" s="149"/>
      <c r="E1464" s="69"/>
      <c r="F1464" s="159"/>
    </row>
    <row r="1465" spans="4:6" x14ac:dyDescent="0.35">
      <c r="D1465" s="149"/>
      <c r="E1465" s="69"/>
      <c r="F1465" s="159"/>
    </row>
    <row r="1466" spans="4:6" x14ac:dyDescent="0.35">
      <c r="D1466" s="149"/>
      <c r="E1466" s="69"/>
      <c r="F1466" s="159"/>
    </row>
    <row r="1467" spans="4:6" x14ac:dyDescent="0.35">
      <c r="D1467" s="149"/>
      <c r="E1467" s="69"/>
      <c r="F1467" s="159"/>
    </row>
    <row r="1468" spans="4:6" x14ac:dyDescent="0.35">
      <c r="D1468" s="149"/>
      <c r="E1468" s="69"/>
      <c r="F1468" s="159"/>
    </row>
    <row r="1469" spans="4:6" x14ac:dyDescent="0.35">
      <c r="D1469" s="149"/>
      <c r="E1469" s="69"/>
      <c r="F1469" s="159"/>
    </row>
    <row r="1470" spans="4:6" x14ac:dyDescent="0.35">
      <c r="D1470" s="149"/>
      <c r="E1470" s="69"/>
      <c r="F1470" s="159"/>
    </row>
    <row r="1471" spans="4:6" x14ac:dyDescent="0.35">
      <c r="D1471" s="149"/>
      <c r="E1471" s="69"/>
      <c r="F1471" s="159"/>
    </row>
    <row r="1472" spans="4:6" x14ac:dyDescent="0.35">
      <c r="D1472" s="149"/>
      <c r="E1472" s="69"/>
      <c r="F1472" s="159"/>
    </row>
    <row r="1473" spans="4:6" x14ac:dyDescent="0.35">
      <c r="D1473" s="149"/>
      <c r="E1473" s="69"/>
      <c r="F1473" s="159"/>
    </row>
    <row r="1474" spans="4:6" x14ac:dyDescent="0.35">
      <c r="D1474" s="149"/>
      <c r="E1474" s="69"/>
      <c r="F1474" s="159"/>
    </row>
    <row r="1475" spans="4:6" x14ac:dyDescent="0.35">
      <c r="D1475" s="149"/>
      <c r="E1475" s="69"/>
      <c r="F1475" s="159"/>
    </row>
    <row r="1476" spans="4:6" x14ac:dyDescent="0.35">
      <c r="D1476" s="149"/>
      <c r="E1476" s="69"/>
      <c r="F1476" s="159"/>
    </row>
    <row r="1477" spans="4:6" x14ac:dyDescent="0.35">
      <c r="D1477" s="149"/>
      <c r="E1477" s="69"/>
      <c r="F1477" s="159"/>
    </row>
    <row r="1478" spans="4:6" x14ac:dyDescent="0.35">
      <c r="D1478" s="149"/>
      <c r="E1478" s="69"/>
      <c r="F1478" s="159"/>
    </row>
    <row r="1479" spans="4:6" x14ac:dyDescent="0.35">
      <c r="D1479" s="149"/>
      <c r="E1479" s="69"/>
      <c r="F1479" s="159"/>
    </row>
    <row r="1480" spans="4:6" x14ac:dyDescent="0.35">
      <c r="D1480" s="149"/>
      <c r="E1480" s="69"/>
      <c r="F1480" s="159"/>
    </row>
    <row r="1481" spans="4:6" x14ac:dyDescent="0.35">
      <c r="D1481" s="149"/>
      <c r="E1481" s="69"/>
      <c r="F1481" s="159"/>
    </row>
    <row r="1482" spans="4:6" x14ac:dyDescent="0.35">
      <c r="D1482" s="149"/>
      <c r="E1482" s="69"/>
      <c r="F1482" s="159"/>
    </row>
    <row r="1483" spans="4:6" x14ac:dyDescent="0.35">
      <c r="D1483" s="149"/>
      <c r="E1483" s="69"/>
      <c r="F1483" s="159"/>
    </row>
    <row r="1484" spans="4:6" x14ac:dyDescent="0.35">
      <c r="D1484" s="149"/>
      <c r="E1484" s="69"/>
      <c r="F1484" s="159"/>
    </row>
    <row r="1485" spans="4:6" x14ac:dyDescent="0.35">
      <c r="D1485" s="149"/>
      <c r="E1485" s="69"/>
      <c r="F1485" s="159"/>
    </row>
    <row r="1486" spans="4:6" x14ac:dyDescent="0.35">
      <c r="D1486" s="149"/>
      <c r="E1486" s="69"/>
      <c r="F1486" s="159"/>
    </row>
    <row r="1487" spans="4:6" x14ac:dyDescent="0.35">
      <c r="D1487" s="149"/>
      <c r="E1487" s="69"/>
      <c r="F1487" s="159"/>
    </row>
    <row r="1488" spans="4:6" x14ac:dyDescent="0.35">
      <c r="D1488" s="149"/>
      <c r="E1488" s="69"/>
      <c r="F1488" s="159"/>
    </row>
    <row r="1489" spans="4:6" x14ac:dyDescent="0.35">
      <c r="D1489" s="149"/>
      <c r="E1489" s="69"/>
      <c r="F1489" s="159"/>
    </row>
    <row r="1490" spans="4:6" x14ac:dyDescent="0.35">
      <c r="D1490" s="149"/>
      <c r="E1490" s="69"/>
      <c r="F1490" s="159"/>
    </row>
    <row r="1491" spans="4:6" x14ac:dyDescent="0.35">
      <c r="D1491" s="149"/>
      <c r="E1491" s="69"/>
      <c r="F1491" s="159"/>
    </row>
    <row r="1492" spans="4:6" x14ac:dyDescent="0.35">
      <c r="D1492" s="149"/>
      <c r="E1492" s="69"/>
      <c r="F1492" s="159"/>
    </row>
    <row r="1493" spans="4:6" x14ac:dyDescent="0.35">
      <c r="D1493" s="149"/>
      <c r="E1493" s="69"/>
      <c r="F1493" s="159"/>
    </row>
    <row r="1494" spans="4:6" x14ac:dyDescent="0.35">
      <c r="D1494" s="149"/>
      <c r="E1494" s="69"/>
      <c r="F1494" s="159"/>
    </row>
    <row r="1495" spans="4:6" x14ac:dyDescent="0.35">
      <c r="D1495" s="149"/>
      <c r="E1495" s="69"/>
      <c r="F1495" s="159"/>
    </row>
    <row r="1496" spans="4:6" x14ac:dyDescent="0.35">
      <c r="D1496" s="149"/>
      <c r="E1496" s="69"/>
      <c r="F1496" s="159"/>
    </row>
    <row r="1497" spans="4:6" x14ac:dyDescent="0.35">
      <c r="D1497" s="149"/>
      <c r="E1497" s="69"/>
      <c r="F1497" s="159"/>
    </row>
    <row r="1498" spans="4:6" x14ac:dyDescent="0.35">
      <c r="D1498" s="149"/>
      <c r="E1498" s="69"/>
      <c r="F1498" s="159"/>
    </row>
    <row r="1499" spans="4:6" x14ac:dyDescent="0.35">
      <c r="D1499" s="149"/>
      <c r="E1499" s="69"/>
      <c r="F1499" s="159"/>
    </row>
    <row r="1500" spans="4:6" x14ac:dyDescent="0.35">
      <c r="D1500" s="149"/>
      <c r="E1500" s="69"/>
      <c r="F1500" s="159"/>
    </row>
    <row r="1501" spans="4:6" x14ac:dyDescent="0.35">
      <c r="D1501" s="149"/>
      <c r="E1501" s="69"/>
      <c r="F1501" s="159"/>
    </row>
    <row r="1502" spans="4:6" x14ac:dyDescent="0.35">
      <c r="D1502" s="149"/>
      <c r="E1502" s="69"/>
      <c r="F1502" s="159"/>
    </row>
    <row r="1503" spans="4:6" x14ac:dyDescent="0.35">
      <c r="D1503" s="149"/>
      <c r="E1503" s="69"/>
      <c r="F1503" s="159"/>
    </row>
    <row r="1504" spans="4:6" x14ac:dyDescent="0.35">
      <c r="D1504" s="149"/>
      <c r="E1504" s="69"/>
      <c r="F1504" s="159"/>
    </row>
    <row r="1505" spans="4:6" x14ac:dyDescent="0.35">
      <c r="D1505" s="149"/>
      <c r="E1505" s="69"/>
      <c r="F1505" s="159"/>
    </row>
    <row r="1506" spans="4:6" x14ac:dyDescent="0.35">
      <c r="D1506" s="149"/>
      <c r="E1506" s="69"/>
      <c r="F1506" s="159"/>
    </row>
    <row r="1507" spans="4:6" x14ac:dyDescent="0.35">
      <c r="D1507" s="149"/>
      <c r="E1507" s="69"/>
      <c r="F1507" s="159"/>
    </row>
    <row r="1508" spans="4:6" x14ac:dyDescent="0.35">
      <c r="D1508" s="149"/>
      <c r="E1508" s="69"/>
      <c r="F1508" s="159"/>
    </row>
    <row r="1509" spans="4:6" x14ac:dyDescent="0.35">
      <c r="D1509" s="149"/>
      <c r="E1509" s="69"/>
      <c r="F1509" s="159"/>
    </row>
    <row r="1510" spans="4:6" x14ac:dyDescent="0.35">
      <c r="D1510" s="149"/>
      <c r="E1510" s="69"/>
      <c r="F1510" s="159"/>
    </row>
    <row r="1511" spans="4:6" x14ac:dyDescent="0.35">
      <c r="D1511" s="149"/>
      <c r="E1511" s="69"/>
      <c r="F1511" s="159"/>
    </row>
    <row r="1512" spans="4:6" x14ac:dyDescent="0.35">
      <c r="D1512" s="149"/>
      <c r="E1512" s="69"/>
      <c r="F1512" s="159"/>
    </row>
    <row r="1513" spans="4:6" x14ac:dyDescent="0.35">
      <c r="D1513" s="149"/>
      <c r="E1513" s="69"/>
      <c r="F1513" s="159"/>
    </row>
    <row r="1514" spans="4:6" x14ac:dyDescent="0.35">
      <c r="D1514" s="149"/>
      <c r="E1514" s="69"/>
      <c r="F1514" s="159"/>
    </row>
    <row r="1515" spans="4:6" x14ac:dyDescent="0.35">
      <c r="D1515" s="149"/>
      <c r="E1515" s="69"/>
      <c r="F1515" s="159"/>
    </row>
    <row r="1516" spans="4:6" x14ac:dyDescent="0.35">
      <c r="D1516" s="149"/>
      <c r="E1516" s="69"/>
      <c r="F1516" s="159"/>
    </row>
    <row r="1517" spans="4:6" x14ac:dyDescent="0.35">
      <c r="D1517" s="149"/>
      <c r="E1517" s="69"/>
      <c r="F1517" s="159"/>
    </row>
    <row r="1518" spans="4:6" x14ac:dyDescent="0.35">
      <c r="D1518" s="149"/>
      <c r="E1518" s="69"/>
      <c r="F1518" s="159"/>
    </row>
    <row r="1519" spans="4:6" x14ac:dyDescent="0.35">
      <c r="D1519" s="149"/>
      <c r="E1519" s="69"/>
      <c r="F1519" s="159"/>
    </row>
    <row r="1520" spans="4:6" x14ac:dyDescent="0.35">
      <c r="D1520" s="149"/>
      <c r="E1520" s="69"/>
      <c r="F1520" s="159"/>
    </row>
    <row r="1521" spans="4:6" x14ac:dyDescent="0.35">
      <c r="D1521" s="149"/>
      <c r="E1521" s="69"/>
      <c r="F1521" s="159"/>
    </row>
    <row r="1522" spans="4:6" x14ac:dyDescent="0.35">
      <c r="D1522" s="149"/>
      <c r="E1522" s="69"/>
      <c r="F1522" s="159"/>
    </row>
    <row r="1523" spans="4:6" x14ac:dyDescent="0.35">
      <c r="D1523" s="149"/>
      <c r="E1523" s="69"/>
      <c r="F1523" s="159"/>
    </row>
    <row r="1524" spans="4:6" x14ac:dyDescent="0.35">
      <c r="D1524" s="149"/>
      <c r="E1524" s="69"/>
      <c r="F1524" s="159"/>
    </row>
    <row r="1525" spans="4:6" x14ac:dyDescent="0.35">
      <c r="D1525" s="149"/>
      <c r="E1525" s="69"/>
      <c r="F1525" s="159"/>
    </row>
    <row r="1526" spans="4:6" x14ac:dyDescent="0.35">
      <c r="D1526" s="149"/>
      <c r="E1526" s="69"/>
      <c r="F1526" s="159"/>
    </row>
    <row r="1527" spans="4:6" x14ac:dyDescent="0.35">
      <c r="D1527" s="149"/>
      <c r="E1527" s="69"/>
      <c r="F1527" s="159"/>
    </row>
    <row r="1528" spans="4:6" x14ac:dyDescent="0.35">
      <c r="D1528" s="149"/>
      <c r="E1528" s="69"/>
      <c r="F1528" s="159"/>
    </row>
    <row r="1529" spans="4:6" x14ac:dyDescent="0.35">
      <c r="D1529" s="149"/>
      <c r="E1529" s="69"/>
      <c r="F1529" s="159"/>
    </row>
    <row r="1530" spans="4:6" x14ac:dyDescent="0.35">
      <c r="D1530" s="149"/>
      <c r="E1530" s="69"/>
      <c r="F1530" s="159"/>
    </row>
    <row r="1531" spans="4:6" x14ac:dyDescent="0.35">
      <c r="D1531" s="149"/>
      <c r="E1531" s="69"/>
      <c r="F1531" s="159"/>
    </row>
    <row r="1532" spans="4:6" x14ac:dyDescent="0.35">
      <c r="D1532" s="149"/>
      <c r="E1532" s="69"/>
      <c r="F1532" s="159"/>
    </row>
    <row r="1533" spans="4:6" x14ac:dyDescent="0.35">
      <c r="D1533" s="149"/>
      <c r="E1533" s="69"/>
      <c r="F1533" s="159"/>
    </row>
    <row r="1534" spans="4:6" x14ac:dyDescent="0.35">
      <c r="D1534" s="149"/>
      <c r="E1534" s="69"/>
      <c r="F1534" s="159"/>
    </row>
    <row r="1535" spans="4:6" x14ac:dyDescent="0.35">
      <c r="D1535" s="149"/>
      <c r="E1535" s="69"/>
      <c r="F1535" s="159"/>
    </row>
    <row r="1536" spans="4:6" x14ac:dyDescent="0.35">
      <c r="D1536" s="149"/>
      <c r="E1536" s="69"/>
      <c r="F1536" s="159"/>
    </row>
    <row r="1537" spans="4:6" x14ac:dyDescent="0.35">
      <c r="D1537" s="149"/>
      <c r="E1537" s="69"/>
      <c r="F1537" s="159"/>
    </row>
    <row r="1538" spans="4:6" x14ac:dyDescent="0.35">
      <c r="D1538" s="149"/>
      <c r="E1538" s="69"/>
      <c r="F1538" s="159"/>
    </row>
    <row r="1539" spans="4:6" x14ac:dyDescent="0.35">
      <c r="D1539" s="149"/>
      <c r="E1539" s="69"/>
      <c r="F1539" s="159"/>
    </row>
    <row r="1540" spans="4:6" x14ac:dyDescent="0.35">
      <c r="D1540" s="149"/>
      <c r="E1540" s="69"/>
      <c r="F1540" s="159"/>
    </row>
    <row r="1541" spans="4:6" x14ac:dyDescent="0.35">
      <c r="D1541" s="149"/>
      <c r="E1541" s="69"/>
      <c r="F1541" s="159"/>
    </row>
    <row r="1542" spans="4:6" x14ac:dyDescent="0.35">
      <c r="D1542" s="149"/>
      <c r="E1542" s="69"/>
      <c r="F1542" s="159"/>
    </row>
    <row r="1543" spans="4:6" x14ac:dyDescent="0.35">
      <c r="D1543" s="149"/>
      <c r="E1543" s="69"/>
      <c r="F1543" s="159"/>
    </row>
    <row r="1544" spans="4:6" x14ac:dyDescent="0.35">
      <c r="D1544" s="149"/>
      <c r="E1544" s="69"/>
      <c r="F1544" s="159"/>
    </row>
    <row r="1545" spans="4:6" x14ac:dyDescent="0.35">
      <c r="D1545" s="149"/>
      <c r="E1545" s="69"/>
      <c r="F1545" s="159"/>
    </row>
    <row r="1546" spans="4:6" x14ac:dyDescent="0.35">
      <c r="D1546" s="149"/>
      <c r="E1546" s="69"/>
      <c r="F1546" s="159"/>
    </row>
    <row r="1547" spans="4:6" x14ac:dyDescent="0.35">
      <c r="D1547" s="149"/>
      <c r="E1547" s="69"/>
      <c r="F1547" s="159"/>
    </row>
    <row r="1548" spans="4:6" x14ac:dyDescent="0.35">
      <c r="D1548" s="149"/>
      <c r="E1548" s="69"/>
      <c r="F1548" s="159"/>
    </row>
    <row r="1549" spans="4:6" x14ac:dyDescent="0.35">
      <c r="D1549" s="149"/>
      <c r="E1549" s="69"/>
      <c r="F1549" s="159"/>
    </row>
    <row r="1550" spans="4:6" x14ac:dyDescent="0.35">
      <c r="D1550" s="149"/>
      <c r="E1550" s="69"/>
      <c r="F1550" s="159"/>
    </row>
    <row r="1551" spans="4:6" x14ac:dyDescent="0.35">
      <c r="D1551" s="149"/>
      <c r="E1551" s="69"/>
      <c r="F1551" s="159"/>
    </row>
    <row r="1552" spans="4:6" x14ac:dyDescent="0.35">
      <c r="D1552" s="149"/>
      <c r="E1552" s="69"/>
      <c r="F1552" s="159"/>
    </row>
    <row r="1553" spans="4:6" x14ac:dyDescent="0.35">
      <c r="D1553" s="149"/>
      <c r="E1553" s="69"/>
      <c r="F1553" s="159"/>
    </row>
    <row r="1554" spans="4:6" x14ac:dyDescent="0.35">
      <c r="D1554" s="149"/>
      <c r="E1554" s="69"/>
      <c r="F1554" s="159"/>
    </row>
    <row r="1555" spans="4:6" x14ac:dyDescent="0.35">
      <c r="D1555" s="149"/>
      <c r="E1555" s="69"/>
      <c r="F1555" s="159"/>
    </row>
    <row r="1556" spans="4:6" x14ac:dyDescent="0.35">
      <c r="D1556" s="149"/>
      <c r="E1556" s="69"/>
      <c r="F1556" s="159"/>
    </row>
    <row r="1557" spans="4:6" x14ac:dyDescent="0.35">
      <c r="D1557" s="149"/>
      <c r="E1557" s="69"/>
      <c r="F1557" s="159"/>
    </row>
    <row r="1558" spans="4:6" x14ac:dyDescent="0.35">
      <c r="D1558" s="149"/>
      <c r="E1558" s="69"/>
      <c r="F1558" s="159"/>
    </row>
    <row r="1559" spans="4:6" x14ac:dyDescent="0.35">
      <c r="D1559" s="149"/>
      <c r="E1559" s="69"/>
      <c r="F1559" s="159"/>
    </row>
    <row r="1560" spans="4:6" x14ac:dyDescent="0.35">
      <c r="D1560" s="149"/>
      <c r="E1560" s="69"/>
      <c r="F1560" s="159"/>
    </row>
    <row r="1561" spans="4:6" x14ac:dyDescent="0.35">
      <c r="D1561" s="149"/>
      <c r="E1561" s="69"/>
      <c r="F1561" s="159"/>
    </row>
    <row r="1562" spans="4:6" x14ac:dyDescent="0.35">
      <c r="D1562" s="149"/>
      <c r="E1562" s="69"/>
      <c r="F1562" s="159"/>
    </row>
    <row r="1563" spans="4:6" x14ac:dyDescent="0.35">
      <c r="D1563" s="149"/>
      <c r="E1563" s="69"/>
      <c r="F1563" s="159"/>
    </row>
    <row r="1564" spans="4:6" x14ac:dyDescent="0.35">
      <c r="D1564" s="149"/>
      <c r="E1564" s="69"/>
      <c r="F1564" s="159"/>
    </row>
    <row r="1565" spans="4:6" x14ac:dyDescent="0.35">
      <c r="D1565" s="149"/>
      <c r="E1565" s="69"/>
      <c r="F1565" s="159"/>
    </row>
    <row r="1566" spans="4:6" x14ac:dyDescent="0.35">
      <c r="D1566" s="149"/>
      <c r="E1566" s="69"/>
      <c r="F1566" s="159"/>
    </row>
    <row r="1567" spans="4:6" x14ac:dyDescent="0.35">
      <c r="D1567" s="149"/>
      <c r="E1567" s="69"/>
      <c r="F1567" s="159"/>
    </row>
    <row r="1568" spans="4:6" x14ac:dyDescent="0.35">
      <c r="D1568" s="149"/>
      <c r="E1568" s="69"/>
      <c r="F1568" s="159"/>
    </row>
    <row r="1569" spans="4:6" x14ac:dyDescent="0.35">
      <c r="D1569" s="149"/>
      <c r="E1569" s="69"/>
      <c r="F1569" s="159"/>
    </row>
    <row r="1570" spans="4:6" x14ac:dyDescent="0.35">
      <c r="D1570" s="149"/>
      <c r="E1570" s="69"/>
      <c r="F1570" s="159"/>
    </row>
    <row r="1571" spans="4:6" x14ac:dyDescent="0.35">
      <c r="D1571" s="149"/>
      <c r="E1571" s="69"/>
      <c r="F1571" s="159"/>
    </row>
    <row r="1572" spans="4:6" x14ac:dyDescent="0.35">
      <c r="D1572" s="149"/>
      <c r="E1572" s="69"/>
      <c r="F1572" s="159"/>
    </row>
    <row r="1573" spans="4:6" x14ac:dyDescent="0.35">
      <c r="D1573" s="149"/>
      <c r="E1573" s="69"/>
      <c r="F1573" s="159"/>
    </row>
    <row r="1574" spans="4:6" x14ac:dyDescent="0.35">
      <c r="D1574" s="149"/>
      <c r="E1574" s="69"/>
      <c r="F1574" s="159"/>
    </row>
    <row r="1575" spans="4:6" x14ac:dyDescent="0.35">
      <c r="D1575" s="149"/>
      <c r="E1575" s="69"/>
      <c r="F1575" s="159"/>
    </row>
    <row r="1576" spans="4:6" x14ac:dyDescent="0.35">
      <c r="D1576" s="149"/>
      <c r="E1576" s="69"/>
      <c r="F1576" s="159"/>
    </row>
    <row r="1577" spans="4:6" x14ac:dyDescent="0.35">
      <c r="D1577" s="149"/>
      <c r="E1577" s="69"/>
      <c r="F1577" s="159"/>
    </row>
    <row r="1578" spans="4:6" x14ac:dyDescent="0.35">
      <c r="D1578" s="149"/>
      <c r="E1578" s="69"/>
      <c r="F1578" s="159"/>
    </row>
    <row r="1579" spans="4:6" x14ac:dyDescent="0.35">
      <c r="D1579" s="149"/>
      <c r="E1579" s="69"/>
      <c r="F1579" s="159"/>
    </row>
    <row r="1580" spans="4:6" x14ac:dyDescent="0.35">
      <c r="D1580" s="149"/>
      <c r="E1580" s="69"/>
      <c r="F1580" s="159"/>
    </row>
    <row r="1581" spans="4:6" x14ac:dyDescent="0.35">
      <c r="D1581" s="149"/>
      <c r="E1581" s="69"/>
      <c r="F1581" s="159"/>
    </row>
    <row r="1582" spans="4:6" x14ac:dyDescent="0.35">
      <c r="D1582" s="149"/>
      <c r="E1582" s="69"/>
      <c r="F1582" s="159"/>
    </row>
    <row r="1583" spans="4:6" x14ac:dyDescent="0.35">
      <c r="D1583" s="149"/>
      <c r="E1583" s="69"/>
      <c r="F1583" s="159"/>
    </row>
    <row r="1584" spans="4:6" x14ac:dyDescent="0.35">
      <c r="D1584" s="149"/>
      <c r="E1584" s="69"/>
      <c r="F1584" s="159"/>
    </row>
    <row r="1585" spans="4:6" x14ac:dyDescent="0.35">
      <c r="D1585" s="149"/>
      <c r="E1585" s="69"/>
      <c r="F1585" s="159"/>
    </row>
    <row r="1586" spans="4:6" x14ac:dyDescent="0.35">
      <c r="D1586" s="149"/>
      <c r="E1586" s="69"/>
      <c r="F1586" s="159"/>
    </row>
    <row r="1587" spans="4:6" x14ac:dyDescent="0.35">
      <c r="D1587" s="149"/>
      <c r="E1587" s="69"/>
      <c r="F1587" s="159"/>
    </row>
    <row r="1588" spans="4:6" x14ac:dyDescent="0.35">
      <c r="D1588" s="149"/>
      <c r="E1588" s="69"/>
      <c r="F1588" s="159"/>
    </row>
    <row r="1589" spans="4:6" x14ac:dyDescent="0.35">
      <c r="D1589" s="149"/>
      <c r="E1589" s="69"/>
      <c r="F1589" s="159"/>
    </row>
    <row r="1590" spans="4:6" x14ac:dyDescent="0.35">
      <c r="D1590" s="149"/>
      <c r="E1590" s="69"/>
      <c r="F1590" s="159"/>
    </row>
    <row r="1591" spans="4:6" x14ac:dyDescent="0.35">
      <c r="D1591" s="149"/>
      <c r="E1591" s="69"/>
      <c r="F1591" s="159"/>
    </row>
    <row r="1592" spans="4:6" x14ac:dyDescent="0.35">
      <c r="D1592" s="149"/>
      <c r="E1592" s="69"/>
      <c r="F1592" s="159"/>
    </row>
    <row r="1593" spans="4:6" x14ac:dyDescent="0.35">
      <c r="D1593" s="149"/>
      <c r="E1593" s="69"/>
      <c r="F1593" s="159"/>
    </row>
    <row r="1594" spans="4:6" x14ac:dyDescent="0.35">
      <c r="D1594" s="149"/>
      <c r="E1594" s="69"/>
      <c r="F1594" s="159"/>
    </row>
    <row r="1595" spans="4:6" x14ac:dyDescent="0.35">
      <c r="D1595" s="149"/>
      <c r="E1595" s="69"/>
      <c r="F1595" s="159"/>
    </row>
    <row r="1596" spans="4:6" x14ac:dyDescent="0.35">
      <c r="D1596" s="149"/>
      <c r="E1596" s="69"/>
      <c r="F1596" s="159"/>
    </row>
    <row r="1597" spans="4:6" x14ac:dyDescent="0.35">
      <c r="D1597" s="149"/>
      <c r="E1597" s="69"/>
      <c r="F1597" s="159"/>
    </row>
    <row r="1598" spans="4:6" x14ac:dyDescent="0.35">
      <c r="D1598" s="149"/>
      <c r="E1598" s="69"/>
      <c r="F1598" s="159"/>
    </row>
    <row r="1599" spans="4:6" x14ac:dyDescent="0.35">
      <c r="D1599" s="149"/>
      <c r="E1599" s="69"/>
      <c r="F1599" s="159"/>
    </row>
    <row r="1600" spans="4:6" x14ac:dyDescent="0.35">
      <c r="D1600" s="149"/>
      <c r="E1600" s="69"/>
      <c r="F1600" s="159"/>
    </row>
    <row r="1601" spans="4:6" x14ac:dyDescent="0.35">
      <c r="D1601" s="149"/>
      <c r="E1601" s="69"/>
      <c r="F1601" s="159"/>
    </row>
    <row r="1602" spans="4:6" x14ac:dyDescent="0.35">
      <c r="D1602" s="149"/>
      <c r="E1602" s="69"/>
      <c r="F1602" s="159"/>
    </row>
    <row r="1603" spans="4:6" x14ac:dyDescent="0.35">
      <c r="D1603" s="149"/>
      <c r="E1603" s="69"/>
      <c r="F1603" s="159"/>
    </row>
    <row r="1604" spans="4:6" x14ac:dyDescent="0.35">
      <c r="D1604" s="149"/>
      <c r="E1604" s="69"/>
      <c r="F1604" s="159"/>
    </row>
    <row r="1605" spans="4:6" x14ac:dyDescent="0.35">
      <c r="D1605" s="149"/>
      <c r="E1605" s="69"/>
      <c r="F1605" s="159"/>
    </row>
    <row r="1606" spans="4:6" x14ac:dyDescent="0.35">
      <c r="D1606" s="149"/>
      <c r="E1606" s="69"/>
      <c r="F1606" s="159"/>
    </row>
    <row r="1607" spans="4:6" x14ac:dyDescent="0.35">
      <c r="D1607" s="149"/>
      <c r="E1607" s="69"/>
      <c r="F1607" s="159"/>
    </row>
    <row r="1608" spans="4:6" x14ac:dyDescent="0.35">
      <c r="D1608" s="149"/>
      <c r="E1608" s="69"/>
      <c r="F1608" s="159"/>
    </row>
    <row r="1609" spans="4:6" x14ac:dyDescent="0.35">
      <c r="D1609" s="149"/>
      <c r="E1609" s="69"/>
      <c r="F1609" s="159"/>
    </row>
    <row r="1610" spans="4:6" x14ac:dyDescent="0.35">
      <c r="D1610" s="149"/>
      <c r="E1610" s="69"/>
      <c r="F1610" s="159"/>
    </row>
    <row r="1611" spans="4:6" x14ac:dyDescent="0.35">
      <c r="D1611" s="149"/>
      <c r="E1611" s="69"/>
      <c r="F1611" s="159"/>
    </row>
    <row r="1612" spans="4:6" x14ac:dyDescent="0.35">
      <c r="D1612" s="149"/>
      <c r="E1612" s="69"/>
      <c r="F1612" s="159"/>
    </row>
    <row r="1613" spans="4:6" x14ac:dyDescent="0.35">
      <c r="D1613" s="149"/>
      <c r="E1613" s="69"/>
      <c r="F1613" s="159"/>
    </row>
    <row r="1614" spans="4:6" x14ac:dyDescent="0.35">
      <c r="D1614" s="149"/>
      <c r="E1614" s="69"/>
      <c r="F1614" s="159"/>
    </row>
    <row r="1615" spans="4:6" x14ac:dyDescent="0.35">
      <c r="D1615" s="149"/>
      <c r="E1615" s="69"/>
      <c r="F1615" s="159"/>
    </row>
    <row r="1616" spans="4:6" x14ac:dyDescent="0.35">
      <c r="D1616" s="149"/>
      <c r="E1616" s="69"/>
      <c r="F1616" s="159"/>
    </row>
    <row r="1617" spans="4:6" x14ac:dyDescent="0.35">
      <c r="D1617" s="149"/>
      <c r="E1617" s="69"/>
      <c r="F1617" s="159"/>
    </row>
    <row r="1618" spans="4:6" x14ac:dyDescent="0.35">
      <c r="D1618" s="149"/>
      <c r="E1618" s="69"/>
      <c r="F1618" s="159"/>
    </row>
    <row r="1619" spans="4:6" x14ac:dyDescent="0.35">
      <c r="D1619" s="149"/>
      <c r="E1619" s="69"/>
      <c r="F1619" s="159"/>
    </row>
    <row r="1620" spans="4:6" x14ac:dyDescent="0.35">
      <c r="D1620" s="149"/>
      <c r="E1620" s="69"/>
      <c r="F1620" s="159"/>
    </row>
    <row r="1621" spans="4:6" x14ac:dyDescent="0.35">
      <c r="D1621" s="149"/>
      <c r="E1621" s="69"/>
      <c r="F1621" s="159"/>
    </row>
    <row r="1622" spans="4:6" x14ac:dyDescent="0.35">
      <c r="D1622" s="149"/>
      <c r="E1622" s="69"/>
      <c r="F1622" s="159"/>
    </row>
    <row r="1623" spans="4:6" x14ac:dyDescent="0.35">
      <c r="D1623" s="149"/>
      <c r="E1623" s="69"/>
      <c r="F1623" s="159"/>
    </row>
    <row r="1624" spans="4:6" x14ac:dyDescent="0.35">
      <c r="D1624" s="149"/>
      <c r="E1624" s="69"/>
      <c r="F1624" s="159"/>
    </row>
    <row r="1625" spans="4:6" x14ac:dyDescent="0.35">
      <c r="D1625" s="149"/>
      <c r="E1625" s="69"/>
      <c r="F1625" s="159"/>
    </row>
    <row r="1626" spans="4:6" x14ac:dyDescent="0.35">
      <c r="D1626" s="149"/>
      <c r="E1626" s="69"/>
      <c r="F1626" s="159"/>
    </row>
    <row r="1627" spans="4:6" x14ac:dyDescent="0.35">
      <c r="D1627" s="149"/>
      <c r="E1627" s="69"/>
      <c r="F1627" s="159"/>
    </row>
    <row r="1628" spans="4:6" x14ac:dyDescent="0.35">
      <c r="D1628" s="149"/>
      <c r="E1628" s="69"/>
      <c r="F1628" s="159"/>
    </row>
    <row r="1629" spans="4:6" x14ac:dyDescent="0.35">
      <c r="D1629" s="149"/>
      <c r="E1629" s="69"/>
      <c r="F1629" s="159"/>
    </row>
    <row r="1630" spans="4:6" x14ac:dyDescent="0.35">
      <c r="D1630" s="149"/>
      <c r="E1630" s="69"/>
      <c r="F1630" s="159"/>
    </row>
    <row r="1631" spans="4:6" x14ac:dyDescent="0.35">
      <c r="D1631" s="149"/>
      <c r="E1631" s="69"/>
      <c r="F1631" s="159"/>
    </row>
    <row r="1632" spans="4:6" x14ac:dyDescent="0.35">
      <c r="D1632" s="149"/>
      <c r="E1632" s="69"/>
      <c r="F1632" s="159"/>
    </row>
    <row r="1633" spans="4:6" x14ac:dyDescent="0.35">
      <c r="D1633" s="149"/>
      <c r="E1633" s="69"/>
      <c r="F1633" s="159"/>
    </row>
    <row r="1634" spans="4:6" x14ac:dyDescent="0.35">
      <c r="D1634" s="149"/>
      <c r="E1634" s="69"/>
      <c r="F1634" s="159"/>
    </row>
    <row r="1635" spans="4:6" x14ac:dyDescent="0.35">
      <c r="D1635" s="149"/>
      <c r="E1635" s="69"/>
      <c r="F1635" s="159"/>
    </row>
    <row r="1636" spans="4:6" x14ac:dyDescent="0.35">
      <c r="D1636" s="149"/>
      <c r="E1636" s="69"/>
      <c r="F1636" s="159"/>
    </row>
    <row r="1637" spans="4:6" x14ac:dyDescent="0.35">
      <c r="D1637" s="149"/>
      <c r="E1637" s="69"/>
      <c r="F1637" s="159"/>
    </row>
    <row r="1638" spans="4:6" x14ac:dyDescent="0.35">
      <c r="D1638" s="149"/>
      <c r="E1638" s="69"/>
      <c r="F1638" s="159"/>
    </row>
    <row r="1639" spans="4:6" x14ac:dyDescent="0.35">
      <c r="D1639" s="149"/>
      <c r="E1639" s="69"/>
      <c r="F1639" s="159"/>
    </row>
    <row r="1640" spans="4:6" x14ac:dyDescent="0.35">
      <c r="D1640" s="149"/>
      <c r="E1640" s="69"/>
      <c r="F1640" s="159"/>
    </row>
    <row r="1641" spans="4:6" x14ac:dyDescent="0.35">
      <c r="D1641" s="149"/>
      <c r="E1641" s="69"/>
      <c r="F1641" s="159"/>
    </row>
    <row r="1642" spans="4:6" x14ac:dyDescent="0.35">
      <c r="D1642" s="149"/>
      <c r="E1642" s="69"/>
      <c r="F1642" s="159"/>
    </row>
    <row r="1643" spans="4:6" x14ac:dyDescent="0.35">
      <c r="D1643" s="149"/>
      <c r="E1643" s="69"/>
      <c r="F1643" s="159"/>
    </row>
    <row r="1644" spans="4:6" x14ac:dyDescent="0.35">
      <c r="D1644" s="149"/>
      <c r="E1644" s="69"/>
      <c r="F1644" s="159"/>
    </row>
    <row r="1645" spans="4:6" x14ac:dyDescent="0.35">
      <c r="D1645" s="149"/>
      <c r="E1645" s="69"/>
      <c r="F1645" s="159"/>
    </row>
    <row r="1646" spans="4:6" x14ac:dyDescent="0.35">
      <c r="D1646" s="149"/>
      <c r="E1646" s="69"/>
      <c r="F1646" s="159"/>
    </row>
    <row r="1647" spans="4:6" x14ac:dyDescent="0.35">
      <c r="D1647" s="149"/>
      <c r="E1647" s="69"/>
      <c r="F1647" s="159"/>
    </row>
    <row r="1648" spans="4:6" x14ac:dyDescent="0.35">
      <c r="D1648" s="149"/>
      <c r="E1648" s="69"/>
      <c r="F1648" s="159"/>
    </row>
    <row r="1649" spans="4:6" x14ac:dyDescent="0.35">
      <c r="D1649" s="149"/>
      <c r="E1649" s="69"/>
      <c r="F1649" s="159"/>
    </row>
    <row r="1650" spans="4:6" x14ac:dyDescent="0.35">
      <c r="D1650" s="149"/>
      <c r="E1650" s="69"/>
      <c r="F1650" s="159"/>
    </row>
    <row r="1651" spans="4:6" x14ac:dyDescent="0.35">
      <c r="D1651" s="149"/>
      <c r="E1651" s="69"/>
      <c r="F1651" s="159"/>
    </row>
    <row r="1652" spans="4:6" x14ac:dyDescent="0.35">
      <c r="D1652" s="149"/>
      <c r="E1652" s="69"/>
      <c r="F1652" s="159"/>
    </row>
    <row r="1653" spans="4:6" x14ac:dyDescent="0.35">
      <c r="D1653" s="149"/>
      <c r="E1653" s="69"/>
      <c r="F1653" s="159"/>
    </row>
    <row r="1654" spans="4:6" x14ac:dyDescent="0.35">
      <c r="D1654" s="149"/>
      <c r="E1654" s="69"/>
      <c r="F1654" s="159"/>
    </row>
    <row r="1655" spans="4:6" x14ac:dyDescent="0.35">
      <c r="D1655" s="149"/>
      <c r="E1655" s="69"/>
      <c r="F1655" s="159"/>
    </row>
    <row r="1656" spans="4:6" x14ac:dyDescent="0.35">
      <c r="D1656" s="149"/>
      <c r="E1656" s="69"/>
      <c r="F1656" s="159"/>
    </row>
    <row r="1657" spans="4:6" x14ac:dyDescent="0.35">
      <c r="D1657" s="149"/>
      <c r="E1657" s="69"/>
      <c r="F1657" s="159"/>
    </row>
    <row r="1658" spans="4:6" x14ac:dyDescent="0.35">
      <c r="D1658" s="149"/>
      <c r="E1658" s="69"/>
      <c r="F1658" s="159"/>
    </row>
    <row r="1659" spans="4:6" x14ac:dyDescent="0.35">
      <c r="D1659" s="149"/>
      <c r="E1659" s="69"/>
      <c r="F1659" s="159"/>
    </row>
    <row r="1660" spans="4:6" x14ac:dyDescent="0.35">
      <c r="D1660" s="149"/>
      <c r="E1660" s="69"/>
      <c r="F1660" s="159"/>
    </row>
    <row r="1661" spans="4:6" x14ac:dyDescent="0.35">
      <c r="D1661" s="149"/>
      <c r="E1661" s="69"/>
      <c r="F1661" s="159"/>
    </row>
    <row r="1662" spans="4:6" x14ac:dyDescent="0.35">
      <c r="D1662" s="149"/>
      <c r="E1662" s="69"/>
      <c r="F1662" s="159"/>
    </row>
    <row r="1663" spans="4:6" x14ac:dyDescent="0.35">
      <c r="D1663" s="149"/>
      <c r="E1663" s="69"/>
      <c r="F1663" s="159"/>
    </row>
    <row r="1664" spans="4:6" x14ac:dyDescent="0.35">
      <c r="D1664" s="149"/>
      <c r="E1664" s="69"/>
      <c r="F1664" s="159"/>
    </row>
    <row r="1665" spans="4:6" x14ac:dyDescent="0.35">
      <c r="D1665" s="149"/>
      <c r="E1665" s="69"/>
      <c r="F1665" s="159"/>
    </row>
    <row r="1666" spans="4:6" x14ac:dyDescent="0.35">
      <c r="D1666" s="149"/>
      <c r="E1666" s="69"/>
      <c r="F1666" s="159"/>
    </row>
    <row r="1667" spans="4:6" x14ac:dyDescent="0.35">
      <c r="D1667" s="149"/>
      <c r="E1667" s="69"/>
      <c r="F1667" s="159"/>
    </row>
    <row r="1668" spans="4:6" x14ac:dyDescent="0.35">
      <c r="D1668" s="149"/>
      <c r="E1668" s="69"/>
      <c r="F1668" s="159"/>
    </row>
    <row r="1669" spans="4:6" x14ac:dyDescent="0.35">
      <c r="D1669" s="149"/>
      <c r="E1669" s="69"/>
      <c r="F1669" s="159"/>
    </row>
    <row r="1670" spans="4:6" x14ac:dyDescent="0.35">
      <c r="D1670" s="149"/>
      <c r="E1670" s="69"/>
      <c r="F1670" s="159"/>
    </row>
    <row r="1671" spans="4:6" x14ac:dyDescent="0.35">
      <c r="D1671" s="149"/>
      <c r="E1671" s="69"/>
      <c r="F1671" s="159"/>
    </row>
    <row r="1672" spans="4:6" x14ac:dyDescent="0.35">
      <c r="D1672" s="149"/>
      <c r="E1672" s="69"/>
      <c r="F1672" s="159"/>
    </row>
    <row r="1673" spans="4:6" x14ac:dyDescent="0.35">
      <c r="D1673" s="149"/>
      <c r="E1673" s="69"/>
      <c r="F1673" s="159"/>
    </row>
    <row r="1674" spans="4:6" x14ac:dyDescent="0.35">
      <c r="D1674" s="149"/>
      <c r="E1674" s="69"/>
      <c r="F1674" s="159"/>
    </row>
    <row r="1675" spans="4:6" x14ac:dyDescent="0.35">
      <c r="D1675" s="149"/>
      <c r="E1675" s="69"/>
      <c r="F1675" s="159"/>
    </row>
    <row r="1676" spans="4:6" x14ac:dyDescent="0.35">
      <c r="D1676" s="149"/>
      <c r="E1676" s="69"/>
      <c r="F1676" s="159"/>
    </row>
    <row r="1677" spans="4:6" x14ac:dyDescent="0.35">
      <c r="D1677" s="149"/>
      <c r="E1677" s="69"/>
      <c r="F1677" s="159"/>
    </row>
    <row r="1678" spans="4:6" x14ac:dyDescent="0.35">
      <c r="D1678" s="149"/>
      <c r="E1678" s="69"/>
      <c r="F1678" s="159"/>
    </row>
    <row r="1679" spans="4:6" x14ac:dyDescent="0.35">
      <c r="D1679" s="149"/>
      <c r="E1679" s="69"/>
      <c r="F1679" s="159"/>
    </row>
    <row r="1680" spans="4:6" x14ac:dyDescent="0.35">
      <c r="D1680" s="149"/>
      <c r="E1680" s="69"/>
      <c r="F1680" s="159"/>
    </row>
    <row r="1681" spans="4:6" x14ac:dyDescent="0.35">
      <c r="D1681" s="149"/>
      <c r="E1681" s="69"/>
      <c r="F1681" s="159"/>
    </row>
    <row r="1682" spans="4:6" x14ac:dyDescent="0.35">
      <c r="D1682" s="149"/>
      <c r="E1682" s="69"/>
      <c r="F1682" s="159"/>
    </row>
    <row r="1683" spans="4:6" x14ac:dyDescent="0.35">
      <c r="D1683" s="149"/>
      <c r="E1683" s="69"/>
      <c r="F1683" s="159"/>
    </row>
    <row r="1684" spans="4:6" x14ac:dyDescent="0.35">
      <c r="D1684" s="149"/>
      <c r="E1684" s="69"/>
      <c r="F1684" s="159"/>
    </row>
    <row r="1685" spans="4:6" x14ac:dyDescent="0.35">
      <c r="D1685" s="149"/>
      <c r="E1685" s="69"/>
      <c r="F1685" s="159"/>
    </row>
    <row r="1686" spans="4:6" x14ac:dyDescent="0.35">
      <c r="D1686" s="149"/>
      <c r="E1686" s="69"/>
      <c r="F1686" s="159"/>
    </row>
    <row r="1687" spans="4:6" x14ac:dyDescent="0.35">
      <c r="D1687" s="149"/>
      <c r="E1687" s="69"/>
      <c r="F1687" s="159"/>
    </row>
    <row r="1688" spans="4:6" x14ac:dyDescent="0.35">
      <c r="D1688" s="149"/>
      <c r="E1688" s="69"/>
      <c r="F1688" s="159"/>
    </row>
    <row r="1689" spans="4:6" x14ac:dyDescent="0.35">
      <c r="D1689" s="149"/>
      <c r="E1689" s="69"/>
      <c r="F1689" s="159"/>
    </row>
    <row r="1690" spans="4:6" x14ac:dyDescent="0.35">
      <c r="D1690" s="149"/>
      <c r="E1690" s="69"/>
      <c r="F1690" s="159"/>
    </row>
    <row r="1691" spans="4:6" x14ac:dyDescent="0.35">
      <c r="D1691" s="149"/>
      <c r="E1691" s="69"/>
      <c r="F1691" s="159"/>
    </row>
    <row r="1692" spans="4:6" x14ac:dyDescent="0.35">
      <c r="D1692" s="149"/>
      <c r="E1692" s="69"/>
      <c r="F1692" s="159"/>
    </row>
    <row r="1693" spans="4:6" x14ac:dyDescent="0.35">
      <c r="D1693" s="149"/>
      <c r="E1693" s="69"/>
      <c r="F1693" s="159"/>
    </row>
    <row r="1694" spans="4:6" x14ac:dyDescent="0.35">
      <c r="D1694" s="149"/>
      <c r="E1694" s="69"/>
      <c r="F1694" s="159"/>
    </row>
    <row r="1695" spans="4:6" x14ac:dyDescent="0.35">
      <c r="D1695" s="149"/>
      <c r="E1695" s="69"/>
      <c r="F1695" s="159"/>
    </row>
    <row r="1696" spans="4:6" x14ac:dyDescent="0.35">
      <c r="D1696" s="149"/>
      <c r="E1696" s="69"/>
      <c r="F1696" s="159"/>
    </row>
    <row r="1697" spans="4:6" x14ac:dyDescent="0.35">
      <c r="D1697" s="149"/>
      <c r="E1697" s="69"/>
      <c r="F1697" s="159"/>
    </row>
    <row r="1698" spans="4:6" x14ac:dyDescent="0.35">
      <c r="D1698" s="149"/>
      <c r="E1698" s="69"/>
      <c r="F1698" s="159"/>
    </row>
    <row r="1699" spans="4:6" x14ac:dyDescent="0.35">
      <c r="D1699" s="149"/>
      <c r="E1699" s="69"/>
      <c r="F1699" s="159"/>
    </row>
    <row r="1700" spans="4:6" x14ac:dyDescent="0.35">
      <c r="D1700" s="149"/>
      <c r="E1700" s="69"/>
      <c r="F1700" s="159"/>
    </row>
    <row r="1701" spans="4:6" x14ac:dyDescent="0.35">
      <c r="D1701" s="149"/>
      <c r="E1701" s="69"/>
      <c r="F1701" s="159"/>
    </row>
    <row r="1702" spans="4:6" x14ac:dyDescent="0.35">
      <c r="D1702" s="149"/>
      <c r="E1702" s="69"/>
      <c r="F1702" s="159"/>
    </row>
    <row r="1703" spans="4:6" x14ac:dyDescent="0.35">
      <c r="D1703" s="149"/>
      <c r="E1703" s="69"/>
      <c r="F1703" s="159"/>
    </row>
    <row r="1704" spans="4:6" x14ac:dyDescent="0.35">
      <c r="D1704" s="149"/>
      <c r="E1704" s="69"/>
      <c r="F1704" s="159"/>
    </row>
    <row r="1705" spans="4:6" x14ac:dyDescent="0.35">
      <c r="D1705" s="149"/>
      <c r="E1705" s="69"/>
      <c r="F1705" s="159"/>
    </row>
    <row r="1706" spans="4:6" x14ac:dyDescent="0.35">
      <c r="D1706" s="149"/>
      <c r="E1706" s="69"/>
      <c r="F1706" s="159"/>
    </row>
    <row r="1707" spans="4:6" x14ac:dyDescent="0.35">
      <c r="D1707" s="149"/>
      <c r="E1707" s="69"/>
      <c r="F1707" s="159"/>
    </row>
    <row r="1708" spans="4:6" x14ac:dyDescent="0.35">
      <c r="D1708" s="149"/>
      <c r="E1708" s="69"/>
      <c r="F1708" s="159"/>
    </row>
    <row r="1709" spans="4:6" x14ac:dyDescent="0.35">
      <c r="D1709" s="149"/>
      <c r="E1709" s="69"/>
      <c r="F1709" s="159"/>
    </row>
    <row r="1710" spans="4:6" x14ac:dyDescent="0.35">
      <c r="D1710" s="149"/>
      <c r="E1710" s="69"/>
      <c r="F1710" s="159"/>
    </row>
    <row r="1711" spans="4:6" x14ac:dyDescent="0.35">
      <c r="D1711" s="149"/>
      <c r="E1711" s="69"/>
      <c r="F1711" s="159"/>
    </row>
    <row r="1712" spans="4:6" x14ac:dyDescent="0.35">
      <c r="D1712" s="149"/>
      <c r="E1712" s="69"/>
      <c r="F1712" s="159"/>
    </row>
    <row r="1713" spans="4:6" x14ac:dyDescent="0.35">
      <c r="D1713" s="149"/>
      <c r="E1713" s="69"/>
      <c r="F1713" s="159"/>
    </row>
    <row r="1714" spans="4:6" x14ac:dyDescent="0.35">
      <c r="D1714" s="149"/>
      <c r="E1714" s="69"/>
      <c r="F1714" s="159"/>
    </row>
    <row r="1715" spans="4:6" x14ac:dyDescent="0.35">
      <c r="D1715" s="149"/>
      <c r="E1715" s="69"/>
      <c r="F1715" s="159"/>
    </row>
    <row r="1716" spans="4:6" x14ac:dyDescent="0.35">
      <c r="D1716" s="149"/>
      <c r="E1716" s="69"/>
      <c r="F1716" s="159"/>
    </row>
    <row r="1717" spans="4:6" x14ac:dyDescent="0.35">
      <c r="D1717" s="149"/>
      <c r="E1717" s="69"/>
      <c r="F1717" s="159"/>
    </row>
    <row r="1718" spans="4:6" x14ac:dyDescent="0.35">
      <c r="D1718" s="149"/>
      <c r="E1718" s="69"/>
      <c r="F1718" s="159"/>
    </row>
    <row r="1719" spans="4:6" x14ac:dyDescent="0.35">
      <c r="D1719" s="149"/>
      <c r="E1719" s="69"/>
      <c r="F1719" s="159"/>
    </row>
    <row r="1720" spans="4:6" x14ac:dyDescent="0.35">
      <c r="D1720" s="149"/>
      <c r="E1720" s="69"/>
      <c r="F1720" s="159"/>
    </row>
    <row r="1721" spans="4:6" x14ac:dyDescent="0.35">
      <c r="D1721" s="149"/>
      <c r="E1721" s="69"/>
      <c r="F1721" s="159"/>
    </row>
    <row r="1722" spans="4:6" x14ac:dyDescent="0.35">
      <c r="D1722" s="149"/>
      <c r="E1722" s="69"/>
      <c r="F1722" s="159"/>
    </row>
    <row r="1723" spans="4:6" x14ac:dyDescent="0.35">
      <c r="D1723" s="149"/>
      <c r="E1723" s="69"/>
      <c r="F1723" s="159"/>
    </row>
    <row r="1724" spans="4:6" x14ac:dyDescent="0.35">
      <c r="D1724" s="149"/>
      <c r="E1724" s="69"/>
      <c r="F1724" s="159"/>
    </row>
    <row r="1725" spans="4:6" x14ac:dyDescent="0.35">
      <c r="D1725" s="149"/>
      <c r="E1725" s="69"/>
      <c r="F1725" s="159"/>
    </row>
    <row r="1726" spans="4:6" x14ac:dyDescent="0.35">
      <c r="D1726" s="149"/>
      <c r="E1726" s="69"/>
      <c r="F1726" s="159"/>
    </row>
    <row r="1727" spans="4:6" x14ac:dyDescent="0.35">
      <c r="D1727" s="149"/>
      <c r="E1727" s="69"/>
      <c r="F1727" s="159"/>
    </row>
    <row r="1728" spans="4:6" x14ac:dyDescent="0.35">
      <c r="D1728" s="149"/>
      <c r="E1728" s="69"/>
      <c r="F1728" s="159"/>
    </row>
    <row r="1729" spans="4:6" x14ac:dyDescent="0.35">
      <c r="D1729" s="149"/>
      <c r="E1729" s="69"/>
      <c r="F1729" s="159"/>
    </row>
    <row r="1730" spans="4:6" x14ac:dyDescent="0.35">
      <c r="D1730" s="149"/>
      <c r="E1730" s="69"/>
      <c r="F1730" s="159"/>
    </row>
    <row r="1731" spans="4:6" x14ac:dyDescent="0.35">
      <c r="D1731" s="149"/>
      <c r="E1731" s="69"/>
      <c r="F1731" s="159"/>
    </row>
    <row r="1732" spans="4:6" x14ac:dyDescent="0.35">
      <c r="D1732" s="149"/>
      <c r="E1732" s="69"/>
      <c r="F1732" s="159"/>
    </row>
    <row r="1733" spans="4:6" x14ac:dyDescent="0.35">
      <c r="D1733" s="149"/>
      <c r="E1733" s="69"/>
      <c r="F1733" s="159"/>
    </row>
    <row r="1734" spans="4:6" x14ac:dyDescent="0.35">
      <c r="D1734" s="149"/>
      <c r="E1734" s="69"/>
      <c r="F1734" s="159"/>
    </row>
    <row r="1735" spans="4:6" x14ac:dyDescent="0.35">
      <c r="D1735" s="149"/>
      <c r="E1735" s="69"/>
      <c r="F1735" s="159"/>
    </row>
    <row r="1736" spans="4:6" x14ac:dyDescent="0.35">
      <c r="D1736" s="149"/>
      <c r="E1736" s="69"/>
      <c r="F1736" s="159"/>
    </row>
    <row r="1737" spans="4:6" x14ac:dyDescent="0.35">
      <c r="D1737" s="149"/>
      <c r="E1737" s="69"/>
      <c r="F1737" s="159"/>
    </row>
    <row r="1738" spans="4:6" x14ac:dyDescent="0.35">
      <c r="D1738" s="149"/>
      <c r="E1738" s="69"/>
      <c r="F1738" s="159"/>
    </row>
    <row r="1739" spans="4:6" x14ac:dyDescent="0.35">
      <c r="D1739" s="149"/>
      <c r="E1739" s="69"/>
      <c r="F1739" s="159"/>
    </row>
    <row r="1740" spans="4:6" x14ac:dyDescent="0.35">
      <c r="D1740" s="149"/>
      <c r="E1740" s="69"/>
      <c r="F1740" s="159"/>
    </row>
    <row r="1741" spans="4:6" x14ac:dyDescent="0.35">
      <c r="D1741" s="149"/>
      <c r="E1741" s="69"/>
      <c r="F1741" s="159"/>
    </row>
    <row r="1742" spans="4:6" x14ac:dyDescent="0.35">
      <c r="D1742" s="149"/>
      <c r="E1742" s="69"/>
      <c r="F1742" s="159"/>
    </row>
    <row r="1743" spans="4:6" x14ac:dyDescent="0.35">
      <c r="D1743" s="149"/>
      <c r="E1743" s="69"/>
      <c r="F1743" s="159"/>
    </row>
    <row r="1744" spans="4:6" x14ac:dyDescent="0.35">
      <c r="D1744" s="149"/>
      <c r="E1744" s="69"/>
      <c r="F1744" s="159"/>
    </row>
    <row r="1745" spans="4:6" x14ac:dyDescent="0.35">
      <c r="D1745" s="149"/>
      <c r="E1745" s="69"/>
      <c r="F1745" s="159"/>
    </row>
    <row r="1746" spans="4:6" x14ac:dyDescent="0.35">
      <c r="D1746" s="149"/>
      <c r="E1746" s="69"/>
      <c r="F1746" s="159"/>
    </row>
    <row r="1747" spans="4:6" x14ac:dyDescent="0.35">
      <c r="D1747" s="149"/>
      <c r="E1747" s="69"/>
      <c r="F1747" s="159"/>
    </row>
    <row r="1748" spans="4:6" x14ac:dyDescent="0.35">
      <c r="D1748" s="149"/>
      <c r="E1748" s="69"/>
      <c r="F1748" s="159"/>
    </row>
    <row r="1749" spans="4:6" x14ac:dyDescent="0.35">
      <c r="D1749" s="149"/>
      <c r="E1749" s="69"/>
      <c r="F1749" s="159"/>
    </row>
    <row r="1750" spans="4:6" x14ac:dyDescent="0.35">
      <c r="D1750" s="149"/>
      <c r="E1750" s="69"/>
      <c r="F1750" s="159"/>
    </row>
    <row r="1751" spans="4:6" x14ac:dyDescent="0.35">
      <c r="D1751" s="149"/>
      <c r="E1751" s="69"/>
      <c r="F1751" s="159"/>
    </row>
    <row r="1752" spans="4:6" x14ac:dyDescent="0.35">
      <c r="D1752" s="149"/>
      <c r="E1752" s="69"/>
      <c r="F1752" s="159"/>
    </row>
    <row r="1753" spans="4:6" x14ac:dyDescent="0.35">
      <c r="D1753" s="149"/>
      <c r="E1753" s="69"/>
      <c r="F1753" s="159"/>
    </row>
    <row r="1754" spans="4:6" x14ac:dyDescent="0.35">
      <c r="D1754" s="149"/>
      <c r="E1754" s="69"/>
      <c r="F1754" s="159"/>
    </row>
    <row r="1755" spans="4:6" x14ac:dyDescent="0.35">
      <c r="D1755" s="149"/>
      <c r="E1755" s="69"/>
      <c r="F1755" s="159"/>
    </row>
    <row r="1756" spans="4:6" x14ac:dyDescent="0.35">
      <c r="D1756" s="149"/>
      <c r="E1756" s="69"/>
      <c r="F1756" s="159"/>
    </row>
    <row r="1757" spans="4:6" x14ac:dyDescent="0.35">
      <c r="D1757" s="149"/>
      <c r="E1757" s="69"/>
      <c r="F1757" s="159"/>
    </row>
    <row r="1758" spans="4:6" x14ac:dyDescent="0.35">
      <c r="D1758" s="149"/>
      <c r="E1758" s="69"/>
      <c r="F1758" s="159"/>
    </row>
    <row r="1759" spans="4:6" x14ac:dyDescent="0.35">
      <c r="D1759" s="149"/>
      <c r="E1759" s="69"/>
      <c r="F1759" s="159"/>
    </row>
    <row r="1760" spans="4:6" x14ac:dyDescent="0.35">
      <c r="D1760" s="149"/>
      <c r="E1760" s="69"/>
      <c r="F1760" s="159"/>
    </row>
    <row r="1761" spans="4:6" x14ac:dyDescent="0.35">
      <c r="D1761" s="149"/>
      <c r="E1761" s="69"/>
      <c r="F1761" s="159"/>
    </row>
    <row r="1762" spans="4:6" x14ac:dyDescent="0.35">
      <c r="D1762" s="149"/>
      <c r="E1762" s="69"/>
      <c r="F1762" s="159"/>
    </row>
    <row r="1763" spans="4:6" x14ac:dyDescent="0.35">
      <c r="D1763" s="149"/>
      <c r="E1763" s="69"/>
      <c r="F1763" s="159"/>
    </row>
    <row r="1764" spans="4:6" x14ac:dyDescent="0.35">
      <c r="D1764" s="149"/>
      <c r="E1764" s="69"/>
      <c r="F1764" s="159"/>
    </row>
    <row r="1765" spans="4:6" x14ac:dyDescent="0.35">
      <c r="D1765" s="149"/>
      <c r="E1765" s="69"/>
      <c r="F1765" s="159"/>
    </row>
    <row r="1766" spans="4:6" x14ac:dyDescent="0.35">
      <c r="D1766" s="149"/>
      <c r="E1766" s="69"/>
      <c r="F1766" s="159"/>
    </row>
    <row r="1767" spans="4:6" x14ac:dyDescent="0.35">
      <c r="D1767" s="149"/>
      <c r="E1767" s="69"/>
      <c r="F1767" s="159"/>
    </row>
    <row r="1768" spans="4:6" x14ac:dyDescent="0.35">
      <c r="D1768" s="149"/>
      <c r="E1768" s="69"/>
      <c r="F1768" s="159"/>
    </row>
    <row r="1769" spans="4:6" x14ac:dyDescent="0.35">
      <c r="D1769" s="149"/>
      <c r="E1769" s="69"/>
      <c r="F1769" s="159"/>
    </row>
    <row r="1770" spans="4:6" x14ac:dyDescent="0.35">
      <c r="D1770" s="149"/>
      <c r="E1770" s="69"/>
      <c r="F1770" s="159"/>
    </row>
    <row r="1771" spans="4:6" x14ac:dyDescent="0.35">
      <c r="D1771" s="149"/>
      <c r="E1771" s="69"/>
      <c r="F1771" s="159"/>
    </row>
    <row r="1772" spans="4:6" x14ac:dyDescent="0.35">
      <c r="D1772" s="149"/>
      <c r="E1772" s="69"/>
      <c r="F1772" s="159"/>
    </row>
    <row r="1773" spans="4:6" x14ac:dyDescent="0.35">
      <c r="D1773" s="149"/>
      <c r="E1773" s="69"/>
      <c r="F1773" s="159"/>
    </row>
    <row r="1774" spans="4:6" x14ac:dyDescent="0.35">
      <c r="D1774" s="149"/>
      <c r="E1774" s="69"/>
      <c r="F1774" s="159"/>
    </row>
    <row r="1775" spans="4:6" x14ac:dyDescent="0.35">
      <c r="D1775" s="149"/>
      <c r="E1775" s="69"/>
      <c r="F1775" s="159"/>
    </row>
    <row r="1776" spans="4:6" x14ac:dyDescent="0.35">
      <c r="D1776" s="149"/>
      <c r="E1776" s="69"/>
      <c r="F1776" s="159"/>
    </row>
    <row r="1777" spans="4:6" x14ac:dyDescent="0.35">
      <c r="D1777" s="149"/>
      <c r="E1777" s="69"/>
      <c r="F1777" s="159"/>
    </row>
    <row r="1778" spans="4:6" x14ac:dyDescent="0.35">
      <c r="D1778" s="149"/>
      <c r="E1778" s="69"/>
      <c r="F1778" s="159"/>
    </row>
    <row r="1779" spans="4:6" x14ac:dyDescent="0.35">
      <c r="D1779" s="149"/>
      <c r="E1779" s="69"/>
      <c r="F1779" s="159"/>
    </row>
    <row r="1780" spans="4:6" x14ac:dyDescent="0.35">
      <c r="D1780" s="149"/>
      <c r="E1780" s="69"/>
      <c r="F1780" s="159"/>
    </row>
    <row r="1781" spans="4:6" x14ac:dyDescent="0.35">
      <c r="D1781" s="149"/>
      <c r="E1781" s="69"/>
      <c r="F1781" s="159"/>
    </row>
    <row r="1782" spans="4:6" x14ac:dyDescent="0.35">
      <c r="D1782" s="149"/>
      <c r="E1782" s="69"/>
      <c r="F1782" s="159"/>
    </row>
    <row r="1783" spans="4:6" x14ac:dyDescent="0.35">
      <c r="D1783" s="149"/>
      <c r="E1783" s="69"/>
      <c r="F1783" s="159"/>
    </row>
    <row r="1784" spans="4:6" x14ac:dyDescent="0.35">
      <c r="D1784" s="149"/>
      <c r="E1784" s="69"/>
      <c r="F1784" s="159"/>
    </row>
    <row r="1785" spans="4:6" x14ac:dyDescent="0.35">
      <c r="D1785" s="149"/>
      <c r="E1785" s="69"/>
      <c r="F1785" s="159"/>
    </row>
    <row r="1786" spans="4:6" x14ac:dyDescent="0.35">
      <c r="D1786" s="149"/>
      <c r="E1786" s="69"/>
      <c r="F1786" s="159"/>
    </row>
    <row r="1787" spans="4:6" x14ac:dyDescent="0.35">
      <c r="D1787" s="149"/>
      <c r="E1787" s="69"/>
      <c r="F1787" s="159"/>
    </row>
    <row r="1788" spans="4:6" x14ac:dyDescent="0.35">
      <c r="D1788" s="149"/>
      <c r="E1788" s="69"/>
      <c r="F1788" s="159"/>
    </row>
    <row r="1789" spans="4:6" x14ac:dyDescent="0.35">
      <c r="D1789" s="149"/>
      <c r="E1789" s="69"/>
      <c r="F1789" s="159"/>
    </row>
    <row r="1790" spans="4:6" x14ac:dyDescent="0.35">
      <c r="D1790" s="149"/>
      <c r="E1790" s="69"/>
      <c r="F1790" s="159"/>
    </row>
    <row r="1791" spans="4:6" x14ac:dyDescent="0.35">
      <c r="D1791" s="149"/>
      <c r="E1791" s="69"/>
      <c r="F1791" s="159"/>
    </row>
    <row r="1792" spans="4:6" x14ac:dyDescent="0.35">
      <c r="D1792" s="149"/>
      <c r="E1792" s="69"/>
      <c r="F1792" s="159"/>
    </row>
    <row r="1793" spans="4:6" x14ac:dyDescent="0.35">
      <c r="D1793" s="149"/>
      <c r="E1793" s="69"/>
      <c r="F1793" s="159"/>
    </row>
    <row r="1794" spans="4:6" x14ac:dyDescent="0.35">
      <c r="D1794" s="149"/>
      <c r="E1794" s="69"/>
      <c r="F1794" s="159"/>
    </row>
    <row r="1795" spans="4:6" x14ac:dyDescent="0.35">
      <c r="D1795" s="149"/>
      <c r="E1795" s="69"/>
      <c r="F1795" s="159"/>
    </row>
    <row r="1796" spans="4:6" x14ac:dyDescent="0.35">
      <c r="D1796" s="149"/>
      <c r="E1796" s="69"/>
      <c r="F1796" s="159"/>
    </row>
    <row r="1797" spans="4:6" x14ac:dyDescent="0.35">
      <c r="D1797" s="149"/>
      <c r="E1797" s="69"/>
      <c r="F1797" s="159"/>
    </row>
    <row r="1798" spans="4:6" x14ac:dyDescent="0.35">
      <c r="D1798" s="149"/>
      <c r="E1798" s="69"/>
      <c r="F1798" s="159"/>
    </row>
    <row r="1799" spans="4:6" x14ac:dyDescent="0.35">
      <c r="D1799" s="149"/>
      <c r="E1799" s="69"/>
      <c r="F1799" s="159"/>
    </row>
    <row r="1800" spans="4:6" x14ac:dyDescent="0.35">
      <c r="D1800" s="149"/>
      <c r="E1800" s="69"/>
      <c r="F1800" s="159"/>
    </row>
    <row r="1801" spans="4:6" x14ac:dyDescent="0.35">
      <c r="D1801" s="149"/>
      <c r="E1801" s="69"/>
      <c r="F1801" s="159"/>
    </row>
    <row r="1802" spans="4:6" x14ac:dyDescent="0.35">
      <c r="D1802" s="149"/>
      <c r="E1802" s="69"/>
      <c r="F1802" s="159"/>
    </row>
    <row r="1803" spans="4:6" x14ac:dyDescent="0.35">
      <c r="D1803" s="149"/>
      <c r="E1803" s="69"/>
      <c r="F1803" s="159"/>
    </row>
    <row r="1804" spans="4:6" x14ac:dyDescent="0.35">
      <c r="D1804" s="149"/>
      <c r="E1804" s="69"/>
      <c r="F1804" s="159"/>
    </row>
    <row r="1805" spans="4:6" x14ac:dyDescent="0.35">
      <c r="D1805" s="149"/>
      <c r="E1805" s="69"/>
      <c r="F1805" s="159"/>
    </row>
    <row r="1806" spans="4:6" x14ac:dyDescent="0.35">
      <c r="D1806" s="149"/>
      <c r="E1806" s="69"/>
      <c r="F1806" s="159"/>
    </row>
    <row r="1807" spans="4:6" x14ac:dyDescent="0.35">
      <c r="D1807" s="149"/>
      <c r="E1807" s="69"/>
      <c r="F1807" s="159"/>
    </row>
    <row r="1808" spans="4:6" x14ac:dyDescent="0.35">
      <c r="D1808" s="149"/>
      <c r="E1808" s="69"/>
      <c r="F1808" s="159"/>
    </row>
    <row r="1809" spans="4:6" x14ac:dyDescent="0.35">
      <c r="D1809" s="149"/>
      <c r="E1809" s="69"/>
      <c r="F1809" s="159"/>
    </row>
    <row r="1810" spans="4:6" x14ac:dyDescent="0.35">
      <c r="D1810" s="149"/>
      <c r="E1810" s="69"/>
      <c r="F1810" s="159"/>
    </row>
    <row r="1811" spans="4:6" x14ac:dyDescent="0.35">
      <c r="D1811" s="149"/>
      <c r="E1811" s="69"/>
      <c r="F1811" s="159"/>
    </row>
    <row r="1812" spans="4:6" x14ac:dyDescent="0.35">
      <c r="D1812" s="149"/>
      <c r="E1812" s="69"/>
      <c r="F1812" s="159"/>
    </row>
    <row r="1813" spans="4:6" x14ac:dyDescent="0.35">
      <c r="D1813" s="149"/>
      <c r="E1813" s="69"/>
      <c r="F1813" s="159"/>
    </row>
    <row r="1814" spans="4:6" x14ac:dyDescent="0.35">
      <c r="D1814" s="149"/>
      <c r="E1814" s="69"/>
      <c r="F1814" s="159"/>
    </row>
    <row r="1815" spans="4:6" x14ac:dyDescent="0.35">
      <c r="D1815" s="149"/>
      <c r="E1815" s="69"/>
      <c r="F1815" s="159"/>
    </row>
    <row r="1816" spans="4:6" x14ac:dyDescent="0.35">
      <c r="D1816" s="149"/>
      <c r="E1816" s="69"/>
      <c r="F1816" s="159"/>
    </row>
    <row r="1817" spans="4:6" x14ac:dyDescent="0.35">
      <c r="D1817" s="149"/>
      <c r="E1817" s="69"/>
      <c r="F1817" s="159"/>
    </row>
    <row r="1818" spans="4:6" x14ac:dyDescent="0.35">
      <c r="D1818" s="149"/>
      <c r="E1818" s="69"/>
      <c r="F1818" s="159"/>
    </row>
    <row r="1819" spans="4:6" x14ac:dyDescent="0.35">
      <c r="D1819" s="149"/>
      <c r="E1819" s="69"/>
      <c r="F1819" s="159"/>
    </row>
    <row r="1820" spans="4:6" x14ac:dyDescent="0.35">
      <c r="D1820" s="149"/>
      <c r="E1820" s="69"/>
      <c r="F1820" s="159"/>
    </row>
    <row r="1821" spans="4:6" x14ac:dyDescent="0.35">
      <c r="D1821" s="149"/>
      <c r="E1821" s="69"/>
      <c r="F1821" s="159"/>
    </row>
    <row r="1822" spans="4:6" x14ac:dyDescent="0.35">
      <c r="D1822" s="149"/>
      <c r="E1822" s="69"/>
      <c r="F1822" s="159"/>
    </row>
    <row r="1823" spans="4:6" x14ac:dyDescent="0.35">
      <c r="D1823" s="149"/>
      <c r="E1823" s="69"/>
      <c r="F1823" s="159"/>
    </row>
    <row r="1824" spans="4:6" x14ac:dyDescent="0.35">
      <c r="D1824" s="149"/>
      <c r="E1824" s="69"/>
      <c r="F1824" s="159"/>
    </row>
    <row r="1825" spans="4:6" x14ac:dyDescent="0.35">
      <c r="D1825" s="149"/>
      <c r="E1825" s="69"/>
      <c r="F1825" s="159"/>
    </row>
    <row r="1826" spans="4:6" x14ac:dyDescent="0.35">
      <c r="D1826" s="149"/>
      <c r="E1826" s="69"/>
      <c r="F1826" s="159"/>
    </row>
    <row r="1827" spans="4:6" x14ac:dyDescent="0.35">
      <c r="D1827" s="149"/>
      <c r="E1827" s="69"/>
      <c r="F1827" s="159"/>
    </row>
    <row r="1828" spans="4:6" x14ac:dyDescent="0.35">
      <c r="D1828" s="149"/>
      <c r="E1828" s="69"/>
      <c r="F1828" s="159"/>
    </row>
    <row r="1829" spans="4:6" x14ac:dyDescent="0.35">
      <c r="D1829" s="149"/>
      <c r="E1829" s="69"/>
      <c r="F1829" s="159"/>
    </row>
    <row r="1830" spans="4:6" x14ac:dyDescent="0.35">
      <c r="D1830" s="149"/>
      <c r="E1830" s="69"/>
      <c r="F1830" s="159"/>
    </row>
    <row r="1831" spans="4:6" x14ac:dyDescent="0.35">
      <c r="D1831" s="149"/>
      <c r="E1831" s="69"/>
      <c r="F1831" s="159"/>
    </row>
    <row r="1832" spans="4:6" x14ac:dyDescent="0.35">
      <c r="D1832" s="149"/>
      <c r="E1832" s="69"/>
      <c r="F1832" s="159"/>
    </row>
    <row r="1833" spans="4:6" x14ac:dyDescent="0.35">
      <c r="D1833" s="149"/>
      <c r="E1833" s="69"/>
      <c r="F1833" s="159"/>
    </row>
    <row r="1834" spans="4:6" x14ac:dyDescent="0.35">
      <c r="D1834" s="149"/>
      <c r="E1834" s="69"/>
      <c r="F1834" s="159"/>
    </row>
    <row r="1835" spans="4:6" x14ac:dyDescent="0.35">
      <c r="D1835" s="149"/>
      <c r="E1835" s="69"/>
      <c r="F1835" s="159"/>
    </row>
    <row r="1836" spans="4:6" x14ac:dyDescent="0.35">
      <c r="D1836" s="149"/>
      <c r="E1836" s="69"/>
      <c r="F1836" s="159"/>
    </row>
    <row r="1837" spans="4:6" x14ac:dyDescent="0.35">
      <c r="D1837" s="149"/>
      <c r="E1837" s="69"/>
      <c r="F1837" s="159"/>
    </row>
    <row r="1838" spans="4:6" x14ac:dyDescent="0.35">
      <c r="D1838" s="149"/>
      <c r="E1838" s="69"/>
      <c r="F1838" s="159"/>
    </row>
    <row r="1839" spans="4:6" x14ac:dyDescent="0.35">
      <c r="D1839" s="149"/>
      <c r="E1839" s="69"/>
      <c r="F1839" s="159"/>
    </row>
    <row r="1840" spans="4:6" x14ac:dyDescent="0.35">
      <c r="D1840" s="149"/>
      <c r="E1840" s="69"/>
      <c r="F1840" s="159"/>
    </row>
    <row r="1841" spans="4:6" x14ac:dyDescent="0.35">
      <c r="D1841" s="149"/>
      <c r="E1841" s="69"/>
      <c r="F1841" s="159"/>
    </row>
    <row r="1842" spans="4:6" x14ac:dyDescent="0.35">
      <c r="D1842" s="149"/>
      <c r="E1842" s="69"/>
      <c r="F1842" s="159"/>
    </row>
    <row r="1843" spans="4:6" x14ac:dyDescent="0.35">
      <c r="D1843" s="149"/>
      <c r="E1843" s="69"/>
      <c r="F1843" s="159"/>
    </row>
    <row r="1844" spans="4:6" x14ac:dyDescent="0.35">
      <c r="D1844" s="149"/>
      <c r="E1844" s="69"/>
      <c r="F1844" s="159"/>
    </row>
    <row r="1845" spans="4:6" x14ac:dyDescent="0.35">
      <c r="D1845" s="149"/>
      <c r="E1845" s="69"/>
      <c r="F1845" s="159"/>
    </row>
    <row r="1846" spans="4:6" x14ac:dyDescent="0.35">
      <c r="D1846" s="149"/>
      <c r="E1846" s="69"/>
      <c r="F1846" s="159"/>
    </row>
    <row r="1847" spans="4:6" x14ac:dyDescent="0.35">
      <c r="D1847" s="149"/>
      <c r="E1847" s="69"/>
      <c r="F1847" s="159"/>
    </row>
    <row r="1848" spans="4:6" x14ac:dyDescent="0.35">
      <c r="D1848" s="149"/>
      <c r="E1848" s="69"/>
      <c r="F1848" s="159"/>
    </row>
    <row r="1849" spans="4:6" x14ac:dyDescent="0.35">
      <c r="D1849" s="149"/>
      <c r="E1849" s="69"/>
      <c r="F1849" s="159"/>
    </row>
    <row r="1850" spans="4:6" x14ac:dyDescent="0.35">
      <c r="D1850" s="149"/>
      <c r="E1850" s="69"/>
      <c r="F1850" s="159"/>
    </row>
    <row r="1851" spans="4:6" x14ac:dyDescent="0.35">
      <c r="D1851" s="149"/>
      <c r="E1851" s="69"/>
      <c r="F1851" s="159"/>
    </row>
    <row r="1852" spans="4:6" x14ac:dyDescent="0.35">
      <c r="D1852" s="149"/>
      <c r="E1852" s="69"/>
      <c r="F1852" s="159"/>
    </row>
    <row r="1853" spans="4:6" x14ac:dyDescent="0.35">
      <c r="D1853" s="149"/>
      <c r="E1853" s="69"/>
      <c r="F1853" s="159"/>
    </row>
    <row r="1854" spans="4:6" x14ac:dyDescent="0.35">
      <c r="D1854" s="149"/>
      <c r="E1854" s="69"/>
      <c r="F1854" s="159"/>
    </row>
    <row r="1855" spans="4:6" x14ac:dyDescent="0.35">
      <c r="D1855" s="149"/>
      <c r="E1855" s="69"/>
      <c r="F1855" s="159"/>
    </row>
    <row r="1856" spans="4:6" x14ac:dyDescent="0.35">
      <c r="D1856" s="149"/>
      <c r="E1856" s="69"/>
      <c r="F1856" s="159"/>
    </row>
    <row r="1857" spans="4:6" x14ac:dyDescent="0.35">
      <c r="D1857" s="149"/>
      <c r="E1857" s="69"/>
      <c r="F1857" s="159"/>
    </row>
    <row r="1858" spans="4:6" x14ac:dyDescent="0.35">
      <c r="D1858" s="149"/>
      <c r="E1858" s="69"/>
      <c r="F1858" s="159"/>
    </row>
    <row r="1859" spans="4:6" x14ac:dyDescent="0.35">
      <c r="D1859" s="149"/>
      <c r="E1859" s="69"/>
      <c r="F1859" s="159"/>
    </row>
    <row r="1860" spans="4:6" x14ac:dyDescent="0.35">
      <c r="D1860" s="149"/>
      <c r="E1860" s="69"/>
      <c r="F1860" s="159"/>
    </row>
    <row r="1861" spans="4:6" x14ac:dyDescent="0.35">
      <c r="D1861" s="149"/>
      <c r="E1861" s="69"/>
      <c r="F1861" s="159"/>
    </row>
    <row r="1862" spans="4:6" x14ac:dyDescent="0.35">
      <c r="D1862" s="149"/>
      <c r="E1862" s="69"/>
      <c r="F1862" s="159"/>
    </row>
    <row r="1863" spans="4:6" x14ac:dyDescent="0.35">
      <c r="D1863" s="149"/>
      <c r="E1863" s="69"/>
      <c r="F1863" s="159"/>
    </row>
    <row r="1864" spans="4:6" x14ac:dyDescent="0.35">
      <c r="D1864" s="149"/>
      <c r="E1864" s="69"/>
      <c r="F1864" s="159"/>
    </row>
    <row r="1865" spans="4:6" x14ac:dyDescent="0.35">
      <c r="D1865" s="149"/>
      <c r="E1865" s="69"/>
      <c r="F1865" s="159"/>
    </row>
    <row r="1866" spans="4:6" x14ac:dyDescent="0.35">
      <c r="D1866" s="149"/>
      <c r="E1866" s="69"/>
      <c r="F1866" s="159"/>
    </row>
    <row r="1867" spans="4:6" x14ac:dyDescent="0.35">
      <c r="D1867" s="149"/>
      <c r="E1867" s="69"/>
      <c r="F1867" s="159"/>
    </row>
    <row r="1868" spans="4:6" x14ac:dyDescent="0.35">
      <c r="D1868" s="149"/>
      <c r="E1868" s="69"/>
      <c r="F1868" s="159"/>
    </row>
    <row r="1869" spans="4:6" x14ac:dyDescent="0.35">
      <c r="D1869" s="149"/>
      <c r="E1869" s="69"/>
      <c r="F1869" s="159"/>
    </row>
    <row r="1870" spans="4:6" x14ac:dyDescent="0.35">
      <c r="D1870" s="149"/>
      <c r="E1870" s="69"/>
      <c r="F1870" s="159"/>
    </row>
    <row r="1871" spans="4:6" x14ac:dyDescent="0.35">
      <c r="D1871" s="149"/>
      <c r="E1871" s="69"/>
      <c r="F1871" s="159"/>
    </row>
    <row r="1872" spans="4:6" x14ac:dyDescent="0.35">
      <c r="D1872" s="149"/>
      <c r="E1872" s="69"/>
      <c r="F1872" s="159"/>
    </row>
    <row r="1873" spans="4:6" x14ac:dyDescent="0.35">
      <c r="D1873" s="149"/>
      <c r="E1873" s="69"/>
      <c r="F1873" s="159"/>
    </row>
    <row r="1874" spans="4:6" x14ac:dyDescent="0.35">
      <c r="D1874" s="149"/>
      <c r="E1874" s="69"/>
      <c r="F1874" s="159"/>
    </row>
    <row r="1875" spans="4:6" x14ac:dyDescent="0.35">
      <c r="D1875" s="149"/>
      <c r="E1875" s="69"/>
      <c r="F1875" s="159"/>
    </row>
    <row r="1876" spans="4:6" x14ac:dyDescent="0.35">
      <c r="D1876" s="149"/>
      <c r="E1876" s="69"/>
      <c r="F1876" s="159"/>
    </row>
    <row r="1877" spans="4:6" x14ac:dyDescent="0.35">
      <c r="D1877" s="149"/>
      <c r="E1877" s="69"/>
      <c r="F1877" s="159"/>
    </row>
    <row r="1878" spans="4:6" x14ac:dyDescent="0.35">
      <c r="D1878" s="149"/>
      <c r="E1878" s="69"/>
      <c r="F1878" s="159"/>
    </row>
    <row r="1879" spans="4:6" x14ac:dyDescent="0.35">
      <c r="D1879" s="149"/>
      <c r="E1879" s="69"/>
      <c r="F1879" s="159"/>
    </row>
    <row r="1880" spans="4:6" x14ac:dyDescent="0.35">
      <c r="D1880" s="149"/>
      <c r="E1880" s="69"/>
      <c r="F1880" s="159"/>
    </row>
    <row r="1881" spans="4:6" x14ac:dyDescent="0.35">
      <c r="D1881" s="149"/>
      <c r="E1881" s="69"/>
      <c r="F1881" s="159"/>
    </row>
    <row r="1882" spans="4:6" x14ac:dyDescent="0.35">
      <c r="D1882" s="149"/>
      <c r="E1882" s="69"/>
      <c r="F1882" s="159"/>
    </row>
    <row r="1883" spans="4:6" x14ac:dyDescent="0.35">
      <c r="D1883" s="149"/>
      <c r="E1883" s="69"/>
      <c r="F1883" s="159"/>
    </row>
    <row r="1884" spans="4:6" x14ac:dyDescent="0.35">
      <c r="D1884" s="149"/>
      <c r="E1884" s="69"/>
      <c r="F1884" s="159"/>
    </row>
    <row r="1885" spans="4:6" x14ac:dyDescent="0.35">
      <c r="D1885" s="149"/>
      <c r="E1885" s="69"/>
      <c r="F1885" s="159"/>
    </row>
    <row r="1886" spans="4:6" x14ac:dyDescent="0.35">
      <c r="D1886" s="149"/>
      <c r="E1886" s="69"/>
      <c r="F1886" s="159"/>
    </row>
    <row r="1887" spans="4:6" x14ac:dyDescent="0.35">
      <c r="D1887" s="149"/>
      <c r="E1887" s="69"/>
      <c r="F1887" s="159"/>
    </row>
    <row r="1888" spans="4:6" x14ac:dyDescent="0.35">
      <c r="D1888" s="149"/>
      <c r="E1888" s="69"/>
      <c r="F1888" s="159"/>
    </row>
    <row r="1889" spans="4:6" x14ac:dyDescent="0.35">
      <c r="D1889" s="149"/>
      <c r="E1889" s="69"/>
      <c r="F1889" s="159"/>
    </row>
    <row r="1890" spans="4:6" x14ac:dyDescent="0.35">
      <c r="D1890" s="149"/>
      <c r="E1890" s="69"/>
      <c r="F1890" s="159"/>
    </row>
    <row r="1891" spans="4:6" x14ac:dyDescent="0.35">
      <c r="D1891" s="149"/>
      <c r="E1891" s="69"/>
      <c r="F1891" s="159"/>
    </row>
    <row r="1892" spans="4:6" x14ac:dyDescent="0.35">
      <c r="D1892" s="149"/>
      <c r="E1892" s="69"/>
      <c r="F1892" s="159"/>
    </row>
    <row r="1893" spans="4:6" x14ac:dyDescent="0.35">
      <c r="D1893" s="149"/>
      <c r="E1893" s="69"/>
      <c r="F1893" s="159"/>
    </row>
    <row r="1894" spans="4:6" x14ac:dyDescent="0.35">
      <c r="D1894" s="149"/>
      <c r="E1894" s="69"/>
      <c r="F1894" s="159"/>
    </row>
    <row r="1895" spans="4:6" x14ac:dyDescent="0.35">
      <c r="D1895" s="149"/>
      <c r="E1895" s="69"/>
      <c r="F1895" s="159"/>
    </row>
    <row r="1896" spans="4:6" x14ac:dyDescent="0.35">
      <c r="D1896" s="149"/>
      <c r="E1896" s="69"/>
      <c r="F1896" s="159"/>
    </row>
    <row r="1897" spans="4:6" x14ac:dyDescent="0.35">
      <c r="D1897" s="149"/>
      <c r="E1897" s="69"/>
      <c r="F1897" s="159"/>
    </row>
    <row r="1898" spans="4:6" x14ac:dyDescent="0.35">
      <c r="D1898" s="149"/>
      <c r="E1898" s="69"/>
      <c r="F1898" s="159"/>
    </row>
    <row r="1899" spans="4:6" x14ac:dyDescent="0.35">
      <c r="D1899" s="149"/>
      <c r="E1899" s="69"/>
      <c r="F1899" s="159"/>
    </row>
    <row r="1900" spans="4:6" x14ac:dyDescent="0.35">
      <c r="D1900" s="149"/>
      <c r="E1900" s="69"/>
      <c r="F1900" s="159"/>
    </row>
    <row r="1901" spans="4:6" x14ac:dyDescent="0.35">
      <c r="D1901" s="149"/>
      <c r="E1901" s="69"/>
      <c r="F1901" s="159"/>
    </row>
    <row r="1902" spans="4:6" x14ac:dyDescent="0.35">
      <c r="D1902" s="149"/>
      <c r="E1902" s="69"/>
      <c r="F1902" s="159"/>
    </row>
    <row r="1903" spans="4:6" x14ac:dyDescent="0.35">
      <c r="D1903" s="149"/>
      <c r="E1903" s="69"/>
      <c r="F1903" s="159"/>
    </row>
    <row r="1904" spans="4:6" x14ac:dyDescent="0.35">
      <c r="D1904" s="149"/>
      <c r="E1904" s="69"/>
      <c r="F1904" s="159"/>
    </row>
    <row r="1905" spans="4:6" x14ac:dyDescent="0.35">
      <c r="D1905" s="149"/>
      <c r="E1905" s="69"/>
      <c r="F1905" s="159"/>
    </row>
    <row r="1906" spans="4:6" x14ac:dyDescent="0.35">
      <c r="D1906" s="149"/>
      <c r="E1906" s="69"/>
      <c r="F1906" s="159"/>
    </row>
    <row r="1907" spans="4:6" x14ac:dyDescent="0.35">
      <c r="D1907" s="149"/>
      <c r="E1907" s="69"/>
      <c r="F1907" s="159"/>
    </row>
    <row r="1908" spans="4:6" x14ac:dyDescent="0.35">
      <c r="D1908" s="149"/>
      <c r="E1908" s="69"/>
      <c r="F1908" s="159"/>
    </row>
    <row r="1909" spans="4:6" x14ac:dyDescent="0.35">
      <c r="D1909" s="149"/>
      <c r="E1909" s="69"/>
      <c r="F1909" s="159"/>
    </row>
    <row r="1910" spans="4:6" x14ac:dyDescent="0.35">
      <c r="D1910" s="149"/>
      <c r="E1910" s="69"/>
      <c r="F1910" s="159"/>
    </row>
    <row r="1911" spans="4:6" x14ac:dyDescent="0.35">
      <c r="D1911" s="149"/>
      <c r="E1911" s="69"/>
      <c r="F1911" s="159"/>
    </row>
    <row r="1912" spans="4:6" x14ac:dyDescent="0.35">
      <c r="D1912" s="149"/>
      <c r="E1912" s="69"/>
      <c r="F1912" s="159"/>
    </row>
    <row r="1913" spans="4:6" x14ac:dyDescent="0.35">
      <c r="D1913" s="149"/>
      <c r="E1913" s="69"/>
      <c r="F1913" s="159"/>
    </row>
    <row r="1914" spans="4:6" x14ac:dyDescent="0.35">
      <c r="D1914" s="149"/>
      <c r="E1914" s="69"/>
      <c r="F1914" s="159"/>
    </row>
    <row r="1915" spans="4:6" x14ac:dyDescent="0.35">
      <c r="D1915" s="149"/>
      <c r="E1915" s="69"/>
      <c r="F1915" s="159"/>
    </row>
    <row r="1916" spans="4:6" x14ac:dyDescent="0.35">
      <c r="D1916" s="149"/>
      <c r="E1916" s="69"/>
      <c r="F1916" s="159"/>
    </row>
    <row r="1917" spans="4:6" x14ac:dyDescent="0.35">
      <c r="D1917" s="149"/>
      <c r="E1917" s="69"/>
      <c r="F1917" s="159"/>
    </row>
    <row r="1918" spans="4:6" x14ac:dyDescent="0.35">
      <c r="D1918" s="149"/>
      <c r="E1918" s="69"/>
      <c r="F1918" s="159"/>
    </row>
    <row r="1919" spans="4:6" x14ac:dyDescent="0.35">
      <c r="D1919" s="149"/>
      <c r="E1919" s="69"/>
      <c r="F1919" s="159"/>
    </row>
    <row r="1920" spans="4:6" x14ac:dyDescent="0.35">
      <c r="D1920" s="149"/>
      <c r="E1920" s="69"/>
      <c r="F1920" s="159"/>
    </row>
    <row r="1921" spans="4:6" x14ac:dyDescent="0.35">
      <c r="D1921" s="149"/>
      <c r="E1921" s="69"/>
      <c r="F1921" s="159"/>
    </row>
    <row r="1922" spans="4:6" x14ac:dyDescent="0.35">
      <c r="D1922" s="149"/>
      <c r="E1922" s="69"/>
      <c r="F1922" s="159"/>
    </row>
    <row r="1923" spans="4:6" x14ac:dyDescent="0.35">
      <c r="D1923" s="149"/>
      <c r="E1923" s="69"/>
      <c r="F1923" s="159"/>
    </row>
    <row r="1924" spans="4:6" x14ac:dyDescent="0.35">
      <c r="D1924" s="149"/>
      <c r="E1924" s="69"/>
      <c r="F1924" s="159"/>
    </row>
    <row r="1925" spans="4:6" x14ac:dyDescent="0.35">
      <c r="D1925" s="149"/>
      <c r="E1925" s="69"/>
      <c r="F1925" s="159"/>
    </row>
    <row r="1926" spans="4:6" x14ac:dyDescent="0.35">
      <c r="D1926" s="149"/>
      <c r="E1926" s="69"/>
      <c r="F1926" s="159"/>
    </row>
    <row r="1927" spans="4:6" x14ac:dyDescent="0.35">
      <c r="D1927" s="149"/>
      <c r="E1927" s="69"/>
      <c r="F1927" s="159"/>
    </row>
    <row r="1928" spans="4:6" x14ac:dyDescent="0.35">
      <c r="D1928" s="149"/>
      <c r="E1928" s="69"/>
      <c r="F1928" s="159"/>
    </row>
    <row r="1929" spans="4:6" x14ac:dyDescent="0.35">
      <c r="D1929" s="149"/>
      <c r="E1929" s="69"/>
      <c r="F1929" s="159"/>
    </row>
    <row r="1930" spans="4:6" x14ac:dyDescent="0.35">
      <c r="D1930" s="149"/>
      <c r="E1930" s="69"/>
      <c r="F1930" s="159"/>
    </row>
    <row r="1931" spans="4:6" x14ac:dyDescent="0.35">
      <c r="D1931" s="149"/>
      <c r="E1931" s="69"/>
      <c r="F1931" s="159"/>
    </row>
    <row r="1932" spans="4:6" x14ac:dyDescent="0.35">
      <c r="D1932" s="149"/>
      <c r="E1932" s="69"/>
      <c r="F1932" s="159"/>
    </row>
    <row r="1933" spans="4:6" x14ac:dyDescent="0.35">
      <c r="D1933" s="149"/>
      <c r="E1933" s="69"/>
      <c r="F1933" s="159"/>
    </row>
    <row r="1934" spans="4:6" x14ac:dyDescent="0.35">
      <c r="D1934" s="149"/>
      <c r="E1934" s="69"/>
      <c r="F1934" s="159"/>
    </row>
    <row r="1935" spans="4:6" x14ac:dyDescent="0.35">
      <c r="D1935" s="149"/>
      <c r="E1935" s="69"/>
      <c r="F1935" s="159"/>
    </row>
    <row r="1936" spans="4:6" x14ac:dyDescent="0.35">
      <c r="D1936" s="149"/>
      <c r="E1936" s="69"/>
      <c r="F1936" s="159"/>
    </row>
    <row r="1937" spans="4:6" x14ac:dyDescent="0.35">
      <c r="D1937" s="149"/>
      <c r="E1937" s="69"/>
      <c r="F1937" s="159"/>
    </row>
    <row r="1938" spans="4:6" x14ac:dyDescent="0.35">
      <c r="D1938" s="149"/>
      <c r="E1938" s="69"/>
      <c r="F1938" s="159"/>
    </row>
    <row r="1939" spans="4:6" x14ac:dyDescent="0.35">
      <c r="D1939" s="149"/>
      <c r="E1939" s="69"/>
      <c r="F1939" s="159"/>
    </row>
    <row r="1940" spans="4:6" x14ac:dyDescent="0.35">
      <c r="D1940" s="149"/>
      <c r="E1940" s="69"/>
      <c r="F1940" s="159"/>
    </row>
    <row r="1941" spans="4:6" x14ac:dyDescent="0.35">
      <c r="D1941" s="149"/>
      <c r="E1941" s="69"/>
      <c r="F1941" s="159"/>
    </row>
    <row r="1942" spans="4:6" x14ac:dyDescent="0.35">
      <c r="D1942" s="149"/>
      <c r="E1942" s="69"/>
      <c r="F1942" s="159"/>
    </row>
    <row r="1943" spans="4:6" x14ac:dyDescent="0.35">
      <c r="D1943" s="149"/>
      <c r="E1943" s="69"/>
      <c r="F1943" s="159"/>
    </row>
    <row r="1944" spans="4:6" x14ac:dyDescent="0.35">
      <c r="D1944" s="149"/>
      <c r="E1944" s="69"/>
      <c r="F1944" s="159"/>
    </row>
    <row r="1945" spans="4:6" x14ac:dyDescent="0.35">
      <c r="D1945" s="149"/>
      <c r="E1945" s="69"/>
      <c r="F1945" s="159"/>
    </row>
    <row r="1946" spans="4:6" x14ac:dyDescent="0.35">
      <c r="D1946" s="149"/>
      <c r="E1946" s="69"/>
      <c r="F1946" s="159"/>
    </row>
    <row r="1947" spans="4:6" x14ac:dyDescent="0.35">
      <c r="D1947" s="149"/>
      <c r="E1947" s="69"/>
      <c r="F1947" s="159"/>
    </row>
    <row r="1948" spans="4:6" x14ac:dyDescent="0.35">
      <c r="D1948" s="149"/>
      <c r="E1948" s="69"/>
      <c r="F1948" s="159"/>
    </row>
    <row r="1949" spans="4:6" x14ac:dyDescent="0.35">
      <c r="D1949" s="149"/>
      <c r="E1949" s="69"/>
      <c r="F1949" s="159"/>
    </row>
    <row r="1950" spans="4:6" x14ac:dyDescent="0.35">
      <c r="D1950" s="149"/>
      <c r="E1950" s="69"/>
      <c r="F1950" s="159"/>
    </row>
    <row r="1951" spans="4:6" x14ac:dyDescent="0.35">
      <c r="D1951" s="149"/>
      <c r="E1951" s="69"/>
      <c r="F1951" s="159"/>
    </row>
    <row r="1952" spans="4:6" x14ac:dyDescent="0.35">
      <c r="D1952" s="149"/>
      <c r="E1952" s="69"/>
      <c r="F1952" s="159"/>
    </row>
    <row r="1953" spans="4:6" x14ac:dyDescent="0.35">
      <c r="D1953" s="149"/>
      <c r="E1953" s="69"/>
      <c r="F1953" s="159"/>
    </row>
    <row r="1954" spans="4:6" x14ac:dyDescent="0.35">
      <c r="D1954" s="149"/>
      <c r="E1954" s="69"/>
      <c r="F1954" s="159"/>
    </row>
    <row r="1955" spans="4:6" x14ac:dyDescent="0.35">
      <c r="D1955" s="149"/>
      <c r="E1955" s="69"/>
      <c r="F1955" s="159"/>
    </row>
    <row r="1956" spans="4:6" x14ac:dyDescent="0.35">
      <c r="D1956" s="149"/>
      <c r="E1956" s="69"/>
      <c r="F1956" s="159"/>
    </row>
    <row r="1957" spans="4:6" x14ac:dyDescent="0.35">
      <c r="D1957" s="149"/>
      <c r="E1957" s="69"/>
      <c r="F1957" s="159"/>
    </row>
    <row r="1958" spans="4:6" x14ac:dyDescent="0.35">
      <c r="D1958" s="149"/>
      <c r="E1958" s="69"/>
      <c r="F1958" s="159"/>
    </row>
    <row r="1959" spans="4:6" x14ac:dyDescent="0.35">
      <c r="D1959" s="149"/>
      <c r="E1959" s="69"/>
      <c r="F1959" s="159"/>
    </row>
    <row r="1960" spans="4:6" x14ac:dyDescent="0.35">
      <c r="D1960" s="149"/>
      <c r="E1960" s="69"/>
      <c r="F1960" s="159"/>
    </row>
    <row r="1961" spans="4:6" x14ac:dyDescent="0.35">
      <c r="D1961" s="149"/>
      <c r="E1961" s="69"/>
      <c r="F1961" s="159"/>
    </row>
    <row r="1962" spans="4:6" x14ac:dyDescent="0.35">
      <c r="D1962" s="149"/>
      <c r="E1962" s="69"/>
      <c r="F1962" s="159"/>
    </row>
    <row r="1963" spans="4:6" x14ac:dyDescent="0.35">
      <c r="D1963" s="149"/>
      <c r="E1963" s="69"/>
      <c r="F1963" s="159"/>
    </row>
    <row r="1964" spans="4:6" x14ac:dyDescent="0.35">
      <c r="D1964" s="149"/>
      <c r="E1964" s="69"/>
      <c r="F1964" s="159"/>
    </row>
    <row r="1965" spans="4:6" x14ac:dyDescent="0.35">
      <c r="D1965" s="149"/>
      <c r="E1965" s="69"/>
      <c r="F1965" s="159"/>
    </row>
    <row r="1966" spans="4:6" x14ac:dyDescent="0.35">
      <c r="D1966" s="149"/>
      <c r="E1966" s="69"/>
      <c r="F1966" s="159"/>
    </row>
    <row r="1967" spans="4:6" x14ac:dyDescent="0.35">
      <c r="D1967" s="149"/>
      <c r="E1967" s="69"/>
      <c r="F1967" s="159"/>
    </row>
    <row r="1968" spans="4:6" x14ac:dyDescent="0.35">
      <c r="D1968" s="149"/>
      <c r="E1968" s="69"/>
      <c r="F1968" s="159"/>
    </row>
    <row r="1969" spans="4:6" x14ac:dyDescent="0.35">
      <c r="D1969" s="149"/>
      <c r="E1969" s="69"/>
      <c r="F1969" s="159"/>
    </row>
    <row r="1970" spans="4:6" x14ac:dyDescent="0.35">
      <c r="D1970" s="149"/>
      <c r="E1970" s="69"/>
      <c r="F1970" s="159"/>
    </row>
    <row r="1971" spans="4:6" x14ac:dyDescent="0.35">
      <c r="D1971" s="149"/>
      <c r="E1971" s="69"/>
      <c r="F1971" s="159"/>
    </row>
    <row r="1972" spans="4:6" x14ac:dyDescent="0.35">
      <c r="D1972" s="149"/>
      <c r="E1972" s="69"/>
      <c r="F1972" s="159"/>
    </row>
    <row r="1973" spans="4:6" x14ac:dyDescent="0.35">
      <c r="D1973" s="149"/>
      <c r="E1973" s="69"/>
      <c r="F1973" s="159"/>
    </row>
    <row r="1974" spans="4:6" x14ac:dyDescent="0.35">
      <c r="D1974" s="149"/>
      <c r="E1974" s="69"/>
      <c r="F1974" s="159"/>
    </row>
    <row r="1975" spans="4:6" x14ac:dyDescent="0.35">
      <c r="D1975" s="149"/>
      <c r="E1975" s="69"/>
      <c r="F1975" s="159"/>
    </row>
    <row r="1976" spans="4:6" x14ac:dyDescent="0.35">
      <c r="D1976" s="149"/>
      <c r="E1976" s="69"/>
      <c r="F1976" s="159"/>
    </row>
    <row r="1977" spans="4:6" x14ac:dyDescent="0.35">
      <c r="D1977" s="149"/>
      <c r="E1977" s="69"/>
      <c r="F1977" s="159"/>
    </row>
    <row r="1978" spans="4:6" x14ac:dyDescent="0.35">
      <c r="D1978" s="149"/>
      <c r="E1978" s="69"/>
      <c r="F1978" s="159"/>
    </row>
    <row r="1979" spans="4:6" x14ac:dyDescent="0.35">
      <c r="D1979" s="149"/>
      <c r="E1979" s="69"/>
      <c r="F1979" s="159"/>
    </row>
    <row r="1980" spans="4:6" x14ac:dyDescent="0.35">
      <c r="D1980" s="149"/>
      <c r="E1980" s="69"/>
      <c r="F1980" s="159"/>
    </row>
    <row r="1981" spans="4:6" x14ac:dyDescent="0.35">
      <c r="D1981" s="149"/>
      <c r="E1981" s="69"/>
      <c r="F1981" s="159"/>
    </row>
    <row r="1982" spans="4:6" x14ac:dyDescent="0.35">
      <c r="D1982" s="149"/>
      <c r="E1982" s="69"/>
      <c r="F1982" s="159"/>
    </row>
    <row r="1983" spans="4:6" x14ac:dyDescent="0.35">
      <c r="D1983" s="149"/>
      <c r="E1983" s="69"/>
      <c r="F1983" s="159"/>
    </row>
    <row r="1984" spans="4:6" x14ac:dyDescent="0.35">
      <c r="D1984" s="149"/>
      <c r="E1984" s="69"/>
      <c r="F1984" s="159"/>
    </row>
    <row r="1985" spans="4:6" x14ac:dyDescent="0.35">
      <c r="D1985" s="149"/>
      <c r="E1985" s="69"/>
      <c r="F1985" s="159"/>
    </row>
    <row r="1986" spans="4:6" x14ac:dyDescent="0.35">
      <c r="D1986" s="149"/>
      <c r="E1986" s="69"/>
      <c r="F1986" s="159"/>
    </row>
    <row r="1987" spans="4:6" x14ac:dyDescent="0.35">
      <c r="D1987" s="149"/>
      <c r="E1987" s="69"/>
      <c r="F1987" s="159"/>
    </row>
    <row r="1988" spans="4:6" x14ac:dyDescent="0.35">
      <c r="D1988" s="149"/>
      <c r="E1988" s="69"/>
      <c r="F1988" s="159"/>
    </row>
    <row r="1989" spans="4:6" x14ac:dyDescent="0.35">
      <c r="D1989" s="149"/>
      <c r="E1989" s="69"/>
      <c r="F1989" s="159"/>
    </row>
    <row r="1990" spans="4:6" x14ac:dyDescent="0.35">
      <c r="D1990" s="149"/>
      <c r="E1990" s="69"/>
      <c r="F1990" s="159"/>
    </row>
    <row r="1991" spans="4:6" x14ac:dyDescent="0.35">
      <c r="D1991" s="149"/>
      <c r="E1991" s="69"/>
      <c r="F1991" s="159"/>
    </row>
    <row r="1992" spans="4:6" x14ac:dyDescent="0.35">
      <c r="D1992" s="149"/>
      <c r="E1992" s="69"/>
      <c r="F1992" s="159"/>
    </row>
    <row r="1993" spans="4:6" x14ac:dyDescent="0.35">
      <c r="D1993" s="149"/>
      <c r="E1993" s="69"/>
      <c r="F1993" s="159"/>
    </row>
    <row r="1994" spans="4:6" x14ac:dyDescent="0.35">
      <c r="D1994" s="149"/>
      <c r="E1994" s="69"/>
      <c r="F1994" s="159"/>
    </row>
    <row r="1995" spans="4:6" x14ac:dyDescent="0.35">
      <c r="D1995" s="149"/>
      <c r="E1995" s="69"/>
      <c r="F1995" s="159"/>
    </row>
    <row r="1996" spans="4:6" x14ac:dyDescent="0.35">
      <c r="D1996" s="149"/>
      <c r="E1996" s="69"/>
      <c r="F1996" s="159"/>
    </row>
    <row r="1997" spans="4:6" x14ac:dyDescent="0.35">
      <c r="D1997" s="149"/>
      <c r="E1997" s="69"/>
      <c r="F1997" s="159"/>
    </row>
    <row r="1998" spans="4:6" x14ac:dyDescent="0.35">
      <c r="D1998" s="149"/>
      <c r="E1998" s="69"/>
      <c r="F1998" s="159"/>
    </row>
    <row r="1999" spans="4:6" x14ac:dyDescent="0.35">
      <c r="D1999" s="149"/>
      <c r="E1999" s="69"/>
      <c r="F1999" s="159"/>
    </row>
    <row r="2000" spans="4:6" x14ac:dyDescent="0.35">
      <c r="D2000" s="149"/>
      <c r="E2000" s="69"/>
      <c r="F2000" s="159"/>
    </row>
    <row r="2001" spans="4:6" x14ac:dyDescent="0.35">
      <c r="D2001" s="149"/>
      <c r="E2001" s="69"/>
      <c r="F2001" s="159"/>
    </row>
    <row r="2002" spans="4:6" x14ac:dyDescent="0.35">
      <c r="D2002" s="149"/>
      <c r="E2002" s="69"/>
      <c r="F2002" s="159"/>
    </row>
    <row r="2003" spans="4:6" x14ac:dyDescent="0.35">
      <c r="D2003" s="149"/>
      <c r="E2003" s="69"/>
      <c r="F2003" s="159"/>
    </row>
    <row r="2004" spans="4:6" x14ac:dyDescent="0.35">
      <c r="D2004" s="149"/>
      <c r="E2004" s="69"/>
      <c r="F2004" s="159"/>
    </row>
    <row r="2005" spans="4:6" x14ac:dyDescent="0.35">
      <c r="D2005" s="149"/>
      <c r="E2005" s="69"/>
      <c r="F2005" s="159"/>
    </row>
    <row r="2006" spans="4:6" x14ac:dyDescent="0.35">
      <c r="D2006" s="149"/>
      <c r="E2006" s="69"/>
      <c r="F2006" s="159"/>
    </row>
    <row r="2007" spans="4:6" x14ac:dyDescent="0.35">
      <c r="D2007" s="149"/>
      <c r="E2007" s="69"/>
      <c r="F2007" s="159"/>
    </row>
    <row r="2008" spans="4:6" x14ac:dyDescent="0.35">
      <c r="D2008" s="149"/>
      <c r="E2008" s="69"/>
      <c r="F2008" s="159"/>
    </row>
    <row r="2009" spans="4:6" x14ac:dyDescent="0.35">
      <c r="D2009" s="149"/>
      <c r="E2009" s="69"/>
      <c r="F2009" s="159"/>
    </row>
    <row r="2010" spans="4:6" x14ac:dyDescent="0.35">
      <c r="D2010" s="149"/>
      <c r="E2010" s="69"/>
      <c r="F2010" s="159"/>
    </row>
    <row r="2011" spans="4:6" x14ac:dyDescent="0.35">
      <c r="D2011" s="149"/>
      <c r="E2011" s="69"/>
      <c r="F2011" s="159"/>
    </row>
    <row r="2012" spans="4:6" x14ac:dyDescent="0.35">
      <c r="D2012" s="149"/>
      <c r="E2012" s="69"/>
      <c r="F2012" s="159"/>
    </row>
    <row r="2013" spans="4:6" x14ac:dyDescent="0.35">
      <c r="D2013" s="149"/>
      <c r="E2013" s="69"/>
      <c r="F2013" s="159"/>
    </row>
    <row r="2014" spans="4:6" x14ac:dyDescent="0.35">
      <c r="D2014" s="149"/>
      <c r="E2014" s="69"/>
      <c r="F2014" s="159"/>
    </row>
    <row r="2015" spans="4:6" x14ac:dyDescent="0.35">
      <c r="D2015" s="149"/>
      <c r="E2015" s="69"/>
      <c r="F2015" s="159"/>
    </row>
    <row r="2016" spans="4:6" x14ac:dyDescent="0.35">
      <c r="D2016" s="149"/>
      <c r="E2016" s="69"/>
      <c r="F2016" s="159"/>
    </row>
    <row r="2017" spans="4:6" x14ac:dyDescent="0.35">
      <c r="D2017" s="149"/>
      <c r="E2017" s="69"/>
      <c r="F2017" s="159"/>
    </row>
    <row r="2018" spans="4:6" x14ac:dyDescent="0.35">
      <c r="D2018" s="149"/>
      <c r="E2018" s="69"/>
      <c r="F2018" s="159"/>
    </row>
    <row r="2019" spans="4:6" x14ac:dyDescent="0.35">
      <c r="D2019" s="149"/>
      <c r="E2019" s="69"/>
      <c r="F2019" s="159"/>
    </row>
    <row r="2020" spans="4:6" x14ac:dyDescent="0.35">
      <c r="D2020" s="149"/>
      <c r="E2020" s="69"/>
      <c r="F2020" s="159"/>
    </row>
    <row r="2021" spans="4:6" x14ac:dyDescent="0.35">
      <c r="D2021" s="149"/>
      <c r="E2021" s="69"/>
      <c r="F2021" s="159"/>
    </row>
    <row r="2022" spans="4:6" x14ac:dyDescent="0.35">
      <c r="D2022" s="149"/>
      <c r="E2022" s="69"/>
      <c r="F2022" s="159"/>
    </row>
    <row r="2023" spans="4:6" x14ac:dyDescent="0.35">
      <c r="D2023" s="149"/>
      <c r="E2023" s="69"/>
      <c r="F2023" s="159"/>
    </row>
    <row r="2024" spans="4:6" x14ac:dyDescent="0.35">
      <c r="D2024" s="149"/>
      <c r="E2024" s="69"/>
      <c r="F2024" s="159"/>
    </row>
    <row r="2025" spans="4:6" x14ac:dyDescent="0.35">
      <c r="D2025" s="149"/>
      <c r="E2025" s="69"/>
      <c r="F2025" s="159"/>
    </row>
    <row r="2026" spans="4:6" x14ac:dyDescent="0.35">
      <c r="D2026" s="149"/>
      <c r="E2026" s="69"/>
      <c r="F2026" s="159"/>
    </row>
    <row r="2027" spans="4:6" x14ac:dyDescent="0.35">
      <c r="D2027" s="149"/>
      <c r="E2027" s="69"/>
      <c r="F2027" s="159"/>
    </row>
    <row r="2028" spans="4:6" x14ac:dyDescent="0.35">
      <c r="D2028" s="149"/>
      <c r="E2028" s="69"/>
      <c r="F2028" s="159"/>
    </row>
    <row r="2029" spans="4:6" x14ac:dyDescent="0.35">
      <c r="D2029" s="149"/>
      <c r="E2029" s="69"/>
      <c r="F2029" s="159"/>
    </row>
    <row r="2030" spans="4:6" x14ac:dyDescent="0.35">
      <c r="D2030" s="149"/>
      <c r="E2030" s="69"/>
      <c r="F2030" s="159"/>
    </row>
    <row r="2031" spans="4:6" x14ac:dyDescent="0.35">
      <c r="D2031" s="149"/>
      <c r="E2031" s="69"/>
      <c r="F2031" s="159"/>
    </row>
    <row r="2032" spans="4:6" x14ac:dyDescent="0.35">
      <c r="D2032" s="149"/>
      <c r="E2032" s="69"/>
      <c r="F2032" s="159"/>
    </row>
    <row r="2033" spans="4:6" x14ac:dyDescent="0.35">
      <c r="D2033" s="149"/>
      <c r="E2033" s="69"/>
      <c r="F2033" s="159"/>
    </row>
    <row r="2034" spans="4:6" x14ac:dyDescent="0.35">
      <c r="D2034" s="149"/>
      <c r="E2034" s="69"/>
      <c r="F2034" s="159"/>
    </row>
    <row r="2035" spans="4:6" x14ac:dyDescent="0.35">
      <c r="D2035" s="149"/>
      <c r="E2035" s="69"/>
      <c r="F2035" s="159"/>
    </row>
    <row r="2036" spans="4:6" x14ac:dyDescent="0.35">
      <c r="D2036" s="149"/>
      <c r="E2036" s="69"/>
      <c r="F2036" s="159"/>
    </row>
    <row r="2037" spans="4:6" x14ac:dyDescent="0.35">
      <c r="D2037" s="149"/>
      <c r="E2037" s="69"/>
      <c r="F2037" s="159"/>
    </row>
    <row r="2038" spans="4:6" x14ac:dyDescent="0.35">
      <c r="D2038" s="149"/>
      <c r="E2038" s="69"/>
      <c r="F2038" s="159"/>
    </row>
    <row r="2039" spans="4:6" x14ac:dyDescent="0.35">
      <c r="D2039" s="149"/>
      <c r="E2039" s="69"/>
      <c r="F2039" s="159"/>
    </row>
    <row r="2040" spans="4:6" x14ac:dyDescent="0.35">
      <c r="D2040" s="149"/>
      <c r="E2040" s="69"/>
      <c r="F2040" s="159"/>
    </row>
    <row r="2041" spans="4:6" x14ac:dyDescent="0.35">
      <c r="D2041" s="149"/>
      <c r="E2041" s="69"/>
      <c r="F2041" s="159"/>
    </row>
    <row r="2042" spans="4:6" x14ac:dyDescent="0.35">
      <c r="D2042" s="149"/>
      <c r="E2042" s="69"/>
      <c r="F2042" s="159"/>
    </row>
    <row r="2043" spans="4:6" x14ac:dyDescent="0.35">
      <c r="D2043" s="149"/>
      <c r="E2043" s="69"/>
      <c r="F2043" s="159"/>
    </row>
    <row r="2044" spans="4:6" x14ac:dyDescent="0.35">
      <c r="D2044" s="149"/>
      <c r="E2044" s="69"/>
      <c r="F2044" s="159"/>
    </row>
    <row r="2045" spans="4:6" x14ac:dyDescent="0.35">
      <c r="D2045" s="149"/>
      <c r="E2045" s="69"/>
      <c r="F2045" s="159"/>
    </row>
    <row r="2046" spans="4:6" x14ac:dyDescent="0.35">
      <c r="D2046" s="149"/>
      <c r="E2046" s="69"/>
      <c r="F2046" s="159"/>
    </row>
    <row r="2047" spans="4:6" x14ac:dyDescent="0.35">
      <c r="D2047" s="149"/>
      <c r="E2047" s="69"/>
      <c r="F2047" s="159"/>
    </row>
    <row r="2048" spans="4:6" x14ac:dyDescent="0.35">
      <c r="D2048" s="149"/>
      <c r="E2048" s="69"/>
      <c r="F2048" s="159"/>
    </row>
    <row r="2049" spans="4:6" x14ac:dyDescent="0.35">
      <c r="D2049" s="149"/>
      <c r="E2049" s="69"/>
      <c r="F2049" s="159"/>
    </row>
    <row r="2050" spans="4:6" x14ac:dyDescent="0.35">
      <c r="D2050" s="149"/>
      <c r="E2050" s="69"/>
      <c r="F2050" s="159"/>
    </row>
    <row r="2051" spans="4:6" x14ac:dyDescent="0.35">
      <c r="D2051" s="149"/>
      <c r="E2051" s="69"/>
      <c r="F2051" s="159"/>
    </row>
    <row r="2052" spans="4:6" x14ac:dyDescent="0.35">
      <c r="D2052" s="149"/>
      <c r="E2052" s="69"/>
      <c r="F2052" s="159"/>
    </row>
    <row r="2053" spans="4:6" x14ac:dyDescent="0.35">
      <c r="D2053" s="149"/>
      <c r="E2053" s="69"/>
      <c r="F2053" s="159"/>
    </row>
    <row r="2054" spans="4:6" x14ac:dyDescent="0.35">
      <c r="D2054" s="149"/>
      <c r="E2054" s="69"/>
      <c r="F2054" s="159"/>
    </row>
    <row r="2055" spans="4:6" x14ac:dyDescent="0.35">
      <c r="D2055" s="149"/>
      <c r="E2055" s="69"/>
      <c r="F2055" s="159"/>
    </row>
    <row r="2056" spans="4:6" x14ac:dyDescent="0.35">
      <c r="D2056" s="149"/>
      <c r="E2056" s="69"/>
      <c r="F2056" s="159"/>
    </row>
    <row r="2057" spans="4:6" x14ac:dyDescent="0.35">
      <c r="D2057" s="149"/>
      <c r="E2057" s="69"/>
      <c r="F2057" s="159"/>
    </row>
    <row r="2058" spans="4:6" x14ac:dyDescent="0.35">
      <c r="D2058" s="149"/>
      <c r="E2058" s="69"/>
      <c r="F2058" s="159"/>
    </row>
    <row r="2059" spans="4:6" x14ac:dyDescent="0.35">
      <c r="D2059" s="149"/>
      <c r="E2059" s="69"/>
      <c r="F2059" s="159"/>
    </row>
    <row r="2060" spans="4:6" x14ac:dyDescent="0.35">
      <c r="D2060" s="149"/>
      <c r="E2060" s="69"/>
      <c r="F2060" s="159"/>
    </row>
    <row r="2061" spans="4:6" x14ac:dyDescent="0.35">
      <c r="D2061" s="149"/>
      <c r="E2061" s="69"/>
      <c r="F2061" s="159"/>
    </row>
    <row r="2062" spans="4:6" x14ac:dyDescent="0.35">
      <c r="D2062" s="149"/>
      <c r="E2062" s="69"/>
      <c r="F2062" s="159"/>
    </row>
    <row r="2063" spans="4:6" x14ac:dyDescent="0.35">
      <c r="D2063" s="149"/>
      <c r="E2063" s="69"/>
      <c r="F2063" s="159"/>
    </row>
    <row r="2064" spans="4:6" x14ac:dyDescent="0.35">
      <c r="D2064" s="149"/>
      <c r="E2064" s="69"/>
      <c r="F2064" s="159"/>
    </row>
    <row r="2065" spans="4:6" x14ac:dyDescent="0.35">
      <c r="D2065" s="149"/>
      <c r="E2065" s="69"/>
      <c r="F2065" s="159"/>
    </row>
    <row r="2066" spans="4:6" x14ac:dyDescent="0.35">
      <c r="D2066" s="149"/>
      <c r="E2066" s="69"/>
      <c r="F2066" s="159"/>
    </row>
    <row r="2067" spans="4:6" x14ac:dyDescent="0.35">
      <c r="D2067" s="149"/>
      <c r="E2067" s="69"/>
      <c r="F2067" s="159"/>
    </row>
    <row r="2068" spans="4:6" x14ac:dyDescent="0.35">
      <c r="D2068" s="149"/>
      <c r="E2068" s="69"/>
      <c r="F2068" s="159"/>
    </row>
    <row r="2069" spans="4:6" x14ac:dyDescent="0.35">
      <c r="D2069" s="149"/>
      <c r="E2069" s="69"/>
      <c r="F2069" s="159"/>
    </row>
    <row r="2070" spans="4:6" x14ac:dyDescent="0.35">
      <c r="D2070" s="149"/>
      <c r="E2070" s="69"/>
      <c r="F2070" s="159"/>
    </row>
    <row r="2071" spans="4:6" x14ac:dyDescent="0.35">
      <c r="D2071" s="149"/>
      <c r="E2071" s="69"/>
      <c r="F2071" s="159"/>
    </row>
    <row r="2072" spans="4:6" x14ac:dyDescent="0.35">
      <c r="D2072" s="149"/>
      <c r="E2072" s="69"/>
      <c r="F2072" s="159"/>
    </row>
    <row r="2073" spans="4:6" x14ac:dyDescent="0.35">
      <c r="D2073" s="149"/>
      <c r="E2073" s="69"/>
      <c r="F2073" s="159"/>
    </row>
    <row r="2074" spans="4:6" x14ac:dyDescent="0.35">
      <c r="D2074" s="149"/>
      <c r="E2074" s="69"/>
      <c r="F2074" s="159"/>
    </row>
    <row r="2075" spans="4:6" x14ac:dyDescent="0.35">
      <c r="D2075" s="149"/>
      <c r="E2075" s="69"/>
      <c r="F2075" s="159"/>
    </row>
    <row r="2076" spans="4:6" x14ac:dyDescent="0.35">
      <c r="D2076" s="149"/>
      <c r="E2076" s="69"/>
      <c r="F2076" s="159"/>
    </row>
    <row r="2077" spans="4:6" x14ac:dyDescent="0.35">
      <c r="D2077" s="149"/>
      <c r="E2077" s="69"/>
      <c r="F2077" s="159"/>
    </row>
    <row r="2078" spans="4:6" x14ac:dyDescent="0.35">
      <c r="D2078" s="149"/>
      <c r="E2078" s="69"/>
      <c r="F2078" s="159"/>
    </row>
    <row r="2079" spans="4:6" x14ac:dyDescent="0.35">
      <c r="D2079" s="149"/>
      <c r="E2079" s="69"/>
      <c r="F2079" s="159"/>
    </row>
    <row r="2080" spans="4:6" x14ac:dyDescent="0.35">
      <c r="D2080" s="149"/>
      <c r="E2080" s="69"/>
      <c r="F2080" s="159"/>
    </row>
    <row r="2081" spans="4:6" x14ac:dyDescent="0.35">
      <c r="D2081" s="149"/>
      <c r="E2081" s="69"/>
      <c r="F2081" s="159"/>
    </row>
    <row r="2082" spans="4:6" x14ac:dyDescent="0.35">
      <c r="D2082" s="149"/>
      <c r="E2082" s="69"/>
      <c r="F2082" s="159"/>
    </row>
    <row r="2083" spans="4:6" x14ac:dyDescent="0.35">
      <c r="D2083" s="149"/>
      <c r="E2083" s="69"/>
      <c r="F2083" s="159"/>
    </row>
    <row r="2084" spans="4:6" x14ac:dyDescent="0.35">
      <c r="D2084" s="149"/>
      <c r="E2084" s="69"/>
      <c r="F2084" s="159"/>
    </row>
    <row r="2085" spans="4:6" x14ac:dyDescent="0.35">
      <c r="D2085" s="149"/>
      <c r="E2085" s="69"/>
      <c r="F2085" s="159"/>
    </row>
    <row r="2086" spans="4:6" x14ac:dyDescent="0.35">
      <c r="D2086" s="149"/>
      <c r="E2086" s="69"/>
      <c r="F2086" s="159"/>
    </row>
    <row r="2087" spans="4:6" x14ac:dyDescent="0.35">
      <c r="D2087" s="149"/>
      <c r="E2087" s="69"/>
      <c r="F2087" s="159"/>
    </row>
    <row r="2088" spans="4:6" x14ac:dyDescent="0.35">
      <c r="D2088" s="149"/>
      <c r="E2088" s="69"/>
      <c r="F2088" s="159"/>
    </row>
    <row r="2089" spans="4:6" x14ac:dyDescent="0.35">
      <c r="D2089" s="149"/>
      <c r="E2089" s="69"/>
      <c r="F2089" s="159"/>
    </row>
    <row r="2090" spans="4:6" x14ac:dyDescent="0.35">
      <c r="D2090" s="149"/>
      <c r="E2090" s="69"/>
      <c r="F2090" s="159"/>
    </row>
    <row r="2091" spans="4:6" x14ac:dyDescent="0.35">
      <c r="D2091" s="149"/>
      <c r="E2091" s="69"/>
      <c r="F2091" s="159"/>
    </row>
    <row r="2092" spans="4:6" x14ac:dyDescent="0.35">
      <c r="D2092" s="149"/>
      <c r="E2092" s="69"/>
      <c r="F2092" s="159"/>
    </row>
    <row r="2093" spans="4:6" x14ac:dyDescent="0.35">
      <c r="D2093" s="149"/>
      <c r="E2093" s="69"/>
      <c r="F2093" s="159"/>
    </row>
    <row r="2094" spans="4:6" x14ac:dyDescent="0.35">
      <c r="D2094" s="149"/>
      <c r="E2094" s="69"/>
      <c r="F2094" s="159"/>
    </row>
    <row r="2095" spans="4:6" x14ac:dyDescent="0.35">
      <c r="D2095" s="149"/>
      <c r="E2095" s="69"/>
      <c r="F2095" s="159"/>
    </row>
    <row r="2096" spans="4:6" x14ac:dyDescent="0.35">
      <c r="D2096" s="149"/>
      <c r="E2096" s="69"/>
      <c r="F2096" s="159"/>
    </row>
    <row r="2097" spans="4:6" x14ac:dyDescent="0.35">
      <c r="D2097" s="149"/>
      <c r="E2097" s="69"/>
      <c r="F2097" s="159"/>
    </row>
    <row r="2098" spans="4:6" x14ac:dyDescent="0.35">
      <c r="D2098" s="149"/>
      <c r="E2098" s="69"/>
      <c r="F2098" s="159"/>
    </row>
    <row r="2099" spans="4:6" x14ac:dyDescent="0.35">
      <c r="D2099" s="149"/>
      <c r="E2099" s="69"/>
      <c r="F2099" s="159"/>
    </row>
    <row r="2100" spans="4:6" x14ac:dyDescent="0.35">
      <c r="D2100" s="149"/>
      <c r="E2100" s="69"/>
      <c r="F2100" s="159"/>
    </row>
    <row r="2101" spans="4:6" x14ac:dyDescent="0.35">
      <c r="D2101" s="149"/>
      <c r="E2101" s="69"/>
      <c r="F2101" s="159"/>
    </row>
    <row r="2102" spans="4:6" x14ac:dyDescent="0.35">
      <c r="D2102" s="149"/>
      <c r="E2102" s="69"/>
      <c r="F2102" s="159"/>
    </row>
    <row r="2103" spans="4:6" x14ac:dyDescent="0.35">
      <c r="D2103" s="149"/>
      <c r="E2103" s="69"/>
      <c r="F2103" s="159"/>
    </row>
    <row r="2104" spans="4:6" x14ac:dyDescent="0.35">
      <c r="D2104" s="149"/>
      <c r="E2104" s="69"/>
      <c r="F2104" s="159"/>
    </row>
    <row r="2105" spans="4:6" x14ac:dyDescent="0.35">
      <c r="D2105" s="149"/>
      <c r="E2105" s="69"/>
      <c r="F2105" s="159"/>
    </row>
    <row r="2106" spans="4:6" x14ac:dyDescent="0.35">
      <c r="D2106" s="149"/>
      <c r="E2106" s="69"/>
      <c r="F2106" s="159"/>
    </row>
    <row r="2107" spans="4:6" x14ac:dyDescent="0.35">
      <c r="D2107" s="149"/>
      <c r="E2107" s="69"/>
      <c r="F2107" s="159"/>
    </row>
    <row r="2108" spans="4:6" x14ac:dyDescent="0.35">
      <c r="D2108" s="149"/>
      <c r="E2108" s="69"/>
      <c r="F2108" s="159"/>
    </row>
    <row r="2109" spans="4:6" x14ac:dyDescent="0.35">
      <c r="D2109" s="149"/>
      <c r="E2109" s="69"/>
      <c r="F2109" s="159"/>
    </row>
    <row r="2110" spans="4:6" x14ac:dyDescent="0.35">
      <c r="D2110" s="149"/>
      <c r="E2110" s="69"/>
      <c r="F2110" s="159"/>
    </row>
    <row r="2111" spans="4:6" x14ac:dyDescent="0.35">
      <c r="D2111" s="149"/>
      <c r="E2111" s="69"/>
      <c r="F2111" s="159"/>
    </row>
    <row r="2112" spans="4:6" x14ac:dyDescent="0.35">
      <c r="D2112" s="149"/>
      <c r="E2112" s="69"/>
      <c r="F2112" s="159"/>
    </row>
    <row r="2113" spans="4:6" x14ac:dyDescent="0.35">
      <c r="D2113" s="149"/>
      <c r="E2113" s="69"/>
      <c r="F2113" s="159"/>
    </row>
    <row r="2114" spans="4:6" x14ac:dyDescent="0.35">
      <c r="D2114" s="149"/>
      <c r="E2114" s="69"/>
      <c r="F2114" s="159"/>
    </row>
    <row r="2115" spans="4:6" x14ac:dyDescent="0.35">
      <c r="D2115" s="149"/>
      <c r="E2115" s="69"/>
      <c r="F2115" s="159"/>
    </row>
    <row r="2116" spans="4:6" x14ac:dyDescent="0.35">
      <c r="D2116" s="149"/>
      <c r="E2116" s="69"/>
      <c r="F2116" s="159"/>
    </row>
    <row r="2117" spans="4:6" x14ac:dyDescent="0.35">
      <c r="D2117" s="149"/>
      <c r="E2117" s="69"/>
      <c r="F2117" s="159"/>
    </row>
    <row r="2118" spans="4:6" x14ac:dyDescent="0.35">
      <c r="D2118" s="149"/>
      <c r="E2118" s="69"/>
      <c r="F2118" s="159"/>
    </row>
    <row r="2119" spans="4:6" x14ac:dyDescent="0.35">
      <c r="D2119" s="149"/>
      <c r="E2119" s="69"/>
      <c r="F2119" s="159"/>
    </row>
    <row r="2120" spans="4:6" x14ac:dyDescent="0.35">
      <c r="D2120" s="149"/>
      <c r="E2120" s="69"/>
      <c r="F2120" s="159"/>
    </row>
    <row r="2121" spans="4:6" x14ac:dyDescent="0.35">
      <c r="D2121" s="149"/>
      <c r="E2121" s="69"/>
      <c r="F2121" s="159"/>
    </row>
    <row r="2122" spans="4:6" x14ac:dyDescent="0.35">
      <c r="D2122" s="149"/>
      <c r="E2122" s="69"/>
      <c r="F2122" s="159"/>
    </row>
    <row r="2123" spans="4:6" x14ac:dyDescent="0.35">
      <c r="D2123" s="149"/>
      <c r="E2123" s="69"/>
      <c r="F2123" s="159"/>
    </row>
    <row r="2124" spans="4:6" x14ac:dyDescent="0.35">
      <c r="D2124" s="149"/>
      <c r="E2124" s="69"/>
      <c r="F2124" s="159"/>
    </row>
    <row r="2125" spans="4:6" x14ac:dyDescent="0.35">
      <c r="D2125" s="149"/>
      <c r="E2125" s="69"/>
      <c r="F2125" s="159"/>
    </row>
    <row r="2126" spans="4:6" x14ac:dyDescent="0.35">
      <c r="D2126" s="149"/>
      <c r="E2126" s="69"/>
      <c r="F2126" s="159"/>
    </row>
    <row r="2127" spans="4:6" x14ac:dyDescent="0.35">
      <c r="D2127" s="149"/>
      <c r="E2127" s="69"/>
      <c r="F2127" s="159"/>
    </row>
    <row r="2128" spans="4:6" x14ac:dyDescent="0.35">
      <c r="D2128" s="149"/>
      <c r="E2128" s="69"/>
      <c r="F2128" s="159"/>
    </row>
    <row r="2129" spans="4:6" x14ac:dyDescent="0.35">
      <c r="D2129" s="149"/>
      <c r="E2129" s="69"/>
      <c r="F2129" s="159"/>
    </row>
    <row r="2130" spans="4:6" x14ac:dyDescent="0.35">
      <c r="D2130" s="149"/>
      <c r="E2130" s="69"/>
      <c r="F2130" s="159"/>
    </row>
    <row r="2131" spans="4:6" x14ac:dyDescent="0.35">
      <c r="D2131" s="149"/>
      <c r="E2131" s="69"/>
      <c r="F2131" s="159"/>
    </row>
    <row r="2132" spans="4:6" x14ac:dyDescent="0.35">
      <c r="D2132" s="149"/>
      <c r="E2132" s="69"/>
      <c r="F2132" s="159"/>
    </row>
    <row r="2133" spans="4:6" x14ac:dyDescent="0.35">
      <c r="D2133" s="149"/>
      <c r="E2133" s="69"/>
      <c r="F2133" s="159"/>
    </row>
    <row r="2134" spans="4:6" x14ac:dyDescent="0.35">
      <c r="D2134" s="149"/>
      <c r="E2134" s="69"/>
      <c r="F2134" s="159"/>
    </row>
    <row r="2135" spans="4:6" x14ac:dyDescent="0.35">
      <c r="D2135" s="149"/>
      <c r="E2135" s="69"/>
      <c r="F2135" s="159"/>
    </row>
    <row r="2136" spans="4:6" x14ac:dyDescent="0.35">
      <c r="D2136" s="149"/>
      <c r="E2136" s="69"/>
      <c r="F2136" s="159"/>
    </row>
    <row r="2137" spans="4:6" x14ac:dyDescent="0.35">
      <c r="D2137" s="149"/>
      <c r="E2137" s="69"/>
      <c r="F2137" s="159"/>
    </row>
    <row r="2138" spans="4:6" x14ac:dyDescent="0.35">
      <c r="D2138" s="149"/>
      <c r="E2138" s="69"/>
      <c r="F2138" s="159"/>
    </row>
    <row r="2139" spans="4:6" x14ac:dyDescent="0.35">
      <c r="D2139" s="149"/>
      <c r="E2139" s="69"/>
      <c r="F2139" s="159"/>
    </row>
    <row r="2140" spans="4:6" x14ac:dyDescent="0.35">
      <c r="D2140" s="149"/>
      <c r="E2140" s="69"/>
      <c r="F2140" s="159"/>
    </row>
    <row r="2141" spans="4:6" x14ac:dyDescent="0.35">
      <c r="D2141" s="149"/>
      <c r="E2141" s="69"/>
      <c r="F2141" s="159"/>
    </row>
    <row r="2142" spans="4:6" x14ac:dyDescent="0.35">
      <c r="D2142" s="149"/>
      <c r="E2142" s="69"/>
      <c r="F2142" s="159"/>
    </row>
    <row r="2143" spans="4:6" x14ac:dyDescent="0.35">
      <c r="D2143" s="149"/>
      <c r="E2143" s="69"/>
      <c r="F2143" s="159"/>
    </row>
    <row r="2144" spans="4:6" x14ac:dyDescent="0.35">
      <c r="D2144" s="149"/>
      <c r="E2144" s="69"/>
      <c r="F2144" s="159"/>
    </row>
    <row r="2145" spans="4:6" x14ac:dyDescent="0.35">
      <c r="D2145" s="149"/>
      <c r="E2145" s="69"/>
      <c r="F2145" s="159"/>
    </row>
    <row r="2146" spans="4:6" x14ac:dyDescent="0.35">
      <c r="D2146" s="149"/>
      <c r="E2146" s="69"/>
      <c r="F2146" s="159"/>
    </row>
    <row r="2147" spans="4:6" x14ac:dyDescent="0.35">
      <c r="D2147" s="149"/>
      <c r="E2147" s="69"/>
      <c r="F2147" s="159"/>
    </row>
    <row r="2148" spans="4:6" x14ac:dyDescent="0.35">
      <c r="D2148" s="149"/>
      <c r="E2148" s="69"/>
      <c r="F2148" s="159"/>
    </row>
    <row r="2149" spans="4:6" x14ac:dyDescent="0.35">
      <c r="D2149" s="149"/>
      <c r="E2149" s="69"/>
      <c r="F2149" s="159"/>
    </row>
    <row r="2150" spans="4:6" x14ac:dyDescent="0.35">
      <c r="D2150" s="149"/>
      <c r="E2150" s="69"/>
      <c r="F2150" s="159"/>
    </row>
    <row r="2151" spans="4:6" x14ac:dyDescent="0.35">
      <c r="D2151" s="149"/>
      <c r="E2151" s="69"/>
      <c r="F2151" s="159"/>
    </row>
    <row r="2152" spans="4:6" x14ac:dyDescent="0.35">
      <c r="D2152" s="149"/>
      <c r="E2152" s="69"/>
      <c r="F2152" s="159"/>
    </row>
    <row r="2153" spans="4:6" x14ac:dyDescent="0.35">
      <c r="D2153" s="149"/>
      <c r="E2153" s="69"/>
      <c r="F2153" s="159"/>
    </row>
    <row r="2154" spans="4:6" x14ac:dyDescent="0.35">
      <c r="D2154" s="149"/>
      <c r="E2154" s="69"/>
      <c r="F2154" s="159"/>
    </row>
    <row r="2155" spans="4:6" x14ac:dyDescent="0.35">
      <c r="D2155" s="149"/>
      <c r="E2155" s="69"/>
      <c r="F2155" s="159"/>
    </row>
    <row r="2156" spans="4:6" x14ac:dyDescent="0.35">
      <c r="D2156" s="149"/>
      <c r="E2156" s="69"/>
      <c r="F2156" s="159"/>
    </row>
    <row r="2157" spans="4:6" x14ac:dyDescent="0.35">
      <c r="D2157" s="149"/>
      <c r="E2157" s="69"/>
      <c r="F2157" s="159"/>
    </row>
    <row r="2158" spans="4:6" x14ac:dyDescent="0.35">
      <c r="D2158" s="149"/>
      <c r="E2158" s="69"/>
      <c r="F2158" s="159"/>
    </row>
    <row r="2159" spans="4:6" x14ac:dyDescent="0.35">
      <c r="D2159" s="149"/>
      <c r="E2159" s="69"/>
      <c r="F2159" s="159"/>
    </row>
    <row r="2160" spans="4:6" x14ac:dyDescent="0.35">
      <c r="D2160" s="149"/>
      <c r="E2160" s="69"/>
      <c r="F2160" s="159"/>
    </row>
    <row r="2161" spans="4:6" x14ac:dyDescent="0.35">
      <c r="D2161" s="149"/>
      <c r="E2161" s="69"/>
      <c r="F2161" s="159"/>
    </row>
    <row r="2162" spans="4:6" x14ac:dyDescent="0.35">
      <c r="D2162" s="149"/>
      <c r="E2162" s="69"/>
      <c r="F2162" s="159"/>
    </row>
    <row r="2163" spans="4:6" x14ac:dyDescent="0.35">
      <c r="D2163" s="149"/>
      <c r="E2163" s="69"/>
      <c r="F2163" s="159"/>
    </row>
    <row r="2164" spans="4:6" x14ac:dyDescent="0.35">
      <c r="D2164" s="149"/>
      <c r="E2164" s="69"/>
      <c r="F2164" s="159"/>
    </row>
    <row r="2165" spans="4:6" x14ac:dyDescent="0.35">
      <c r="D2165" s="149"/>
      <c r="E2165" s="69"/>
      <c r="F2165" s="159"/>
    </row>
    <row r="2166" spans="4:6" x14ac:dyDescent="0.35">
      <c r="D2166" s="149"/>
      <c r="E2166" s="69"/>
      <c r="F2166" s="159"/>
    </row>
    <row r="2167" spans="4:6" x14ac:dyDescent="0.35">
      <c r="D2167" s="149"/>
      <c r="E2167" s="69"/>
      <c r="F2167" s="159"/>
    </row>
    <row r="2168" spans="4:6" x14ac:dyDescent="0.35">
      <c r="D2168" s="149"/>
      <c r="E2168" s="69"/>
      <c r="F2168" s="159"/>
    </row>
    <row r="2169" spans="4:6" x14ac:dyDescent="0.35">
      <c r="D2169" s="149"/>
      <c r="E2169" s="69"/>
      <c r="F2169" s="159"/>
    </row>
    <row r="2170" spans="4:6" x14ac:dyDescent="0.35">
      <c r="D2170" s="149"/>
      <c r="E2170" s="69"/>
      <c r="F2170" s="159"/>
    </row>
    <row r="2171" spans="4:6" x14ac:dyDescent="0.35">
      <c r="D2171" s="149"/>
      <c r="E2171" s="69"/>
      <c r="F2171" s="159"/>
    </row>
    <row r="2172" spans="4:6" x14ac:dyDescent="0.35">
      <c r="D2172" s="149"/>
      <c r="E2172" s="69"/>
      <c r="F2172" s="159"/>
    </row>
    <row r="2173" spans="4:6" x14ac:dyDescent="0.35">
      <c r="D2173" s="149"/>
      <c r="E2173" s="69"/>
      <c r="F2173" s="159"/>
    </row>
    <row r="2174" spans="4:6" x14ac:dyDescent="0.35">
      <c r="D2174" s="149"/>
      <c r="E2174" s="69"/>
      <c r="F2174" s="159"/>
    </row>
    <row r="2175" spans="4:6" x14ac:dyDescent="0.35">
      <c r="D2175" s="149"/>
      <c r="E2175" s="69"/>
      <c r="F2175" s="159"/>
    </row>
    <row r="2176" spans="4:6" x14ac:dyDescent="0.35">
      <c r="D2176" s="149"/>
      <c r="E2176" s="69"/>
      <c r="F2176" s="159"/>
    </row>
    <row r="2177" spans="4:6" x14ac:dyDescent="0.35">
      <c r="D2177" s="149"/>
      <c r="E2177" s="69"/>
      <c r="F2177" s="159"/>
    </row>
    <row r="2178" spans="4:6" x14ac:dyDescent="0.35">
      <c r="D2178" s="149"/>
      <c r="E2178" s="69"/>
      <c r="F2178" s="159"/>
    </row>
    <row r="2179" spans="4:6" x14ac:dyDescent="0.35">
      <c r="D2179" s="149"/>
      <c r="E2179" s="69"/>
      <c r="F2179" s="159"/>
    </row>
    <row r="2180" spans="4:6" x14ac:dyDescent="0.35">
      <c r="D2180" s="149"/>
      <c r="E2180" s="69"/>
      <c r="F2180" s="159"/>
    </row>
    <row r="2181" spans="4:6" x14ac:dyDescent="0.35">
      <c r="D2181" s="149"/>
      <c r="E2181" s="69"/>
      <c r="F2181" s="159"/>
    </row>
    <row r="2182" spans="4:6" x14ac:dyDescent="0.35">
      <c r="D2182" s="149"/>
      <c r="E2182" s="69"/>
      <c r="F2182" s="159"/>
    </row>
    <row r="2183" spans="4:6" x14ac:dyDescent="0.35">
      <c r="D2183" s="149"/>
      <c r="E2183" s="69"/>
      <c r="F2183" s="159"/>
    </row>
    <row r="2184" spans="4:6" x14ac:dyDescent="0.35">
      <c r="D2184" s="149"/>
      <c r="E2184" s="69"/>
      <c r="F2184" s="159"/>
    </row>
    <row r="2185" spans="4:6" x14ac:dyDescent="0.35">
      <c r="D2185" s="149"/>
      <c r="E2185" s="69"/>
      <c r="F2185" s="159"/>
    </row>
    <row r="2186" spans="4:6" x14ac:dyDescent="0.35">
      <c r="D2186" s="149"/>
      <c r="E2186" s="69"/>
      <c r="F2186" s="159"/>
    </row>
    <row r="2187" spans="4:6" x14ac:dyDescent="0.35">
      <c r="D2187" s="149"/>
      <c r="E2187" s="69"/>
      <c r="F2187" s="159"/>
    </row>
    <row r="2188" spans="4:6" x14ac:dyDescent="0.35">
      <c r="D2188" s="149"/>
      <c r="E2188" s="69"/>
      <c r="F2188" s="159"/>
    </row>
    <row r="2189" spans="4:6" x14ac:dyDescent="0.35">
      <c r="D2189" s="149"/>
      <c r="E2189" s="69"/>
      <c r="F2189" s="159"/>
    </row>
    <row r="2190" spans="4:6" x14ac:dyDescent="0.35">
      <c r="D2190" s="149"/>
      <c r="E2190" s="69"/>
      <c r="F2190" s="159"/>
    </row>
    <row r="2191" spans="4:6" x14ac:dyDescent="0.35">
      <c r="D2191" s="149"/>
      <c r="E2191" s="69"/>
      <c r="F2191" s="159"/>
    </row>
    <row r="2192" spans="4:6" x14ac:dyDescent="0.35">
      <c r="D2192" s="149"/>
      <c r="E2192" s="69"/>
      <c r="F2192" s="159"/>
    </row>
    <row r="2193" spans="4:6" x14ac:dyDescent="0.35">
      <c r="D2193" s="149"/>
      <c r="E2193" s="69"/>
      <c r="F2193" s="159"/>
    </row>
    <row r="2194" spans="4:6" x14ac:dyDescent="0.35">
      <c r="D2194" s="149"/>
      <c r="E2194" s="69"/>
      <c r="F2194" s="159"/>
    </row>
    <row r="2195" spans="4:6" x14ac:dyDescent="0.35">
      <c r="D2195" s="149"/>
      <c r="E2195" s="69"/>
      <c r="F2195" s="159"/>
    </row>
    <row r="2196" spans="4:6" x14ac:dyDescent="0.35">
      <c r="D2196" s="149"/>
      <c r="E2196" s="69"/>
      <c r="F2196" s="159"/>
    </row>
    <row r="2197" spans="4:6" x14ac:dyDescent="0.35">
      <c r="D2197" s="149"/>
      <c r="E2197" s="69"/>
      <c r="F2197" s="159"/>
    </row>
    <row r="2198" spans="4:6" x14ac:dyDescent="0.35">
      <c r="D2198" s="149"/>
      <c r="E2198" s="69"/>
      <c r="F2198" s="159"/>
    </row>
    <row r="2199" spans="4:6" x14ac:dyDescent="0.35">
      <c r="D2199" s="149"/>
      <c r="E2199" s="69"/>
      <c r="F2199" s="159"/>
    </row>
    <row r="2200" spans="4:6" x14ac:dyDescent="0.35">
      <c r="D2200" s="149"/>
      <c r="E2200" s="69"/>
      <c r="F2200" s="159"/>
    </row>
    <row r="2201" spans="4:6" x14ac:dyDescent="0.35">
      <c r="D2201" s="149"/>
      <c r="E2201" s="69"/>
      <c r="F2201" s="159"/>
    </row>
    <row r="2202" spans="4:6" x14ac:dyDescent="0.35">
      <c r="D2202" s="149"/>
      <c r="E2202" s="69"/>
      <c r="F2202" s="159"/>
    </row>
    <row r="2203" spans="4:6" x14ac:dyDescent="0.35">
      <c r="D2203" s="149"/>
      <c r="E2203" s="69"/>
      <c r="F2203" s="159"/>
    </row>
    <row r="2204" spans="4:6" x14ac:dyDescent="0.35">
      <c r="D2204" s="149"/>
      <c r="E2204" s="69"/>
      <c r="F2204" s="159"/>
    </row>
    <row r="2205" spans="4:6" x14ac:dyDescent="0.35">
      <c r="D2205" s="149"/>
      <c r="E2205" s="69"/>
      <c r="F2205" s="159"/>
    </row>
    <row r="2206" spans="4:6" x14ac:dyDescent="0.35">
      <c r="D2206" s="149"/>
      <c r="E2206" s="69"/>
      <c r="F2206" s="159"/>
    </row>
    <row r="2207" spans="4:6" x14ac:dyDescent="0.35">
      <c r="D2207" s="149"/>
      <c r="E2207" s="69"/>
      <c r="F2207" s="159"/>
    </row>
    <row r="2208" spans="4:6" x14ac:dyDescent="0.35">
      <c r="D2208" s="149"/>
      <c r="E2208" s="69"/>
      <c r="F2208" s="159"/>
    </row>
    <row r="2209" spans="4:6" x14ac:dyDescent="0.35">
      <c r="D2209" s="149"/>
      <c r="E2209" s="69"/>
      <c r="F2209" s="159"/>
    </row>
    <row r="2210" spans="4:6" x14ac:dyDescent="0.35">
      <c r="D2210" s="149"/>
      <c r="E2210" s="69"/>
      <c r="F2210" s="159"/>
    </row>
    <row r="2211" spans="4:6" x14ac:dyDescent="0.35">
      <c r="D2211" s="149"/>
      <c r="E2211" s="69"/>
      <c r="F2211" s="159"/>
    </row>
    <row r="2212" spans="4:6" x14ac:dyDescent="0.35">
      <c r="D2212" s="149"/>
      <c r="E2212" s="69"/>
      <c r="F2212" s="159"/>
    </row>
    <row r="2213" spans="4:6" x14ac:dyDescent="0.35">
      <c r="D2213" s="149"/>
      <c r="E2213" s="69"/>
      <c r="F2213" s="159"/>
    </row>
    <row r="2214" spans="4:6" x14ac:dyDescent="0.35">
      <c r="D2214" s="149"/>
      <c r="E2214" s="69"/>
      <c r="F2214" s="159"/>
    </row>
    <row r="2215" spans="4:6" x14ac:dyDescent="0.35">
      <c r="D2215" s="149"/>
      <c r="E2215" s="69"/>
      <c r="F2215" s="159"/>
    </row>
    <row r="2216" spans="4:6" x14ac:dyDescent="0.35">
      <c r="D2216" s="149"/>
      <c r="E2216" s="69"/>
      <c r="F2216" s="159"/>
    </row>
    <row r="2217" spans="4:6" x14ac:dyDescent="0.35">
      <c r="D2217" s="149"/>
      <c r="E2217" s="69"/>
      <c r="F2217" s="159"/>
    </row>
    <row r="2218" spans="4:6" x14ac:dyDescent="0.35">
      <c r="D2218" s="149"/>
      <c r="E2218" s="69"/>
      <c r="F2218" s="159"/>
    </row>
    <row r="2219" spans="4:6" x14ac:dyDescent="0.35">
      <c r="D2219" s="149"/>
      <c r="E2219" s="69"/>
      <c r="F2219" s="159"/>
    </row>
    <row r="2220" spans="4:6" x14ac:dyDescent="0.35">
      <c r="D2220" s="149"/>
      <c r="E2220" s="69"/>
      <c r="F2220" s="159"/>
    </row>
    <row r="2221" spans="4:6" x14ac:dyDescent="0.35">
      <c r="D2221" s="149"/>
      <c r="E2221" s="69"/>
      <c r="F2221" s="159"/>
    </row>
    <row r="2222" spans="4:6" x14ac:dyDescent="0.35">
      <c r="D2222" s="149"/>
      <c r="E2222" s="69"/>
      <c r="F2222" s="159"/>
    </row>
    <row r="2223" spans="4:6" x14ac:dyDescent="0.35">
      <c r="D2223" s="149"/>
      <c r="E2223" s="69"/>
      <c r="F2223" s="159"/>
    </row>
    <row r="2224" spans="4:6" x14ac:dyDescent="0.35">
      <c r="D2224" s="149"/>
      <c r="E2224" s="69"/>
      <c r="F2224" s="159"/>
    </row>
    <row r="2225" spans="4:6" x14ac:dyDescent="0.35">
      <c r="D2225" s="149"/>
      <c r="E2225" s="69"/>
      <c r="F2225" s="159"/>
    </row>
    <row r="2226" spans="4:6" x14ac:dyDescent="0.35">
      <c r="D2226" s="149"/>
      <c r="E2226" s="69"/>
      <c r="F2226" s="159"/>
    </row>
    <row r="2227" spans="4:6" x14ac:dyDescent="0.35">
      <c r="D2227" s="149"/>
      <c r="E2227" s="69"/>
      <c r="F2227" s="159"/>
    </row>
    <row r="2228" spans="4:6" x14ac:dyDescent="0.35">
      <c r="D2228" s="149"/>
      <c r="E2228" s="69"/>
      <c r="F2228" s="159"/>
    </row>
    <row r="2229" spans="4:6" x14ac:dyDescent="0.35">
      <c r="D2229" s="149"/>
      <c r="E2229" s="69"/>
      <c r="F2229" s="159"/>
    </row>
    <row r="2230" spans="4:6" x14ac:dyDescent="0.35">
      <c r="D2230" s="149"/>
      <c r="E2230" s="69"/>
      <c r="F2230" s="159"/>
    </row>
    <row r="2231" spans="4:6" x14ac:dyDescent="0.35">
      <c r="D2231" s="149"/>
      <c r="E2231" s="69"/>
      <c r="F2231" s="159"/>
    </row>
    <row r="2232" spans="4:6" x14ac:dyDescent="0.35">
      <c r="D2232" s="149"/>
      <c r="E2232" s="69"/>
      <c r="F2232" s="159"/>
    </row>
    <row r="2233" spans="4:6" x14ac:dyDescent="0.35">
      <c r="D2233" s="149"/>
      <c r="E2233" s="69"/>
      <c r="F2233" s="159"/>
    </row>
    <row r="2234" spans="4:6" x14ac:dyDescent="0.35">
      <c r="D2234" s="149"/>
      <c r="E2234" s="69"/>
      <c r="F2234" s="159"/>
    </row>
    <row r="2235" spans="4:6" x14ac:dyDescent="0.35">
      <c r="D2235" s="149"/>
      <c r="E2235" s="69"/>
      <c r="F2235" s="159"/>
    </row>
    <row r="2236" spans="4:6" x14ac:dyDescent="0.35">
      <c r="D2236" s="149"/>
      <c r="E2236" s="69"/>
      <c r="F2236" s="159"/>
    </row>
    <row r="2237" spans="4:6" x14ac:dyDescent="0.35">
      <c r="D2237" s="149"/>
      <c r="E2237" s="69"/>
      <c r="F2237" s="159"/>
    </row>
    <row r="2238" spans="4:6" x14ac:dyDescent="0.35">
      <c r="D2238" s="149"/>
      <c r="E2238" s="69"/>
      <c r="F2238" s="159"/>
    </row>
    <row r="2239" spans="4:6" x14ac:dyDescent="0.35">
      <c r="D2239" s="149"/>
      <c r="E2239" s="69"/>
      <c r="F2239" s="159"/>
    </row>
    <row r="2240" spans="4:6" x14ac:dyDescent="0.35">
      <c r="D2240" s="149"/>
      <c r="E2240" s="69"/>
      <c r="F2240" s="159"/>
    </row>
    <row r="2241" spans="4:6" x14ac:dyDescent="0.35">
      <c r="D2241" s="149"/>
      <c r="E2241" s="69"/>
      <c r="F2241" s="159"/>
    </row>
    <row r="2242" spans="4:6" x14ac:dyDescent="0.35">
      <c r="D2242" s="149"/>
      <c r="E2242" s="69"/>
      <c r="F2242" s="159"/>
    </row>
    <row r="2243" spans="4:6" x14ac:dyDescent="0.35">
      <c r="D2243" s="149"/>
      <c r="E2243" s="69"/>
      <c r="F2243" s="159"/>
    </row>
    <row r="2244" spans="4:6" x14ac:dyDescent="0.35">
      <c r="D2244" s="149"/>
      <c r="E2244" s="69"/>
      <c r="F2244" s="159"/>
    </row>
    <row r="2245" spans="4:6" x14ac:dyDescent="0.35">
      <c r="D2245" s="149"/>
      <c r="E2245" s="69"/>
      <c r="F2245" s="159"/>
    </row>
    <row r="2246" spans="4:6" x14ac:dyDescent="0.35">
      <c r="D2246" s="149"/>
      <c r="E2246" s="69"/>
      <c r="F2246" s="159"/>
    </row>
    <row r="2247" spans="4:6" x14ac:dyDescent="0.35">
      <c r="D2247" s="149"/>
      <c r="E2247" s="69"/>
      <c r="F2247" s="159"/>
    </row>
    <row r="2248" spans="4:6" x14ac:dyDescent="0.35">
      <c r="D2248" s="149"/>
      <c r="E2248" s="69"/>
      <c r="F2248" s="159"/>
    </row>
    <row r="2249" spans="4:6" x14ac:dyDescent="0.35">
      <c r="D2249" s="149"/>
      <c r="E2249" s="69"/>
      <c r="F2249" s="159"/>
    </row>
    <row r="2250" spans="4:6" x14ac:dyDescent="0.35">
      <c r="D2250" s="149"/>
      <c r="E2250" s="69"/>
      <c r="F2250" s="159"/>
    </row>
    <row r="2251" spans="4:6" x14ac:dyDescent="0.35">
      <c r="D2251" s="149"/>
      <c r="E2251" s="69"/>
      <c r="F2251" s="159"/>
    </row>
    <row r="2252" spans="4:6" x14ac:dyDescent="0.35">
      <c r="D2252" s="149"/>
      <c r="E2252" s="69"/>
      <c r="F2252" s="159"/>
    </row>
    <row r="2253" spans="4:6" x14ac:dyDescent="0.35">
      <c r="D2253" s="149"/>
      <c r="E2253" s="69"/>
      <c r="F2253" s="159"/>
    </row>
    <row r="2254" spans="4:6" x14ac:dyDescent="0.35">
      <c r="D2254" s="149"/>
      <c r="E2254" s="69"/>
      <c r="F2254" s="159"/>
    </row>
    <row r="2255" spans="4:6" x14ac:dyDescent="0.35">
      <c r="D2255" s="149"/>
      <c r="E2255" s="69"/>
      <c r="F2255" s="159"/>
    </row>
    <row r="2256" spans="4:6" x14ac:dyDescent="0.35">
      <c r="D2256" s="149"/>
      <c r="E2256" s="69"/>
      <c r="F2256" s="159"/>
    </row>
    <row r="2257" spans="4:6" x14ac:dyDescent="0.35">
      <c r="D2257" s="149"/>
      <c r="E2257" s="69"/>
      <c r="F2257" s="159"/>
    </row>
    <row r="2258" spans="4:6" x14ac:dyDescent="0.35">
      <c r="D2258" s="149"/>
      <c r="E2258" s="69"/>
      <c r="F2258" s="159"/>
    </row>
    <row r="2259" spans="4:6" x14ac:dyDescent="0.35">
      <c r="D2259" s="149"/>
      <c r="E2259" s="69"/>
      <c r="F2259" s="159"/>
    </row>
    <row r="2260" spans="4:6" x14ac:dyDescent="0.35">
      <c r="D2260" s="149"/>
      <c r="E2260" s="69"/>
      <c r="F2260" s="159"/>
    </row>
    <row r="2261" spans="4:6" x14ac:dyDescent="0.35">
      <c r="D2261" s="149"/>
      <c r="E2261" s="69"/>
      <c r="F2261" s="159"/>
    </row>
    <row r="2262" spans="4:6" x14ac:dyDescent="0.35">
      <c r="D2262" s="149"/>
      <c r="E2262" s="69"/>
      <c r="F2262" s="159"/>
    </row>
    <row r="2263" spans="4:6" x14ac:dyDescent="0.35">
      <c r="D2263" s="149"/>
      <c r="E2263" s="69"/>
      <c r="F2263" s="159"/>
    </row>
    <row r="2264" spans="4:6" x14ac:dyDescent="0.35">
      <c r="D2264" s="149"/>
      <c r="E2264" s="69"/>
      <c r="F2264" s="159"/>
    </row>
    <row r="2265" spans="4:6" x14ac:dyDescent="0.35">
      <c r="D2265" s="149"/>
      <c r="E2265" s="69"/>
      <c r="F2265" s="159"/>
    </row>
    <row r="2266" spans="4:6" x14ac:dyDescent="0.35">
      <c r="D2266" s="149"/>
      <c r="E2266" s="69"/>
      <c r="F2266" s="159"/>
    </row>
    <row r="2267" spans="4:6" x14ac:dyDescent="0.35">
      <c r="D2267" s="149"/>
      <c r="E2267" s="69"/>
      <c r="F2267" s="159"/>
    </row>
    <row r="2268" spans="4:6" x14ac:dyDescent="0.35">
      <c r="D2268" s="149"/>
      <c r="E2268" s="69"/>
      <c r="F2268" s="159"/>
    </row>
    <row r="2269" spans="4:6" x14ac:dyDescent="0.35">
      <c r="D2269" s="149"/>
      <c r="E2269" s="69"/>
      <c r="F2269" s="159"/>
    </row>
    <row r="2270" spans="4:6" x14ac:dyDescent="0.35">
      <c r="D2270" s="149"/>
      <c r="E2270" s="69"/>
      <c r="F2270" s="159"/>
    </row>
    <row r="2271" spans="4:6" x14ac:dyDescent="0.35">
      <c r="D2271" s="149"/>
      <c r="E2271" s="69"/>
      <c r="F2271" s="159"/>
    </row>
    <row r="2272" spans="4:6" x14ac:dyDescent="0.35">
      <c r="D2272" s="149"/>
      <c r="E2272" s="69"/>
      <c r="F2272" s="159"/>
    </row>
    <row r="2273" spans="4:6" x14ac:dyDescent="0.35">
      <c r="D2273" s="149"/>
      <c r="E2273" s="69"/>
      <c r="F2273" s="159"/>
    </row>
    <row r="2274" spans="4:6" x14ac:dyDescent="0.35">
      <c r="D2274" s="149"/>
      <c r="E2274" s="69"/>
      <c r="F2274" s="159"/>
    </row>
    <row r="2275" spans="4:6" x14ac:dyDescent="0.35">
      <c r="D2275" s="149"/>
      <c r="E2275" s="69"/>
      <c r="F2275" s="159"/>
    </row>
    <row r="2276" spans="4:6" x14ac:dyDescent="0.35">
      <c r="D2276" s="149"/>
      <c r="E2276" s="69"/>
      <c r="F2276" s="159"/>
    </row>
    <row r="2277" spans="4:6" x14ac:dyDescent="0.35">
      <c r="D2277" s="149"/>
      <c r="E2277" s="69"/>
      <c r="F2277" s="159"/>
    </row>
    <row r="2278" spans="4:6" x14ac:dyDescent="0.35">
      <c r="D2278" s="149"/>
      <c r="E2278" s="69"/>
      <c r="F2278" s="159"/>
    </row>
    <row r="2279" spans="4:6" x14ac:dyDescent="0.35">
      <c r="D2279" s="149"/>
      <c r="E2279" s="69"/>
      <c r="F2279" s="159"/>
    </row>
    <row r="2280" spans="4:6" x14ac:dyDescent="0.35">
      <c r="D2280" s="149"/>
      <c r="E2280" s="69"/>
      <c r="F2280" s="159"/>
    </row>
    <row r="2281" spans="4:6" x14ac:dyDescent="0.35">
      <c r="D2281" s="149"/>
      <c r="E2281" s="69"/>
      <c r="F2281" s="159"/>
    </row>
    <row r="2282" spans="4:6" x14ac:dyDescent="0.35">
      <c r="D2282" s="149"/>
      <c r="E2282" s="69"/>
      <c r="F2282" s="159"/>
    </row>
    <row r="2283" spans="4:6" x14ac:dyDescent="0.35">
      <c r="D2283" s="149"/>
      <c r="E2283" s="69"/>
      <c r="F2283" s="159"/>
    </row>
    <row r="2284" spans="4:6" x14ac:dyDescent="0.35">
      <c r="D2284" s="149"/>
      <c r="E2284" s="69"/>
      <c r="F2284" s="159"/>
    </row>
    <row r="2285" spans="4:6" x14ac:dyDescent="0.35">
      <c r="D2285" s="149"/>
      <c r="E2285" s="69"/>
      <c r="F2285" s="159"/>
    </row>
    <row r="2286" spans="4:6" x14ac:dyDescent="0.35">
      <c r="D2286" s="149"/>
      <c r="E2286" s="69"/>
      <c r="F2286" s="159"/>
    </row>
    <row r="2287" spans="4:6" x14ac:dyDescent="0.35">
      <c r="D2287" s="149"/>
      <c r="E2287" s="69"/>
      <c r="F2287" s="159"/>
    </row>
    <row r="2288" spans="4:6" x14ac:dyDescent="0.35">
      <c r="D2288" s="149"/>
      <c r="E2288" s="69"/>
      <c r="F2288" s="159"/>
    </row>
    <row r="2289" spans="4:6" x14ac:dyDescent="0.35">
      <c r="D2289" s="149"/>
      <c r="E2289" s="69"/>
      <c r="F2289" s="159"/>
    </row>
    <row r="2290" spans="4:6" x14ac:dyDescent="0.35">
      <c r="D2290" s="149"/>
      <c r="E2290" s="69"/>
      <c r="F2290" s="159"/>
    </row>
    <row r="2291" spans="4:6" x14ac:dyDescent="0.35">
      <c r="D2291" s="149"/>
      <c r="E2291" s="69"/>
      <c r="F2291" s="159"/>
    </row>
    <row r="2292" spans="4:6" x14ac:dyDescent="0.35">
      <c r="D2292" s="149"/>
      <c r="E2292" s="69"/>
      <c r="F2292" s="159"/>
    </row>
    <row r="2293" spans="4:6" x14ac:dyDescent="0.35">
      <c r="D2293" s="149"/>
      <c r="E2293" s="69"/>
      <c r="F2293" s="159"/>
    </row>
    <row r="2294" spans="4:6" x14ac:dyDescent="0.35">
      <c r="D2294" s="149"/>
      <c r="E2294" s="69"/>
      <c r="F2294" s="159"/>
    </row>
    <row r="2295" spans="4:6" x14ac:dyDescent="0.35">
      <c r="D2295" s="149"/>
      <c r="E2295" s="69"/>
      <c r="F2295" s="159"/>
    </row>
    <row r="2296" spans="4:6" x14ac:dyDescent="0.35">
      <c r="D2296" s="149"/>
      <c r="E2296" s="69"/>
      <c r="F2296" s="159"/>
    </row>
    <row r="2297" spans="4:6" x14ac:dyDescent="0.35">
      <c r="D2297" s="149"/>
      <c r="E2297" s="69"/>
      <c r="F2297" s="159"/>
    </row>
    <row r="2298" spans="4:6" x14ac:dyDescent="0.35">
      <c r="D2298" s="149"/>
      <c r="E2298" s="69"/>
      <c r="F2298" s="159"/>
    </row>
    <row r="2299" spans="4:6" x14ac:dyDescent="0.35">
      <c r="D2299" s="149"/>
      <c r="E2299" s="69"/>
      <c r="F2299" s="159"/>
    </row>
    <row r="2300" spans="4:6" x14ac:dyDescent="0.35">
      <c r="D2300" s="149"/>
      <c r="E2300" s="69"/>
      <c r="F2300" s="159"/>
    </row>
    <row r="2301" spans="4:6" x14ac:dyDescent="0.35">
      <c r="D2301" s="149"/>
      <c r="E2301" s="69"/>
      <c r="F2301" s="159"/>
    </row>
    <row r="2302" spans="4:6" x14ac:dyDescent="0.35">
      <c r="D2302" s="149"/>
      <c r="E2302" s="69"/>
      <c r="F2302" s="159"/>
    </row>
    <row r="2303" spans="4:6" x14ac:dyDescent="0.35">
      <c r="D2303" s="149"/>
      <c r="E2303" s="69"/>
      <c r="F2303" s="159"/>
    </row>
    <row r="2304" spans="4:6" x14ac:dyDescent="0.35">
      <c r="D2304" s="149"/>
      <c r="E2304" s="69"/>
      <c r="F2304" s="159"/>
    </row>
    <row r="2305" spans="4:6" x14ac:dyDescent="0.35">
      <c r="D2305" s="149"/>
      <c r="E2305" s="69"/>
      <c r="F2305" s="159"/>
    </row>
    <row r="2306" spans="4:6" x14ac:dyDescent="0.35">
      <c r="D2306" s="149"/>
      <c r="E2306" s="69"/>
      <c r="F2306" s="159"/>
    </row>
    <row r="2307" spans="4:6" x14ac:dyDescent="0.35">
      <c r="D2307" s="149"/>
      <c r="E2307" s="69"/>
      <c r="F2307" s="159"/>
    </row>
    <row r="2308" spans="4:6" x14ac:dyDescent="0.35">
      <c r="D2308" s="149"/>
      <c r="E2308" s="69"/>
      <c r="F2308" s="159"/>
    </row>
    <row r="2309" spans="4:6" x14ac:dyDescent="0.35">
      <c r="D2309" s="149"/>
      <c r="E2309" s="69"/>
      <c r="F2309" s="159"/>
    </row>
    <row r="2310" spans="4:6" x14ac:dyDescent="0.35">
      <c r="D2310" s="149"/>
      <c r="E2310" s="69"/>
      <c r="F2310" s="159"/>
    </row>
    <row r="2311" spans="4:6" x14ac:dyDescent="0.35">
      <c r="D2311" s="149"/>
      <c r="E2311" s="69"/>
      <c r="F2311" s="159"/>
    </row>
    <row r="2312" spans="4:6" x14ac:dyDescent="0.35">
      <c r="D2312" s="149"/>
      <c r="E2312" s="69"/>
      <c r="F2312" s="159"/>
    </row>
    <row r="2313" spans="4:6" x14ac:dyDescent="0.35">
      <c r="D2313" s="149"/>
      <c r="E2313" s="69"/>
      <c r="F2313" s="159"/>
    </row>
    <row r="2314" spans="4:6" x14ac:dyDescent="0.35">
      <c r="D2314" s="149"/>
      <c r="E2314" s="69"/>
      <c r="F2314" s="159"/>
    </row>
    <row r="2315" spans="4:6" x14ac:dyDescent="0.35">
      <c r="D2315" s="149"/>
      <c r="E2315" s="69"/>
      <c r="F2315" s="159"/>
    </row>
    <row r="2316" spans="4:6" x14ac:dyDescent="0.35">
      <c r="D2316" s="149"/>
      <c r="E2316" s="69"/>
      <c r="F2316" s="159"/>
    </row>
    <row r="2317" spans="4:6" x14ac:dyDescent="0.35">
      <c r="D2317" s="149"/>
      <c r="E2317" s="69"/>
      <c r="F2317" s="159"/>
    </row>
    <row r="2318" spans="4:6" x14ac:dyDescent="0.35">
      <c r="D2318" s="149"/>
      <c r="E2318" s="69"/>
      <c r="F2318" s="159"/>
    </row>
    <row r="2319" spans="4:6" x14ac:dyDescent="0.35">
      <c r="D2319" s="149"/>
      <c r="E2319" s="69"/>
      <c r="F2319" s="159"/>
    </row>
    <row r="2320" spans="4:6" x14ac:dyDescent="0.35">
      <c r="D2320" s="149"/>
      <c r="E2320" s="69"/>
      <c r="F2320" s="159"/>
    </row>
    <row r="2321" spans="4:6" x14ac:dyDescent="0.35">
      <c r="D2321" s="149"/>
      <c r="E2321" s="69"/>
      <c r="F2321" s="159"/>
    </row>
    <row r="2322" spans="4:6" x14ac:dyDescent="0.35">
      <c r="D2322" s="149"/>
      <c r="E2322" s="69"/>
      <c r="F2322" s="159"/>
    </row>
    <row r="2323" spans="4:6" x14ac:dyDescent="0.35">
      <c r="D2323" s="149"/>
      <c r="E2323" s="69"/>
      <c r="F2323" s="159"/>
    </row>
    <row r="2324" spans="4:6" x14ac:dyDescent="0.35">
      <c r="D2324" s="149"/>
      <c r="E2324" s="69"/>
      <c r="F2324" s="159"/>
    </row>
    <row r="2325" spans="4:6" x14ac:dyDescent="0.35">
      <c r="D2325" s="149"/>
      <c r="E2325" s="69"/>
      <c r="F2325" s="159"/>
    </row>
    <row r="2326" spans="4:6" x14ac:dyDescent="0.35">
      <c r="D2326" s="149"/>
      <c r="E2326" s="69"/>
      <c r="F2326" s="159"/>
    </row>
    <row r="2327" spans="4:6" x14ac:dyDescent="0.35">
      <c r="D2327" s="149"/>
      <c r="E2327" s="69"/>
      <c r="F2327" s="159"/>
    </row>
    <row r="2328" spans="4:6" x14ac:dyDescent="0.35">
      <c r="D2328" s="149"/>
      <c r="E2328" s="69"/>
      <c r="F2328" s="159"/>
    </row>
    <row r="2329" spans="4:6" x14ac:dyDescent="0.35">
      <c r="D2329" s="149"/>
      <c r="E2329" s="69"/>
      <c r="F2329" s="159"/>
    </row>
    <row r="2330" spans="4:6" x14ac:dyDescent="0.35">
      <c r="D2330" s="149"/>
      <c r="E2330" s="69"/>
      <c r="F2330" s="159"/>
    </row>
    <row r="2331" spans="4:6" x14ac:dyDescent="0.35">
      <c r="D2331" s="149"/>
      <c r="E2331" s="69"/>
      <c r="F2331" s="159"/>
    </row>
    <row r="2332" spans="4:6" x14ac:dyDescent="0.35">
      <c r="D2332" s="149"/>
      <c r="E2332" s="69"/>
      <c r="F2332" s="159"/>
    </row>
    <row r="2333" spans="4:6" x14ac:dyDescent="0.35">
      <c r="D2333" s="149"/>
      <c r="E2333" s="69"/>
      <c r="F2333" s="159"/>
    </row>
    <row r="2334" spans="4:6" x14ac:dyDescent="0.35">
      <c r="D2334" s="149"/>
      <c r="E2334" s="69"/>
      <c r="F2334" s="159"/>
    </row>
    <row r="2335" spans="4:6" x14ac:dyDescent="0.35">
      <c r="D2335" s="149"/>
      <c r="E2335" s="69"/>
      <c r="F2335" s="159"/>
    </row>
    <row r="2336" spans="4:6" x14ac:dyDescent="0.35">
      <c r="D2336" s="149"/>
      <c r="E2336" s="69"/>
      <c r="F2336" s="159"/>
    </row>
    <row r="2337" spans="4:6" x14ac:dyDescent="0.35">
      <c r="D2337" s="149"/>
      <c r="E2337" s="69"/>
      <c r="F2337" s="159"/>
    </row>
    <row r="2338" spans="4:6" x14ac:dyDescent="0.35">
      <c r="D2338" s="149"/>
      <c r="E2338" s="69"/>
      <c r="F2338" s="159"/>
    </row>
    <row r="2339" spans="4:6" x14ac:dyDescent="0.35">
      <c r="D2339" s="149"/>
      <c r="E2339" s="69"/>
      <c r="F2339" s="159"/>
    </row>
    <row r="2340" spans="4:6" x14ac:dyDescent="0.35">
      <c r="D2340" s="149"/>
      <c r="E2340" s="69"/>
      <c r="F2340" s="159"/>
    </row>
    <row r="2341" spans="4:6" x14ac:dyDescent="0.35">
      <c r="D2341" s="149"/>
      <c r="E2341" s="69"/>
      <c r="F2341" s="159"/>
    </row>
    <row r="2342" spans="4:6" x14ac:dyDescent="0.35">
      <c r="D2342" s="149"/>
      <c r="E2342" s="69"/>
      <c r="F2342" s="159"/>
    </row>
    <row r="2343" spans="4:6" x14ac:dyDescent="0.35">
      <c r="D2343" s="149"/>
      <c r="E2343" s="69"/>
      <c r="F2343" s="159"/>
    </row>
    <row r="2344" spans="4:6" x14ac:dyDescent="0.35">
      <c r="D2344" s="149"/>
      <c r="E2344" s="69"/>
      <c r="F2344" s="159"/>
    </row>
    <row r="2345" spans="4:6" x14ac:dyDescent="0.35">
      <c r="D2345" s="149"/>
      <c r="E2345" s="69"/>
      <c r="F2345" s="159"/>
    </row>
    <row r="2346" spans="4:6" x14ac:dyDescent="0.35">
      <c r="D2346" s="149"/>
      <c r="E2346" s="69"/>
      <c r="F2346" s="159"/>
    </row>
    <row r="2347" spans="4:6" x14ac:dyDescent="0.35">
      <c r="D2347" s="149"/>
      <c r="E2347" s="69"/>
      <c r="F2347" s="159"/>
    </row>
    <row r="2348" spans="4:6" x14ac:dyDescent="0.35">
      <c r="D2348" s="149"/>
      <c r="E2348" s="69"/>
      <c r="F2348" s="159"/>
    </row>
    <row r="2349" spans="4:6" x14ac:dyDescent="0.35">
      <c r="D2349" s="149"/>
      <c r="E2349" s="69"/>
      <c r="F2349" s="159"/>
    </row>
    <row r="2350" spans="4:6" x14ac:dyDescent="0.35">
      <c r="D2350" s="149"/>
      <c r="E2350" s="69"/>
      <c r="F2350" s="159"/>
    </row>
    <row r="2351" spans="4:6" x14ac:dyDescent="0.35">
      <c r="D2351" s="149"/>
      <c r="E2351" s="69"/>
      <c r="F2351" s="159"/>
    </row>
    <row r="2352" spans="4:6" x14ac:dyDescent="0.35">
      <c r="D2352" s="149"/>
      <c r="E2352" s="69"/>
      <c r="F2352" s="159"/>
    </row>
    <row r="2353" spans="4:6" x14ac:dyDescent="0.35">
      <c r="D2353" s="149"/>
      <c r="E2353" s="69"/>
      <c r="F2353" s="159"/>
    </row>
    <row r="2354" spans="4:6" x14ac:dyDescent="0.35">
      <c r="D2354" s="149"/>
      <c r="E2354" s="69"/>
      <c r="F2354" s="159"/>
    </row>
    <row r="2355" spans="4:6" x14ac:dyDescent="0.35">
      <c r="D2355" s="149"/>
      <c r="E2355" s="69"/>
      <c r="F2355" s="159"/>
    </row>
    <row r="2356" spans="4:6" x14ac:dyDescent="0.35">
      <c r="D2356" s="149"/>
      <c r="E2356" s="69"/>
      <c r="F2356" s="159"/>
    </row>
    <row r="2357" spans="4:6" x14ac:dyDescent="0.35">
      <c r="D2357" s="149"/>
      <c r="E2357" s="69"/>
      <c r="F2357" s="159"/>
    </row>
    <row r="2358" spans="4:6" x14ac:dyDescent="0.35">
      <c r="D2358" s="149"/>
      <c r="E2358" s="69"/>
      <c r="F2358" s="159"/>
    </row>
    <row r="2359" spans="4:6" x14ac:dyDescent="0.35">
      <c r="D2359" s="149"/>
      <c r="E2359" s="69"/>
      <c r="F2359" s="159"/>
    </row>
    <row r="2360" spans="4:6" x14ac:dyDescent="0.35">
      <c r="D2360" s="149"/>
      <c r="E2360" s="69"/>
      <c r="F2360" s="159"/>
    </row>
    <row r="2361" spans="4:6" x14ac:dyDescent="0.35">
      <c r="D2361" s="149"/>
      <c r="E2361" s="69"/>
      <c r="F2361" s="159"/>
    </row>
    <row r="2362" spans="4:6" x14ac:dyDescent="0.35">
      <c r="D2362" s="149"/>
      <c r="E2362" s="69"/>
      <c r="F2362" s="159"/>
    </row>
    <row r="2363" spans="4:6" x14ac:dyDescent="0.35">
      <c r="D2363" s="149"/>
      <c r="E2363" s="69"/>
      <c r="F2363" s="159"/>
    </row>
    <row r="2364" spans="4:6" x14ac:dyDescent="0.35">
      <c r="D2364" s="149"/>
      <c r="E2364" s="69"/>
      <c r="F2364" s="159"/>
    </row>
    <row r="2365" spans="4:6" x14ac:dyDescent="0.35">
      <c r="D2365" s="149"/>
      <c r="E2365" s="69"/>
      <c r="F2365" s="159"/>
    </row>
    <row r="2366" spans="4:6" x14ac:dyDescent="0.35">
      <c r="D2366" s="149"/>
      <c r="E2366" s="69"/>
      <c r="F2366" s="159"/>
    </row>
    <row r="2367" spans="4:6" x14ac:dyDescent="0.35">
      <c r="D2367" s="149"/>
      <c r="E2367" s="69"/>
      <c r="F2367" s="159"/>
    </row>
    <row r="2368" spans="4:6" x14ac:dyDescent="0.35">
      <c r="D2368" s="149"/>
      <c r="E2368" s="69"/>
      <c r="F2368" s="159"/>
    </row>
    <row r="2369" spans="4:6" x14ac:dyDescent="0.35">
      <c r="D2369" s="149"/>
      <c r="E2369" s="69"/>
      <c r="F2369" s="159"/>
    </row>
    <row r="2370" spans="4:6" x14ac:dyDescent="0.35">
      <c r="D2370" s="149"/>
      <c r="E2370" s="69"/>
      <c r="F2370" s="159"/>
    </row>
    <row r="2371" spans="4:6" x14ac:dyDescent="0.35">
      <c r="D2371" s="149"/>
      <c r="E2371" s="69"/>
      <c r="F2371" s="159"/>
    </row>
    <row r="2372" spans="4:6" x14ac:dyDescent="0.35">
      <c r="D2372" s="149"/>
      <c r="E2372" s="69"/>
      <c r="F2372" s="159"/>
    </row>
    <row r="2373" spans="4:6" x14ac:dyDescent="0.35">
      <c r="D2373" s="149"/>
      <c r="E2373" s="69"/>
      <c r="F2373" s="159"/>
    </row>
    <row r="2374" spans="4:6" x14ac:dyDescent="0.35">
      <c r="D2374" s="149"/>
      <c r="E2374" s="69"/>
      <c r="F2374" s="159"/>
    </row>
    <row r="2375" spans="4:6" x14ac:dyDescent="0.35">
      <c r="D2375" s="149"/>
      <c r="E2375" s="69"/>
      <c r="F2375" s="159"/>
    </row>
    <row r="2376" spans="4:6" x14ac:dyDescent="0.35">
      <c r="D2376" s="149"/>
      <c r="E2376" s="69"/>
      <c r="F2376" s="159"/>
    </row>
    <row r="2377" spans="4:6" x14ac:dyDescent="0.35">
      <c r="D2377" s="149"/>
      <c r="E2377" s="69"/>
      <c r="F2377" s="159"/>
    </row>
    <row r="2378" spans="4:6" x14ac:dyDescent="0.35">
      <c r="D2378" s="149"/>
      <c r="E2378" s="69"/>
      <c r="F2378" s="159"/>
    </row>
    <row r="2379" spans="4:6" x14ac:dyDescent="0.35">
      <c r="D2379" s="149"/>
      <c r="E2379" s="69"/>
      <c r="F2379" s="159"/>
    </row>
    <row r="2380" spans="4:6" x14ac:dyDescent="0.35">
      <c r="D2380" s="149"/>
      <c r="E2380" s="69"/>
      <c r="F2380" s="159"/>
    </row>
    <row r="2381" spans="4:6" x14ac:dyDescent="0.35">
      <c r="D2381" s="149"/>
      <c r="E2381" s="69"/>
      <c r="F2381" s="159"/>
    </row>
    <row r="2382" spans="4:6" x14ac:dyDescent="0.35">
      <c r="D2382" s="149"/>
      <c r="E2382" s="69"/>
      <c r="F2382" s="159"/>
    </row>
    <row r="2383" spans="4:6" x14ac:dyDescent="0.35">
      <c r="D2383" s="149"/>
      <c r="E2383" s="69"/>
      <c r="F2383" s="159"/>
    </row>
    <row r="2384" spans="4:6" x14ac:dyDescent="0.35">
      <c r="D2384" s="149"/>
      <c r="E2384" s="69"/>
      <c r="F2384" s="159"/>
    </row>
    <row r="2385" spans="4:6" x14ac:dyDescent="0.35">
      <c r="D2385" s="149"/>
      <c r="E2385" s="69"/>
      <c r="F2385" s="159"/>
    </row>
    <row r="2386" spans="4:6" x14ac:dyDescent="0.35">
      <c r="D2386" s="149"/>
      <c r="E2386" s="69"/>
      <c r="F2386" s="159"/>
    </row>
    <row r="2387" spans="4:6" x14ac:dyDescent="0.35">
      <c r="D2387" s="149"/>
      <c r="E2387" s="69"/>
      <c r="F2387" s="159"/>
    </row>
    <row r="2388" spans="4:6" x14ac:dyDescent="0.35">
      <c r="D2388" s="149"/>
      <c r="E2388" s="69"/>
      <c r="F2388" s="159"/>
    </row>
    <row r="2389" spans="4:6" x14ac:dyDescent="0.35">
      <c r="D2389" s="149"/>
      <c r="E2389" s="69"/>
      <c r="F2389" s="159"/>
    </row>
    <row r="2390" spans="4:6" x14ac:dyDescent="0.35">
      <c r="D2390" s="149"/>
      <c r="E2390" s="69"/>
      <c r="F2390" s="159"/>
    </row>
    <row r="2391" spans="4:6" x14ac:dyDescent="0.35">
      <c r="D2391" s="149"/>
      <c r="E2391" s="69"/>
      <c r="F2391" s="159"/>
    </row>
    <row r="2392" spans="4:6" x14ac:dyDescent="0.35">
      <c r="D2392" s="149"/>
      <c r="E2392" s="69"/>
      <c r="F2392" s="159"/>
    </row>
    <row r="2393" spans="4:6" x14ac:dyDescent="0.35">
      <c r="D2393" s="149"/>
      <c r="E2393" s="69"/>
      <c r="F2393" s="159"/>
    </row>
    <row r="2394" spans="4:6" x14ac:dyDescent="0.35">
      <c r="D2394" s="149"/>
      <c r="E2394" s="69"/>
      <c r="F2394" s="159"/>
    </row>
    <row r="2395" spans="4:6" x14ac:dyDescent="0.35">
      <c r="D2395" s="149"/>
      <c r="E2395" s="69"/>
      <c r="F2395" s="159"/>
    </row>
    <row r="2396" spans="4:6" x14ac:dyDescent="0.35">
      <c r="D2396" s="149"/>
      <c r="E2396" s="69"/>
      <c r="F2396" s="159"/>
    </row>
    <row r="2397" spans="4:6" x14ac:dyDescent="0.35">
      <c r="D2397" s="149"/>
      <c r="E2397" s="69"/>
      <c r="F2397" s="159"/>
    </row>
    <row r="2398" spans="4:6" x14ac:dyDescent="0.35">
      <c r="D2398" s="149"/>
      <c r="E2398" s="69"/>
      <c r="F2398" s="159"/>
    </row>
    <row r="2399" spans="4:6" x14ac:dyDescent="0.35">
      <c r="D2399" s="149"/>
      <c r="E2399" s="69"/>
      <c r="F2399" s="159"/>
    </row>
    <row r="2400" spans="4:6" x14ac:dyDescent="0.35">
      <c r="D2400" s="149"/>
      <c r="E2400" s="69"/>
      <c r="F2400" s="159"/>
    </row>
    <row r="2401" spans="4:6" x14ac:dyDescent="0.35">
      <c r="D2401" s="149"/>
      <c r="E2401" s="69"/>
      <c r="F2401" s="159"/>
    </row>
    <row r="2402" spans="4:6" x14ac:dyDescent="0.35">
      <c r="D2402" s="149"/>
      <c r="E2402" s="69"/>
      <c r="F2402" s="159"/>
    </row>
    <row r="2403" spans="4:6" x14ac:dyDescent="0.35">
      <c r="D2403" s="149"/>
      <c r="E2403" s="69"/>
      <c r="F2403" s="159"/>
    </row>
    <row r="2404" spans="4:6" x14ac:dyDescent="0.35">
      <c r="D2404" s="149"/>
      <c r="E2404" s="69"/>
      <c r="F2404" s="159"/>
    </row>
    <row r="2405" spans="4:6" x14ac:dyDescent="0.35">
      <c r="D2405" s="149"/>
      <c r="E2405" s="69"/>
      <c r="F2405" s="159"/>
    </row>
    <row r="2406" spans="4:6" x14ac:dyDescent="0.35">
      <c r="D2406" s="149"/>
      <c r="E2406" s="69"/>
      <c r="F2406" s="159"/>
    </row>
    <row r="2407" spans="4:6" x14ac:dyDescent="0.35">
      <c r="D2407" s="149"/>
      <c r="E2407" s="69"/>
      <c r="F2407" s="159"/>
    </row>
    <row r="2408" spans="4:6" x14ac:dyDescent="0.35">
      <c r="D2408" s="149"/>
      <c r="E2408" s="69"/>
      <c r="F2408" s="159"/>
    </row>
    <row r="2409" spans="4:6" x14ac:dyDescent="0.35">
      <c r="D2409" s="149"/>
      <c r="E2409" s="69"/>
      <c r="F2409" s="159"/>
    </row>
    <row r="2410" spans="4:6" x14ac:dyDescent="0.35">
      <c r="D2410" s="149"/>
      <c r="E2410" s="69"/>
      <c r="F2410" s="159"/>
    </row>
    <row r="2411" spans="4:6" x14ac:dyDescent="0.35">
      <c r="D2411" s="149"/>
      <c r="E2411" s="69"/>
      <c r="F2411" s="159"/>
    </row>
    <row r="2412" spans="4:6" x14ac:dyDescent="0.35">
      <c r="D2412" s="149"/>
      <c r="E2412" s="69"/>
      <c r="F2412" s="159"/>
    </row>
    <row r="2413" spans="4:6" x14ac:dyDescent="0.35">
      <c r="D2413" s="149"/>
      <c r="E2413" s="69"/>
      <c r="F2413" s="159"/>
    </row>
    <row r="2414" spans="4:6" x14ac:dyDescent="0.35">
      <c r="D2414" s="149"/>
      <c r="E2414" s="69"/>
      <c r="F2414" s="159"/>
    </row>
    <row r="2415" spans="4:6" x14ac:dyDescent="0.35">
      <c r="D2415" s="149"/>
      <c r="E2415" s="69"/>
      <c r="F2415" s="159"/>
    </row>
    <row r="2416" spans="4:6" x14ac:dyDescent="0.35">
      <c r="D2416" s="149"/>
      <c r="E2416" s="69"/>
      <c r="F2416" s="159"/>
    </row>
    <row r="2417" spans="4:6" x14ac:dyDescent="0.35">
      <c r="D2417" s="149"/>
      <c r="E2417" s="69"/>
      <c r="F2417" s="159"/>
    </row>
    <row r="2418" spans="4:6" x14ac:dyDescent="0.35">
      <c r="D2418" s="149"/>
      <c r="E2418" s="69"/>
      <c r="F2418" s="159"/>
    </row>
    <row r="2419" spans="4:6" x14ac:dyDescent="0.35">
      <c r="D2419" s="149"/>
      <c r="E2419" s="69"/>
      <c r="F2419" s="159"/>
    </row>
    <row r="2420" spans="4:6" x14ac:dyDescent="0.35">
      <c r="D2420" s="149"/>
      <c r="E2420" s="69"/>
      <c r="F2420" s="159"/>
    </row>
    <row r="2421" spans="4:6" x14ac:dyDescent="0.35">
      <c r="D2421" s="149"/>
      <c r="E2421" s="69"/>
      <c r="F2421" s="159"/>
    </row>
    <row r="2422" spans="4:6" x14ac:dyDescent="0.35">
      <c r="D2422" s="149"/>
      <c r="E2422" s="69"/>
      <c r="F2422" s="159"/>
    </row>
    <row r="2423" spans="4:6" x14ac:dyDescent="0.35">
      <c r="D2423" s="149"/>
      <c r="E2423" s="69"/>
      <c r="F2423" s="159"/>
    </row>
    <row r="2424" spans="4:6" x14ac:dyDescent="0.35">
      <c r="D2424" s="149"/>
      <c r="E2424" s="69"/>
      <c r="F2424" s="159"/>
    </row>
    <row r="2425" spans="4:6" x14ac:dyDescent="0.35">
      <c r="D2425" s="149"/>
      <c r="E2425" s="69"/>
      <c r="F2425" s="159"/>
    </row>
    <row r="2426" spans="4:6" x14ac:dyDescent="0.35">
      <c r="D2426" s="149"/>
      <c r="E2426" s="69"/>
      <c r="F2426" s="159"/>
    </row>
    <row r="2427" spans="4:6" x14ac:dyDescent="0.35">
      <c r="D2427" s="149"/>
      <c r="E2427" s="69"/>
      <c r="F2427" s="159"/>
    </row>
    <row r="2428" spans="4:6" x14ac:dyDescent="0.35">
      <c r="D2428" s="149"/>
      <c r="E2428" s="69"/>
      <c r="F2428" s="159"/>
    </row>
    <row r="2429" spans="4:6" x14ac:dyDescent="0.35">
      <c r="D2429" s="149"/>
      <c r="E2429" s="69"/>
      <c r="F2429" s="159"/>
    </row>
    <row r="2430" spans="4:6" x14ac:dyDescent="0.35">
      <c r="D2430" s="149"/>
      <c r="E2430" s="69"/>
      <c r="F2430" s="159"/>
    </row>
    <row r="2431" spans="4:6" x14ac:dyDescent="0.35">
      <c r="D2431" s="149"/>
      <c r="E2431" s="69"/>
      <c r="F2431" s="159"/>
    </row>
    <row r="2432" spans="4:6" x14ac:dyDescent="0.35">
      <c r="D2432" s="149"/>
      <c r="E2432" s="69"/>
      <c r="F2432" s="159"/>
    </row>
    <row r="2433" spans="4:6" x14ac:dyDescent="0.35">
      <c r="D2433" s="149"/>
      <c r="E2433" s="69"/>
      <c r="F2433" s="159"/>
    </row>
    <row r="2434" spans="4:6" x14ac:dyDescent="0.35">
      <c r="D2434" s="149"/>
      <c r="E2434" s="69"/>
      <c r="F2434" s="159"/>
    </row>
    <row r="2435" spans="4:6" x14ac:dyDescent="0.35">
      <c r="D2435" s="149"/>
      <c r="E2435" s="69"/>
      <c r="F2435" s="159"/>
    </row>
    <row r="2436" spans="4:6" x14ac:dyDescent="0.35">
      <c r="D2436" s="149"/>
      <c r="E2436" s="69"/>
      <c r="F2436" s="159"/>
    </row>
    <row r="2437" spans="4:6" x14ac:dyDescent="0.35">
      <c r="D2437" s="149"/>
      <c r="E2437" s="69"/>
      <c r="F2437" s="159"/>
    </row>
    <row r="2438" spans="4:6" x14ac:dyDescent="0.35">
      <c r="D2438" s="149"/>
      <c r="E2438" s="69"/>
      <c r="F2438" s="159"/>
    </row>
    <row r="2439" spans="4:6" x14ac:dyDescent="0.35">
      <c r="D2439" s="149"/>
      <c r="E2439" s="69"/>
      <c r="F2439" s="159"/>
    </row>
    <row r="2440" spans="4:6" x14ac:dyDescent="0.35">
      <c r="D2440" s="149"/>
      <c r="E2440" s="69"/>
      <c r="F2440" s="159"/>
    </row>
    <row r="2441" spans="4:6" x14ac:dyDescent="0.35">
      <c r="D2441" s="149"/>
      <c r="E2441" s="69"/>
      <c r="F2441" s="159"/>
    </row>
    <row r="2442" spans="4:6" x14ac:dyDescent="0.35">
      <c r="D2442" s="149"/>
      <c r="E2442" s="69"/>
      <c r="F2442" s="159"/>
    </row>
    <row r="2443" spans="4:6" x14ac:dyDescent="0.35">
      <c r="D2443" s="149"/>
      <c r="E2443" s="69"/>
      <c r="F2443" s="159"/>
    </row>
    <row r="2444" spans="4:6" x14ac:dyDescent="0.35">
      <c r="D2444" s="149"/>
      <c r="E2444" s="69"/>
      <c r="F2444" s="159"/>
    </row>
    <row r="2445" spans="4:6" x14ac:dyDescent="0.35">
      <c r="D2445" s="149"/>
      <c r="E2445" s="69"/>
      <c r="F2445" s="159"/>
    </row>
    <row r="2446" spans="4:6" x14ac:dyDescent="0.35">
      <c r="D2446" s="149"/>
      <c r="E2446" s="69"/>
      <c r="F2446" s="159"/>
    </row>
    <row r="2447" spans="4:6" x14ac:dyDescent="0.35">
      <c r="D2447" s="149"/>
      <c r="E2447" s="69"/>
      <c r="F2447" s="159"/>
    </row>
    <row r="2448" spans="4:6" x14ac:dyDescent="0.35">
      <c r="D2448" s="149"/>
      <c r="E2448" s="69"/>
      <c r="F2448" s="159"/>
    </row>
    <row r="2449" spans="4:6" x14ac:dyDescent="0.35">
      <c r="D2449" s="149"/>
      <c r="E2449" s="69"/>
      <c r="F2449" s="159"/>
    </row>
    <row r="2450" spans="4:6" x14ac:dyDescent="0.35">
      <c r="D2450" s="149"/>
      <c r="E2450" s="69"/>
      <c r="F2450" s="159"/>
    </row>
    <row r="2451" spans="4:6" x14ac:dyDescent="0.35">
      <c r="D2451" s="149"/>
      <c r="E2451" s="69"/>
      <c r="F2451" s="159"/>
    </row>
    <row r="2452" spans="4:6" x14ac:dyDescent="0.35">
      <c r="D2452" s="149"/>
      <c r="E2452" s="69"/>
      <c r="F2452" s="159"/>
    </row>
    <row r="2453" spans="4:6" x14ac:dyDescent="0.35">
      <c r="D2453" s="149"/>
      <c r="E2453" s="69"/>
      <c r="F2453" s="159"/>
    </row>
    <row r="2454" spans="4:6" x14ac:dyDescent="0.35">
      <c r="D2454" s="149"/>
      <c r="E2454" s="69"/>
      <c r="F2454" s="159"/>
    </row>
    <row r="2455" spans="4:6" x14ac:dyDescent="0.35">
      <c r="D2455" s="149"/>
      <c r="E2455" s="69"/>
      <c r="F2455" s="159"/>
    </row>
    <row r="2456" spans="4:6" x14ac:dyDescent="0.35">
      <c r="D2456" s="149"/>
      <c r="E2456" s="69"/>
      <c r="F2456" s="159"/>
    </row>
    <row r="2457" spans="4:6" x14ac:dyDescent="0.35">
      <c r="D2457" s="149"/>
      <c r="E2457" s="69"/>
      <c r="F2457" s="159"/>
    </row>
    <row r="2458" spans="4:6" x14ac:dyDescent="0.35">
      <c r="D2458" s="149"/>
      <c r="E2458" s="69"/>
      <c r="F2458" s="159"/>
    </row>
    <row r="2459" spans="4:6" x14ac:dyDescent="0.35">
      <c r="D2459" s="149"/>
      <c r="E2459" s="69"/>
      <c r="F2459" s="159"/>
    </row>
    <row r="2460" spans="4:6" x14ac:dyDescent="0.35">
      <c r="D2460" s="149"/>
      <c r="E2460" s="69"/>
      <c r="F2460" s="159"/>
    </row>
    <row r="2461" spans="4:6" x14ac:dyDescent="0.35">
      <c r="D2461" s="149"/>
      <c r="E2461" s="69"/>
      <c r="F2461" s="159"/>
    </row>
    <row r="2462" spans="4:6" x14ac:dyDescent="0.35">
      <c r="D2462" s="149"/>
      <c r="E2462" s="69"/>
      <c r="F2462" s="159"/>
    </row>
    <row r="2463" spans="4:6" x14ac:dyDescent="0.35">
      <c r="D2463" s="149"/>
      <c r="E2463" s="69"/>
      <c r="F2463" s="159"/>
    </row>
    <row r="2464" spans="4:6" x14ac:dyDescent="0.35">
      <c r="D2464" s="149"/>
      <c r="E2464" s="69"/>
      <c r="F2464" s="159"/>
    </row>
    <row r="2465" spans="4:6" x14ac:dyDescent="0.35">
      <c r="D2465" s="149"/>
      <c r="E2465" s="69"/>
      <c r="F2465" s="159"/>
    </row>
    <row r="2466" spans="4:6" x14ac:dyDescent="0.35">
      <c r="D2466" s="149"/>
      <c r="E2466" s="69"/>
      <c r="F2466" s="159"/>
    </row>
    <row r="2467" spans="4:6" x14ac:dyDescent="0.35">
      <c r="D2467" s="149"/>
      <c r="E2467" s="69"/>
      <c r="F2467" s="159"/>
    </row>
    <row r="2468" spans="4:6" x14ac:dyDescent="0.35">
      <c r="D2468" s="149"/>
      <c r="E2468" s="69"/>
      <c r="F2468" s="159"/>
    </row>
    <row r="2469" spans="4:6" x14ac:dyDescent="0.35">
      <c r="D2469" s="149"/>
      <c r="E2469" s="69"/>
      <c r="F2469" s="159"/>
    </row>
    <row r="2470" spans="4:6" x14ac:dyDescent="0.35">
      <c r="D2470" s="149"/>
      <c r="E2470" s="69"/>
      <c r="F2470" s="159"/>
    </row>
    <row r="2471" spans="4:6" x14ac:dyDescent="0.35">
      <c r="D2471" s="149"/>
      <c r="E2471" s="69"/>
      <c r="F2471" s="159"/>
    </row>
    <row r="2472" spans="4:6" x14ac:dyDescent="0.35">
      <c r="D2472" s="149"/>
      <c r="E2472" s="69"/>
      <c r="F2472" s="159"/>
    </row>
    <row r="2473" spans="4:6" x14ac:dyDescent="0.35">
      <c r="D2473" s="149"/>
      <c r="E2473" s="69"/>
      <c r="F2473" s="159"/>
    </row>
    <row r="2474" spans="4:6" x14ac:dyDescent="0.35">
      <c r="D2474" s="149"/>
      <c r="E2474" s="69"/>
      <c r="F2474" s="159"/>
    </row>
    <row r="2475" spans="4:6" x14ac:dyDescent="0.35">
      <c r="D2475" s="149"/>
      <c r="E2475" s="69"/>
      <c r="F2475" s="159"/>
    </row>
    <row r="2476" spans="4:6" x14ac:dyDescent="0.35">
      <c r="D2476" s="149"/>
      <c r="E2476" s="69"/>
      <c r="F2476" s="159"/>
    </row>
    <row r="2477" spans="4:6" x14ac:dyDescent="0.35">
      <c r="D2477" s="149"/>
      <c r="E2477" s="69"/>
      <c r="F2477" s="159"/>
    </row>
    <row r="2478" spans="4:6" x14ac:dyDescent="0.35">
      <c r="D2478" s="149"/>
      <c r="E2478" s="69"/>
      <c r="F2478" s="159"/>
    </row>
    <row r="2479" spans="4:6" x14ac:dyDescent="0.35">
      <c r="D2479" s="149"/>
      <c r="E2479" s="69"/>
      <c r="F2479" s="159"/>
    </row>
    <row r="2480" spans="4:6" x14ac:dyDescent="0.35">
      <c r="D2480" s="149"/>
      <c r="E2480" s="69"/>
      <c r="F2480" s="159"/>
    </row>
    <row r="2481" spans="4:6" x14ac:dyDescent="0.35">
      <c r="D2481" s="149"/>
      <c r="E2481" s="69"/>
      <c r="F2481" s="159"/>
    </row>
    <row r="2482" spans="4:6" x14ac:dyDescent="0.35">
      <c r="D2482" s="149"/>
      <c r="E2482" s="69"/>
      <c r="F2482" s="159"/>
    </row>
    <row r="2483" spans="4:6" x14ac:dyDescent="0.35">
      <c r="D2483" s="149"/>
      <c r="E2483" s="69"/>
      <c r="F2483" s="159"/>
    </row>
    <row r="2484" spans="4:6" x14ac:dyDescent="0.35">
      <c r="D2484" s="149"/>
      <c r="E2484" s="69"/>
      <c r="F2484" s="159"/>
    </row>
    <row r="2485" spans="4:6" x14ac:dyDescent="0.35">
      <c r="D2485" s="149"/>
      <c r="E2485" s="69"/>
      <c r="F2485" s="159"/>
    </row>
    <row r="2486" spans="4:6" x14ac:dyDescent="0.35">
      <c r="D2486" s="149"/>
      <c r="E2486" s="69"/>
      <c r="F2486" s="159"/>
    </row>
    <row r="2487" spans="4:6" x14ac:dyDescent="0.35">
      <c r="D2487" s="149"/>
      <c r="E2487" s="69"/>
      <c r="F2487" s="159"/>
    </row>
    <row r="2488" spans="4:6" x14ac:dyDescent="0.35">
      <c r="D2488" s="149"/>
      <c r="E2488" s="69"/>
      <c r="F2488" s="159"/>
    </row>
    <row r="2489" spans="4:6" x14ac:dyDescent="0.35">
      <c r="D2489" s="149"/>
      <c r="E2489" s="69"/>
      <c r="F2489" s="159"/>
    </row>
    <row r="2490" spans="4:6" x14ac:dyDescent="0.35">
      <c r="D2490" s="149"/>
      <c r="E2490" s="69"/>
      <c r="F2490" s="159"/>
    </row>
    <row r="2491" spans="4:6" x14ac:dyDescent="0.35">
      <c r="D2491" s="149"/>
      <c r="E2491" s="69"/>
      <c r="F2491" s="159"/>
    </row>
    <row r="2492" spans="4:6" x14ac:dyDescent="0.35">
      <c r="D2492" s="149"/>
      <c r="E2492" s="69"/>
      <c r="F2492" s="159"/>
    </row>
    <row r="2493" spans="4:6" x14ac:dyDescent="0.35">
      <c r="D2493" s="149"/>
      <c r="E2493" s="69"/>
      <c r="F2493" s="159"/>
    </row>
    <row r="2494" spans="4:6" x14ac:dyDescent="0.35">
      <c r="D2494" s="149"/>
      <c r="E2494" s="69"/>
      <c r="F2494" s="159"/>
    </row>
    <row r="2495" spans="4:6" x14ac:dyDescent="0.35">
      <c r="D2495" s="149"/>
      <c r="E2495" s="69"/>
      <c r="F2495" s="159"/>
    </row>
    <row r="2496" spans="4:6" x14ac:dyDescent="0.35">
      <c r="D2496" s="149"/>
      <c r="E2496" s="69"/>
      <c r="F2496" s="159"/>
    </row>
    <row r="2497" spans="4:6" x14ac:dyDescent="0.35">
      <c r="D2497" s="149"/>
      <c r="E2497" s="69"/>
      <c r="F2497" s="159"/>
    </row>
    <row r="2498" spans="4:6" x14ac:dyDescent="0.35">
      <c r="D2498" s="149"/>
      <c r="E2498" s="69"/>
      <c r="F2498" s="159"/>
    </row>
    <row r="2499" spans="4:6" x14ac:dyDescent="0.35">
      <c r="D2499" s="149"/>
      <c r="E2499" s="69"/>
      <c r="F2499" s="159"/>
    </row>
    <row r="2500" spans="4:6" x14ac:dyDescent="0.35">
      <c r="D2500" s="149"/>
      <c r="E2500" s="69"/>
      <c r="F2500" s="159"/>
    </row>
    <row r="2501" spans="4:6" x14ac:dyDescent="0.35">
      <c r="D2501" s="149"/>
      <c r="E2501" s="69"/>
      <c r="F2501" s="159"/>
    </row>
    <row r="2502" spans="4:6" x14ac:dyDescent="0.35">
      <c r="D2502" s="149"/>
      <c r="E2502" s="69"/>
      <c r="F2502" s="159"/>
    </row>
    <row r="2503" spans="4:6" x14ac:dyDescent="0.35">
      <c r="D2503" s="149"/>
      <c r="E2503" s="69"/>
      <c r="F2503" s="159"/>
    </row>
    <row r="2504" spans="4:6" x14ac:dyDescent="0.35">
      <c r="D2504" s="149"/>
      <c r="E2504" s="69"/>
      <c r="F2504" s="159"/>
    </row>
    <row r="2505" spans="4:6" x14ac:dyDescent="0.35">
      <c r="D2505" s="149"/>
      <c r="E2505" s="69"/>
      <c r="F2505" s="159"/>
    </row>
    <row r="2506" spans="4:6" x14ac:dyDescent="0.35">
      <c r="D2506" s="149"/>
      <c r="E2506" s="69"/>
      <c r="F2506" s="159"/>
    </row>
    <row r="2507" spans="4:6" x14ac:dyDescent="0.35">
      <c r="D2507" s="149"/>
      <c r="E2507" s="69"/>
      <c r="F2507" s="159"/>
    </row>
    <row r="2508" spans="4:6" x14ac:dyDescent="0.35">
      <c r="D2508" s="149"/>
      <c r="E2508" s="69"/>
      <c r="F2508" s="159"/>
    </row>
    <row r="2509" spans="4:6" x14ac:dyDescent="0.35">
      <c r="D2509" s="149"/>
      <c r="E2509" s="69"/>
      <c r="F2509" s="159"/>
    </row>
    <row r="2510" spans="4:6" x14ac:dyDescent="0.35">
      <c r="D2510" s="149"/>
      <c r="E2510" s="69"/>
      <c r="F2510" s="159"/>
    </row>
    <row r="2511" spans="4:6" x14ac:dyDescent="0.35">
      <c r="D2511" s="149"/>
      <c r="E2511" s="69"/>
      <c r="F2511" s="159"/>
    </row>
    <row r="2512" spans="4:6" x14ac:dyDescent="0.35">
      <c r="D2512" s="149"/>
      <c r="E2512" s="69"/>
      <c r="F2512" s="159"/>
    </row>
    <row r="2513" spans="4:6" x14ac:dyDescent="0.35">
      <c r="D2513" s="149"/>
      <c r="E2513" s="69"/>
      <c r="F2513" s="159"/>
    </row>
    <row r="2514" spans="4:6" x14ac:dyDescent="0.35">
      <c r="D2514" s="149"/>
      <c r="E2514" s="69"/>
      <c r="F2514" s="159"/>
    </row>
    <row r="2515" spans="4:6" x14ac:dyDescent="0.35">
      <c r="D2515" s="149"/>
      <c r="E2515" s="69"/>
      <c r="F2515" s="159"/>
    </row>
    <row r="2516" spans="4:6" x14ac:dyDescent="0.35">
      <c r="D2516" s="149"/>
      <c r="E2516" s="69"/>
      <c r="F2516" s="159"/>
    </row>
    <row r="2517" spans="4:6" x14ac:dyDescent="0.35">
      <c r="D2517" s="149"/>
      <c r="E2517" s="69"/>
      <c r="F2517" s="159"/>
    </row>
    <row r="2518" spans="4:6" x14ac:dyDescent="0.35">
      <c r="D2518" s="149"/>
      <c r="E2518" s="69"/>
      <c r="F2518" s="159"/>
    </row>
    <row r="2519" spans="4:6" x14ac:dyDescent="0.35">
      <c r="D2519" s="149"/>
      <c r="E2519" s="69"/>
      <c r="F2519" s="159"/>
    </row>
    <row r="2520" spans="4:6" x14ac:dyDescent="0.35">
      <c r="D2520" s="149"/>
      <c r="E2520" s="69"/>
      <c r="F2520" s="159"/>
    </row>
    <row r="2521" spans="4:6" x14ac:dyDescent="0.35">
      <c r="D2521" s="149"/>
      <c r="E2521" s="69"/>
      <c r="F2521" s="159"/>
    </row>
    <row r="2522" spans="4:6" x14ac:dyDescent="0.35">
      <c r="D2522" s="149"/>
      <c r="E2522" s="69"/>
      <c r="F2522" s="159"/>
    </row>
    <row r="2523" spans="4:6" x14ac:dyDescent="0.35">
      <c r="D2523" s="149"/>
      <c r="E2523" s="69"/>
      <c r="F2523" s="159"/>
    </row>
    <row r="2524" spans="4:6" x14ac:dyDescent="0.35">
      <c r="D2524" s="149"/>
      <c r="E2524" s="69"/>
      <c r="F2524" s="159"/>
    </row>
    <row r="2525" spans="4:6" x14ac:dyDescent="0.35">
      <c r="D2525" s="149"/>
      <c r="E2525" s="69"/>
      <c r="F2525" s="159"/>
    </row>
    <row r="2526" spans="4:6" x14ac:dyDescent="0.35">
      <c r="D2526" s="149"/>
      <c r="E2526" s="69"/>
      <c r="F2526" s="159"/>
    </row>
    <row r="2527" spans="4:6" x14ac:dyDescent="0.35">
      <c r="D2527" s="149"/>
      <c r="E2527" s="69"/>
      <c r="F2527" s="159"/>
    </row>
    <row r="2528" spans="4:6" x14ac:dyDescent="0.35">
      <c r="D2528" s="149"/>
      <c r="E2528" s="69"/>
      <c r="F2528" s="159"/>
    </row>
    <row r="2529" spans="4:6" x14ac:dyDescent="0.35">
      <c r="D2529" s="149"/>
      <c r="E2529" s="69"/>
      <c r="F2529" s="159"/>
    </row>
    <row r="2530" spans="4:6" x14ac:dyDescent="0.35">
      <c r="D2530" s="149"/>
      <c r="E2530" s="69"/>
      <c r="F2530" s="159"/>
    </row>
    <row r="2531" spans="4:6" x14ac:dyDescent="0.35">
      <c r="D2531" s="149"/>
      <c r="E2531" s="69"/>
      <c r="F2531" s="159"/>
    </row>
    <row r="2532" spans="4:6" x14ac:dyDescent="0.35">
      <c r="D2532" s="149"/>
      <c r="E2532" s="69"/>
      <c r="F2532" s="159"/>
    </row>
    <row r="2533" spans="4:6" x14ac:dyDescent="0.35">
      <c r="D2533" s="149"/>
      <c r="E2533" s="69"/>
      <c r="F2533" s="159"/>
    </row>
    <row r="2534" spans="4:6" x14ac:dyDescent="0.35">
      <c r="D2534" s="149"/>
      <c r="E2534" s="69"/>
      <c r="F2534" s="159"/>
    </row>
    <row r="2535" spans="4:6" x14ac:dyDescent="0.35">
      <c r="D2535" s="149"/>
      <c r="E2535" s="69"/>
      <c r="F2535" s="159"/>
    </row>
    <row r="2536" spans="4:6" x14ac:dyDescent="0.35">
      <c r="D2536" s="149"/>
      <c r="E2536" s="69"/>
      <c r="F2536" s="159"/>
    </row>
    <row r="2537" spans="4:6" x14ac:dyDescent="0.35">
      <c r="D2537" s="149"/>
      <c r="E2537" s="69"/>
      <c r="F2537" s="159"/>
    </row>
    <row r="2538" spans="4:6" x14ac:dyDescent="0.35">
      <c r="D2538" s="149"/>
      <c r="E2538" s="69"/>
      <c r="F2538" s="159"/>
    </row>
    <row r="2539" spans="4:6" x14ac:dyDescent="0.35">
      <c r="D2539" s="149"/>
      <c r="E2539" s="69"/>
      <c r="F2539" s="159"/>
    </row>
    <row r="2540" spans="4:6" x14ac:dyDescent="0.35">
      <c r="D2540" s="149"/>
      <c r="E2540" s="69"/>
      <c r="F2540" s="159"/>
    </row>
    <row r="2541" spans="4:6" x14ac:dyDescent="0.35">
      <c r="D2541" s="149"/>
      <c r="E2541" s="69"/>
      <c r="F2541" s="159"/>
    </row>
    <row r="2542" spans="4:6" x14ac:dyDescent="0.35">
      <c r="D2542" s="149"/>
      <c r="E2542" s="69"/>
      <c r="F2542" s="159"/>
    </row>
    <row r="2543" spans="4:6" x14ac:dyDescent="0.35">
      <c r="D2543" s="149"/>
      <c r="E2543" s="69"/>
      <c r="F2543" s="159"/>
    </row>
    <row r="2544" spans="4:6" x14ac:dyDescent="0.35">
      <c r="D2544" s="149"/>
      <c r="E2544" s="69"/>
      <c r="F2544" s="159"/>
    </row>
    <row r="2545" spans="4:6" x14ac:dyDescent="0.35">
      <c r="D2545" s="149"/>
      <c r="E2545" s="69"/>
      <c r="F2545" s="159"/>
    </row>
    <row r="2546" spans="4:6" x14ac:dyDescent="0.35">
      <c r="D2546" s="149"/>
      <c r="E2546" s="69"/>
      <c r="F2546" s="159"/>
    </row>
    <row r="2547" spans="4:6" x14ac:dyDescent="0.35">
      <c r="D2547" s="149"/>
      <c r="E2547" s="69"/>
      <c r="F2547" s="159"/>
    </row>
    <row r="2548" spans="4:6" x14ac:dyDescent="0.35">
      <c r="D2548" s="149"/>
      <c r="E2548" s="69"/>
      <c r="F2548" s="159"/>
    </row>
    <row r="2549" spans="4:6" x14ac:dyDescent="0.35">
      <c r="D2549" s="149"/>
      <c r="E2549" s="69"/>
      <c r="F2549" s="159"/>
    </row>
    <row r="2550" spans="4:6" x14ac:dyDescent="0.35">
      <c r="D2550" s="149"/>
      <c r="E2550" s="69"/>
      <c r="F2550" s="159"/>
    </row>
    <row r="2551" spans="4:6" x14ac:dyDescent="0.35">
      <c r="D2551" s="149"/>
      <c r="E2551" s="69"/>
      <c r="F2551" s="159"/>
    </row>
    <row r="2552" spans="4:6" x14ac:dyDescent="0.35">
      <c r="D2552" s="149"/>
      <c r="E2552" s="69"/>
      <c r="F2552" s="159"/>
    </row>
    <row r="2553" spans="4:6" x14ac:dyDescent="0.35">
      <c r="D2553" s="149"/>
      <c r="E2553" s="69"/>
      <c r="F2553" s="159"/>
    </row>
    <row r="2554" spans="4:6" x14ac:dyDescent="0.35">
      <c r="D2554" s="149"/>
      <c r="E2554" s="69"/>
      <c r="F2554" s="159"/>
    </row>
    <row r="2555" spans="4:6" x14ac:dyDescent="0.35">
      <c r="D2555" s="149"/>
      <c r="E2555" s="69"/>
      <c r="F2555" s="159"/>
    </row>
    <row r="2556" spans="4:6" x14ac:dyDescent="0.35">
      <c r="D2556" s="149"/>
      <c r="E2556" s="69"/>
      <c r="F2556" s="159"/>
    </row>
    <row r="2557" spans="4:6" x14ac:dyDescent="0.35">
      <c r="D2557" s="149"/>
      <c r="E2557" s="69"/>
      <c r="F2557" s="159"/>
    </row>
    <row r="2558" spans="4:6" x14ac:dyDescent="0.35">
      <c r="D2558" s="149"/>
      <c r="E2558" s="69"/>
      <c r="F2558" s="159"/>
    </row>
    <row r="2559" spans="4:6" x14ac:dyDescent="0.35">
      <c r="D2559" s="149"/>
      <c r="E2559" s="69"/>
      <c r="F2559" s="159"/>
    </row>
    <row r="2560" spans="4:6" x14ac:dyDescent="0.35">
      <c r="D2560" s="149"/>
      <c r="E2560" s="69"/>
      <c r="F2560" s="159"/>
    </row>
    <row r="2561" spans="4:6" x14ac:dyDescent="0.35">
      <c r="D2561" s="149"/>
      <c r="E2561" s="69"/>
      <c r="F2561" s="159"/>
    </row>
    <row r="2562" spans="4:6" x14ac:dyDescent="0.35">
      <c r="D2562" s="149"/>
      <c r="E2562" s="69"/>
      <c r="F2562" s="159"/>
    </row>
    <row r="2563" spans="4:6" x14ac:dyDescent="0.35">
      <c r="D2563" s="149"/>
      <c r="E2563" s="69"/>
      <c r="F2563" s="159"/>
    </row>
    <row r="2564" spans="4:6" x14ac:dyDescent="0.35">
      <c r="D2564" s="149"/>
      <c r="E2564" s="69"/>
      <c r="F2564" s="159"/>
    </row>
    <row r="2565" spans="4:6" x14ac:dyDescent="0.35">
      <c r="D2565" s="149"/>
      <c r="E2565" s="69"/>
      <c r="F2565" s="159"/>
    </row>
    <row r="2566" spans="4:6" x14ac:dyDescent="0.35">
      <c r="D2566" s="149"/>
      <c r="E2566" s="69"/>
      <c r="F2566" s="159"/>
    </row>
    <row r="2567" spans="4:6" x14ac:dyDescent="0.35">
      <c r="D2567" s="149"/>
      <c r="E2567" s="69"/>
      <c r="F2567" s="159"/>
    </row>
    <row r="2568" spans="4:6" x14ac:dyDescent="0.35">
      <c r="D2568" s="149"/>
      <c r="E2568" s="69"/>
      <c r="F2568" s="159"/>
    </row>
    <row r="2569" spans="4:6" x14ac:dyDescent="0.35">
      <c r="D2569" s="149"/>
      <c r="E2569" s="69"/>
      <c r="F2569" s="159"/>
    </row>
    <row r="2570" spans="4:6" x14ac:dyDescent="0.35">
      <c r="D2570" s="149"/>
      <c r="E2570" s="69"/>
      <c r="F2570" s="159"/>
    </row>
    <row r="2571" spans="4:6" x14ac:dyDescent="0.35">
      <c r="D2571" s="149"/>
      <c r="E2571" s="69"/>
      <c r="F2571" s="159"/>
    </row>
    <row r="2572" spans="4:6" x14ac:dyDescent="0.35">
      <c r="D2572" s="149"/>
      <c r="E2572" s="69"/>
      <c r="F2572" s="159"/>
    </row>
    <row r="2573" spans="4:6" x14ac:dyDescent="0.35">
      <c r="D2573" s="149"/>
      <c r="E2573" s="69"/>
      <c r="F2573" s="159"/>
    </row>
    <row r="2574" spans="4:6" x14ac:dyDescent="0.35">
      <c r="D2574" s="149"/>
      <c r="E2574" s="69"/>
      <c r="F2574" s="159"/>
    </row>
    <row r="2575" spans="4:6" x14ac:dyDescent="0.35">
      <c r="D2575" s="149"/>
      <c r="E2575" s="69"/>
      <c r="F2575" s="159"/>
    </row>
    <row r="2576" spans="4:6" x14ac:dyDescent="0.35">
      <c r="D2576" s="149"/>
      <c r="E2576" s="69"/>
      <c r="F2576" s="159"/>
    </row>
    <row r="2577" spans="4:6" x14ac:dyDescent="0.35">
      <c r="D2577" s="149"/>
      <c r="E2577" s="69"/>
      <c r="F2577" s="159"/>
    </row>
    <row r="2578" spans="4:6" x14ac:dyDescent="0.35">
      <c r="D2578" s="149"/>
      <c r="E2578" s="69"/>
      <c r="F2578" s="159"/>
    </row>
    <row r="2579" spans="4:6" x14ac:dyDescent="0.35">
      <c r="D2579" s="149"/>
      <c r="E2579" s="69"/>
      <c r="F2579" s="159"/>
    </row>
    <row r="2580" spans="4:6" x14ac:dyDescent="0.35">
      <c r="D2580" s="149"/>
      <c r="E2580" s="69"/>
      <c r="F2580" s="159"/>
    </row>
    <row r="2581" spans="4:6" x14ac:dyDescent="0.35">
      <c r="D2581" s="149"/>
      <c r="E2581" s="69"/>
      <c r="F2581" s="159"/>
    </row>
    <row r="2582" spans="4:6" x14ac:dyDescent="0.35">
      <c r="D2582" s="149"/>
      <c r="E2582" s="69"/>
      <c r="F2582" s="159"/>
    </row>
    <row r="2583" spans="4:6" x14ac:dyDescent="0.35">
      <c r="D2583" s="149"/>
      <c r="E2583" s="69"/>
      <c r="F2583" s="159"/>
    </row>
    <row r="2584" spans="4:6" x14ac:dyDescent="0.35">
      <c r="D2584" s="149"/>
      <c r="E2584" s="69"/>
      <c r="F2584" s="159"/>
    </row>
    <row r="2585" spans="4:6" x14ac:dyDescent="0.35">
      <c r="D2585" s="149"/>
      <c r="E2585" s="69"/>
      <c r="F2585" s="159"/>
    </row>
    <row r="2586" spans="4:6" x14ac:dyDescent="0.35">
      <c r="D2586" s="149"/>
      <c r="E2586" s="69"/>
      <c r="F2586" s="159"/>
    </row>
    <row r="2587" spans="4:6" x14ac:dyDescent="0.35">
      <c r="D2587" s="149"/>
      <c r="E2587" s="69"/>
      <c r="F2587" s="159"/>
    </row>
    <row r="2588" spans="4:6" x14ac:dyDescent="0.35">
      <c r="D2588" s="149"/>
      <c r="E2588" s="69"/>
      <c r="F2588" s="159"/>
    </row>
    <row r="2589" spans="4:6" x14ac:dyDescent="0.35">
      <c r="D2589" s="149"/>
      <c r="E2589" s="69"/>
      <c r="F2589" s="159"/>
    </row>
    <row r="2590" spans="4:6" x14ac:dyDescent="0.35">
      <c r="D2590" s="149"/>
      <c r="E2590" s="69"/>
      <c r="F2590" s="159"/>
    </row>
    <row r="2591" spans="4:6" x14ac:dyDescent="0.35">
      <c r="D2591" s="149"/>
      <c r="E2591" s="69"/>
      <c r="F2591" s="159"/>
    </row>
    <row r="2592" spans="4:6" x14ac:dyDescent="0.35">
      <c r="D2592" s="149"/>
      <c r="E2592" s="69"/>
      <c r="F2592" s="159"/>
    </row>
    <row r="2593" spans="4:6" x14ac:dyDescent="0.35">
      <c r="D2593" s="149"/>
      <c r="E2593" s="69"/>
      <c r="F2593" s="159"/>
    </row>
    <row r="2594" spans="4:6" x14ac:dyDescent="0.35">
      <c r="D2594" s="149"/>
      <c r="E2594" s="69"/>
      <c r="F2594" s="159"/>
    </row>
    <row r="2595" spans="4:6" x14ac:dyDescent="0.35">
      <c r="D2595" s="149"/>
      <c r="E2595" s="69"/>
      <c r="F2595" s="159"/>
    </row>
    <row r="2596" spans="4:6" x14ac:dyDescent="0.35">
      <c r="D2596" s="149"/>
      <c r="E2596" s="69"/>
      <c r="F2596" s="159"/>
    </row>
    <row r="2597" spans="4:6" x14ac:dyDescent="0.35">
      <c r="D2597" s="149"/>
      <c r="E2597" s="69"/>
      <c r="F2597" s="159"/>
    </row>
    <row r="2598" spans="4:6" x14ac:dyDescent="0.35">
      <c r="D2598" s="149"/>
      <c r="E2598" s="69"/>
      <c r="F2598" s="159"/>
    </row>
    <row r="2599" spans="4:6" x14ac:dyDescent="0.35">
      <c r="D2599" s="149"/>
      <c r="E2599" s="69"/>
      <c r="F2599" s="159"/>
    </row>
    <row r="2600" spans="4:6" x14ac:dyDescent="0.35">
      <c r="D2600" s="149"/>
      <c r="E2600" s="69"/>
      <c r="F2600" s="159"/>
    </row>
    <row r="2601" spans="4:6" x14ac:dyDescent="0.35">
      <c r="D2601" s="149"/>
      <c r="E2601" s="69"/>
      <c r="F2601" s="159"/>
    </row>
    <row r="2602" spans="4:6" x14ac:dyDescent="0.35">
      <c r="D2602" s="149"/>
      <c r="E2602" s="69"/>
      <c r="F2602" s="159"/>
    </row>
    <row r="2603" spans="4:6" x14ac:dyDescent="0.35">
      <c r="D2603" s="149"/>
      <c r="E2603" s="69"/>
      <c r="F2603" s="159"/>
    </row>
    <row r="2604" spans="4:6" x14ac:dyDescent="0.35">
      <c r="D2604" s="149"/>
      <c r="E2604" s="69"/>
      <c r="F2604" s="159"/>
    </row>
    <row r="2605" spans="4:6" x14ac:dyDescent="0.35">
      <c r="D2605" s="149"/>
      <c r="E2605" s="69"/>
      <c r="F2605" s="159"/>
    </row>
    <row r="2606" spans="4:6" x14ac:dyDescent="0.35">
      <c r="D2606" s="149"/>
      <c r="E2606" s="69"/>
      <c r="F2606" s="159"/>
    </row>
    <row r="2607" spans="4:6" x14ac:dyDescent="0.35">
      <c r="D2607" s="149"/>
      <c r="E2607" s="69"/>
      <c r="F2607" s="159"/>
    </row>
    <row r="2608" spans="4:6" x14ac:dyDescent="0.35">
      <c r="D2608" s="149"/>
      <c r="E2608" s="69"/>
      <c r="F2608" s="159"/>
    </row>
    <row r="2609" spans="4:6" x14ac:dyDescent="0.35">
      <c r="D2609" s="149"/>
      <c r="E2609" s="69"/>
      <c r="F2609" s="159"/>
    </row>
    <row r="2610" spans="4:6" x14ac:dyDescent="0.35">
      <c r="D2610" s="149"/>
      <c r="E2610" s="69"/>
      <c r="F2610" s="159"/>
    </row>
    <row r="2611" spans="4:6" x14ac:dyDescent="0.35">
      <c r="D2611" s="149"/>
      <c r="E2611" s="69"/>
      <c r="F2611" s="159"/>
    </row>
    <row r="2612" spans="4:6" x14ac:dyDescent="0.35">
      <c r="D2612" s="149"/>
      <c r="E2612" s="69"/>
      <c r="F2612" s="159"/>
    </row>
    <row r="2613" spans="4:6" x14ac:dyDescent="0.35">
      <c r="D2613" s="149"/>
      <c r="E2613" s="69"/>
      <c r="F2613" s="159"/>
    </row>
    <row r="2614" spans="4:6" x14ac:dyDescent="0.35">
      <c r="D2614" s="149"/>
      <c r="E2614" s="69"/>
      <c r="F2614" s="159"/>
    </row>
    <row r="2615" spans="4:6" x14ac:dyDescent="0.35">
      <c r="D2615" s="149"/>
      <c r="E2615" s="69"/>
      <c r="F2615" s="159"/>
    </row>
    <row r="2616" spans="4:6" x14ac:dyDescent="0.35">
      <c r="D2616" s="149"/>
      <c r="E2616" s="69"/>
      <c r="F2616" s="159"/>
    </row>
    <row r="2617" spans="4:6" x14ac:dyDescent="0.35">
      <c r="D2617" s="149"/>
      <c r="E2617" s="69"/>
      <c r="F2617" s="159"/>
    </row>
    <row r="2618" spans="4:6" x14ac:dyDescent="0.35">
      <c r="D2618" s="149"/>
      <c r="E2618" s="69"/>
      <c r="F2618" s="159"/>
    </row>
    <row r="2619" spans="4:6" x14ac:dyDescent="0.35">
      <c r="D2619" s="149"/>
      <c r="E2619" s="69"/>
      <c r="F2619" s="159"/>
    </row>
    <row r="2620" spans="4:6" x14ac:dyDescent="0.35">
      <c r="D2620" s="149"/>
      <c r="E2620" s="69"/>
      <c r="F2620" s="159"/>
    </row>
    <row r="2621" spans="4:6" x14ac:dyDescent="0.35">
      <c r="D2621" s="149"/>
      <c r="E2621" s="69"/>
      <c r="F2621" s="159"/>
    </row>
    <row r="2622" spans="4:6" x14ac:dyDescent="0.35">
      <c r="D2622" s="149"/>
      <c r="E2622" s="69"/>
      <c r="F2622" s="159"/>
    </row>
    <row r="2623" spans="4:6" x14ac:dyDescent="0.35">
      <c r="D2623" s="149"/>
      <c r="E2623" s="69"/>
      <c r="F2623" s="159"/>
    </row>
    <row r="2624" spans="4:6" x14ac:dyDescent="0.35">
      <c r="D2624" s="149"/>
      <c r="E2624" s="69"/>
      <c r="F2624" s="159"/>
    </row>
    <row r="2625" spans="4:6" x14ac:dyDescent="0.35">
      <c r="D2625" s="149"/>
      <c r="E2625" s="69"/>
      <c r="F2625" s="159"/>
    </row>
    <row r="2626" spans="4:6" x14ac:dyDescent="0.35">
      <c r="D2626" s="149"/>
      <c r="E2626" s="69"/>
      <c r="F2626" s="159"/>
    </row>
    <row r="2627" spans="4:6" x14ac:dyDescent="0.35">
      <c r="D2627" s="149"/>
      <c r="E2627" s="69"/>
      <c r="F2627" s="159"/>
    </row>
    <row r="2628" spans="4:6" x14ac:dyDescent="0.35">
      <c r="D2628" s="149"/>
      <c r="E2628" s="69"/>
      <c r="F2628" s="159"/>
    </row>
    <row r="2629" spans="4:6" x14ac:dyDescent="0.35">
      <c r="D2629" s="149"/>
      <c r="E2629" s="69"/>
      <c r="F2629" s="159"/>
    </row>
    <row r="2630" spans="4:6" x14ac:dyDescent="0.35">
      <c r="D2630" s="149"/>
      <c r="E2630" s="69"/>
      <c r="F2630" s="159"/>
    </row>
    <row r="2631" spans="4:6" x14ac:dyDescent="0.35">
      <c r="D2631" s="149"/>
      <c r="E2631" s="69"/>
      <c r="F2631" s="159"/>
    </row>
    <row r="2632" spans="4:6" x14ac:dyDescent="0.35">
      <c r="D2632" s="149"/>
      <c r="E2632" s="69"/>
      <c r="F2632" s="159"/>
    </row>
    <row r="2633" spans="4:6" x14ac:dyDescent="0.35">
      <c r="D2633" s="149"/>
      <c r="E2633" s="69"/>
      <c r="F2633" s="159"/>
    </row>
    <row r="2634" spans="4:6" x14ac:dyDescent="0.35">
      <c r="D2634" s="149"/>
      <c r="E2634" s="69"/>
      <c r="F2634" s="159"/>
    </row>
    <row r="2635" spans="4:6" x14ac:dyDescent="0.35">
      <c r="D2635" s="149"/>
      <c r="E2635" s="69"/>
      <c r="F2635" s="159"/>
    </row>
    <row r="2636" spans="4:6" x14ac:dyDescent="0.35">
      <c r="D2636" s="149"/>
      <c r="E2636" s="69"/>
      <c r="F2636" s="159"/>
    </row>
    <row r="2637" spans="4:6" x14ac:dyDescent="0.35">
      <c r="D2637" s="149"/>
      <c r="E2637" s="69"/>
      <c r="F2637" s="159"/>
    </row>
    <row r="2638" spans="4:6" x14ac:dyDescent="0.35">
      <c r="D2638" s="149"/>
      <c r="E2638" s="69"/>
      <c r="F2638" s="159"/>
    </row>
    <row r="2639" spans="4:6" x14ac:dyDescent="0.35">
      <c r="D2639" s="149"/>
      <c r="E2639" s="69"/>
      <c r="F2639" s="159"/>
    </row>
    <row r="2640" spans="4:6" x14ac:dyDescent="0.35">
      <c r="D2640" s="149"/>
      <c r="E2640" s="69"/>
      <c r="F2640" s="159"/>
    </row>
    <row r="2641" spans="4:6" x14ac:dyDescent="0.35">
      <c r="D2641" s="149"/>
      <c r="E2641" s="69"/>
      <c r="F2641" s="159"/>
    </row>
    <row r="2642" spans="4:6" x14ac:dyDescent="0.35">
      <c r="D2642" s="149"/>
      <c r="E2642" s="69"/>
      <c r="F2642" s="159"/>
    </row>
    <row r="2643" spans="4:6" x14ac:dyDescent="0.35">
      <c r="D2643" s="149"/>
      <c r="E2643" s="69"/>
      <c r="F2643" s="159"/>
    </row>
    <row r="2644" spans="4:6" x14ac:dyDescent="0.35">
      <c r="D2644" s="149"/>
      <c r="E2644" s="69"/>
      <c r="F2644" s="159"/>
    </row>
    <row r="2645" spans="4:6" x14ac:dyDescent="0.35">
      <c r="D2645" s="149"/>
      <c r="E2645" s="69"/>
      <c r="F2645" s="159"/>
    </row>
    <row r="2646" spans="4:6" x14ac:dyDescent="0.35">
      <c r="D2646" s="149"/>
      <c r="E2646" s="69"/>
      <c r="F2646" s="159"/>
    </row>
    <row r="2647" spans="4:6" x14ac:dyDescent="0.35">
      <c r="D2647" s="149"/>
      <c r="E2647" s="69"/>
      <c r="F2647" s="159"/>
    </row>
    <row r="2648" spans="4:6" x14ac:dyDescent="0.35">
      <c r="D2648" s="149"/>
      <c r="E2648" s="69"/>
      <c r="F2648" s="159"/>
    </row>
    <row r="2649" spans="4:6" x14ac:dyDescent="0.35">
      <c r="D2649" s="149"/>
      <c r="E2649" s="69"/>
      <c r="F2649" s="159"/>
    </row>
    <row r="2650" spans="4:6" x14ac:dyDescent="0.35">
      <c r="D2650" s="149"/>
      <c r="E2650" s="69"/>
      <c r="F2650" s="159"/>
    </row>
    <row r="2651" spans="4:6" x14ac:dyDescent="0.35">
      <c r="D2651" s="149"/>
      <c r="E2651" s="69"/>
      <c r="F2651" s="159"/>
    </row>
    <row r="2652" spans="4:6" x14ac:dyDescent="0.35">
      <c r="D2652" s="149"/>
      <c r="E2652" s="69"/>
      <c r="F2652" s="159"/>
    </row>
    <row r="2653" spans="4:6" x14ac:dyDescent="0.35">
      <c r="D2653" s="149"/>
      <c r="E2653" s="69"/>
      <c r="F2653" s="159"/>
    </row>
    <row r="2654" spans="4:6" x14ac:dyDescent="0.35">
      <c r="D2654" s="149"/>
      <c r="E2654" s="69"/>
      <c r="F2654" s="159"/>
    </row>
    <row r="2655" spans="4:6" x14ac:dyDescent="0.35">
      <c r="D2655" s="149"/>
      <c r="E2655" s="69"/>
      <c r="F2655" s="159"/>
    </row>
    <row r="2656" spans="4:6" x14ac:dyDescent="0.35">
      <c r="D2656" s="149"/>
      <c r="E2656" s="69"/>
      <c r="F2656" s="159"/>
    </row>
    <row r="2657" spans="4:6" x14ac:dyDescent="0.35">
      <c r="D2657" s="149"/>
      <c r="E2657" s="69"/>
      <c r="F2657" s="159"/>
    </row>
    <row r="2658" spans="4:6" x14ac:dyDescent="0.35">
      <c r="D2658" s="149"/>
      <c r="E2658" s="69"/>
      <c r="F2658" s="159"/>
    </row>
    <row r="2659" spans="4:6" x14ac:dyDescent="0.35">
      <c r="D2659" s="149"/>
      <c r="E2659" s="69"/>
      <c r="F2659" s="159"/>
    </row>
    <row r="2660" spans="4:6" x14ac:dyDescent="0.35">
      <c r="D2660" s="149"/>
      <c r="E2660" s="69"/>
      <c r="F2660" s="159"/>
    </row>
    <row r="2661" spans="4:6" x14ac:dyDescent="0.35">
      <c r="D2661" s="149"/>
      <c r="E2661" s="69"/>
      <c r="F2661" s="159"/>
    </row>
    <row r="2662" spans="4:6" x14ac:dyDescent="0.35">
      <c r="D2662" s="149"/>
      <c r="E2662" s="69"/>
      <c r="F2662" s="159"/>
    </row>
    <row r="2663" spans="4:6" x14ac:dyDescent="0.35">
      <c r="D2663" s="149"/>
      <c r="E2663" s="69"/>
      <c r="F2663" s="159"/>
    </row>
    <row r="2664" spans="4:6" x14ac:dyDescent="0.35">
      <c r="D2664" s="149"/>
      <c r="E2664" s="69"/>
      <c r="F2664" s="159"/>
    </row>
    <row r="2665" spans="4:6" x14ac:dyDescent="0.35">
      <c r="D2665" s="149"/>
      <c r="E2665" s="69"/>
      <c r="F2665" s="159"/>
    </row>
    <row r="2666" spans="4:6" x14ac:dyDescent="0.35">
      <c r="D2666" s="149"/>
      <c r="E2666" s="69"/>
      <c r="F2666" s="159"/>
    </row>
    <row r="2667" spans="4:6" x14ac:dyDescent="0.35">
      <c r="D2667" s="149"/>
      <c r="E2667" s="69"/>
      <c r="F2667" s="159"/>
    </row>
    <row r="2668" spans="4:6" x14ac:dyDescent="0.35">
      <c r="D2668" s="149"/>
      <c r="E2668" s="69"/>
      <c r="F2668" s="159"/>
    </row>
    <row r="2669" spans="4:6" x14ac:dyDescent="0.35">
      <c r="D2669" s="149"/>
      <c r="E2669" s="69"/>
      <c r="F2669" s="159"/>
    </row>
    <row r="2670" spans="4:6" x14ac:dyDescent="0.35">
      <c r="D2670" s="149"/>
      <c r="E2670" s="69"/>
      <c r="F2670" s="159"/>
    </row>
    <row r="2671" spans="4:6" x14ac:dyDescent="0.35">
      <c r="D2671" s="149"/>
      <c r="E2671" s="69"/>
      <c r="F2671" s="159"/>
    </row>
    <row r="2672" spans="4:6" x14ac:dyDescent="0.35">
      <c r="D2672" s="149"/>
      <c r="E2672" s="69"/>
      <c r="F2672" s="159"/>
    </row>
    <row r="2673" spans="4:6" x14ac:dyDescent="0.35">
      <c r="D2673" s="149"/>
      <c r="E2673" s="69"/>
      <c r="F2673" s="159"/>
    </row>
    <row r="2674" spans="4:6" x14ac:dyDescent="0.35">
      <c r="D2674" s="149"/>
      <c r="E2674" s="69"/>
      <c r="F2674" s="159"/>
    </row>
    <row r="2675" spans="4:6" x14ac:dyDescent="0.35">
      <c r="D2675" s="149"/>
      <c r="E2675" s="69"/>
      <c r="F2675" s="159"/>
    </row>
    <row r="2676" spans="4:6" x14ac:dyDescent="0.35">
      <c r="D2676" s="149"/>
      <c r="E2676" s="69"/>
      <c r="F2676" s="159"/>
    </row>
    <row r="2677" spans="4:6" x14ac:dyDescent="0.35">
      <c r="D2677" s="149"/>
      <c r="E2677" s="69"/>
      <c r="F2677" s="159"/>
    </row>
    <row r="2678" spans="4:6" x14ac:dyDescent="0.35">
      <c r="D2678" s="149"/>
      <c r="E2678" s="69"/>
      <c r="F2678" s="159"/>
    </row>
    <row r="2679" spans="4:6" x14ac:dyDescent="0.35">
      <c r="D2679" s="149"/>
      <c r="E2679" s="69"/>
      <c r="F2679" s="159"/>
    </row>
    <row r="2680" spans="4:6" x14ac:dyDescent="0.35">
      <c r="D2680" s="149"/>
      <c r="E2680" s="69"/>
      <c r="F2680" s="159"/>
    </row>
    <row r="2681" spans="4:6" x14ac:dyDescent="0.35">
      <c r="D2681" s="149"/>
      <c r="E2681" s="69"/>
      <c r="F2681" s="159"/>
    </row>
    <row r="2682" spans="4:6" x14ac:dyDescent="0.35">
      <c r="D2682" s="149"/>
      <c r="E2682" s="69"/>
      <c r="F2682" s="159"/>
    </row>
    <row r="2683" spans="4:6" x14ac:dyDescent="0.35">
      <c r="D2683" s="149"/>
      <c r="E2683" s="69"/>
      <c r="F2683" s="159"/>
    </row>
    <row r="2684" spans="4:6" x14ac:dyDescent="0.35">
      <c r="D2684" s="149"/>
      <c r="E2684" s="69"/>
      <c r="F2684" s="159"/>
    </row>
    <row r="2685" spans="4:6" x14ac:dyDescent="0.35">
      <c r="D2685" s="149"/>
      <c r="E2685" s="69"/>
      <c r="F2685" s="159"/>
    </row>
    <row r="2686" spans="4:6" x14ac:dyDescent="0.35">
      <c r="D2686" s="149"/>
      <c r="E2686" s="69"/>
      <c r="F2686" s="159"/>
    </row>
    <row r="2687" spans="4:6" x14ac:dyDescent="0.35">
      <c r="D2687" s="149"/>
      <c r="E2687" s="69"/>
      <c r="F2687" s="159"/>
    </row>
    <row r="2688" spans="4:6" x14ac:dyDescent="0.35">
      <c r="D2688" s="149"/>
      <c r="E2688" s="69"/>
      <c r="F2688" s="159"/>
    </row>
    <row r="2689" spans="4:6" x14ac:dyDescent="0.35">
      <c r="D2689" s="149"/>
      <c r="E2689" s="69"/>
      <c r="F2689" s="159"/>
    </row>
    <row r="2690" spans="4:6" x14ac:dyDescent="0.35">
      <c r="D2690" s="149"/>
      <c r="E2690" s="69"/>
      <c r="F2690" s="159"/>
    </row>
    <row r="2691" spans="4:6" x14ac:dyDescent="0.35">
      <c r="D2691" s="149"/>
      <c r="E2691" s="69"/>
      <c r="F2691" s="159"/>
    </row>
    <row r="2692" spans="4:6" x14ac:dyDescent="0.35">
      <c r="D2692" s="149"/>
      <c r="E2692" s="69"/>
      <c r="F2692" s="159"/>
    </row>
    <row r="2693" spans="4:6" x14ac:dyDescent="0.35">
      <c r="D2693" s="149"/>
      <c r="E2693" s="69"/>
      <c r="F2693" s="159"/>
    </row>
    <row r="2694" spans="4:6" x14ac:dyDescent="0.35">
      <c r="D2694" s="149"/>
      <c r="E2694" s="69"/>
      <c r="F2694" s="159"/>
    </row>
    <row r="2695" spans="4:6" x14ac:dyDescent="0.35">
      <c r="D2695" s="149"/>
      <c r="E2695" s="69"/>
      <c r="F2695" s="159"/>
    </row>
    <row r="2696" spans="4:6" x14ac:dyDescent="0.35">
      <c r="D2696" s="149"/>
      <c r="E2696" s="69"/>
      <c r="F2696" s="159"/>
    </row>
    <row r="2697" spans="4:6" x14ac:dyDescent="0.35">
      <c r="D2697" s="149"/>
      <c r="E2697" s="69"/>
      <c r="F2697" s="159"/>
    </row>
    <row r="2698" spans="4:6" x14ac:dyDescent="0.35">
      <c r="D2698" s="149"/>
      <c r="E2698" s="69"/>
      <c r="F2698" s="159"/>
    </row>
    <row r="2699" spans="4:6" x14ac:dyDescent="0.35">
      <c r="D2699" s="149"/>
      <c r="E2699" s="69"/>
      <c r="F2699" s="159"/>
    </row>
    <row r="2700" spans="4:6" x14ac:dyDescent="0.35">
      <c r="D2700" s="149"/>
      <c r="E2700" s="69"/>
      <c r="F2700" s="159"/>
    </row>
    <row r="2701" spans="4:6" x14ac:dyDescent="0.35">
      <c r="D2701" s="149"/>
      <c r="E2701" s="69"/>
      <c r="F2701" s="159"/>
    </row>
    <row r="2702" spans="4:6" x14ac:dyDescent="0.35">
      <c r="D2702" s="149"/>
      <c r="E2702" s="69"/>
      <c r="F2702" s="159"/>
    </row>
    <row r="2703" spans="4:6" x14ac:dyDescent="0.35">
      <c r="D2703" s="149"/>
      <c r="E2703" s="69"/>
      <c r="F2703" s="159"/>
    </row>
    <row r="2704" spans="4:6" x14ac:dyDescent="0.35">
      <c r="D2704" s="149"/>
      <c r="E2704" s="69"/>
      <c r="F2704" s="159"/>
    </row>
    <row r="2705" spans="4:6" x14ac:dyDescent="0.35">
      <c r="D2705" s="149"/>
      <c r="E2705" s="69"/>
      <c r="F2705" s="159"/>
    </row>
    <row r="2706" spans="4:6" x14ac:dyDescent="0.35">
      <c r="D2706" s="149"/>
      <c r="E2706" s="69"/>
      <c r="F2706" s="159"/>
    </row>
    <row r="2707" spans="4:6" x14ac:dyDescent="0.35">
      <c r="D2707" s="149"/>
      <c r="E2707" s="69"/>
      <c r="F2707" s="159"/>
    </row>
    <row r="2708" spans="4:6" x14ac:dyDescent="0.35">
      <c r="D2708" s="149"/>
      <c r="E2708" s="69"/>
      <c r="F2708" s="159"/>
    </row>
    <row r="2709" spans="4:6" x14ac:dyDescent="0.35">
      <c r="D2709" s="149"/>
      <c r="E2709" s="69"/>
      <c r="F2709" s="159"/>
    </row>
    <row r="2710" spans="4:6" x14ac:dyDescent="0.35">
      <c r="D2710" s="149"/>
      <c r="E2710" s="69"/>
      <c r="F2710" s="159"/>
    </row>
    <row r="2711" spans="4:6" x14ac:dyDescent="0.35">
      <c r="D2711" s="149"/>
      <c r="E2711" s="69"/>
      <c r="F2711" s="159"/>
    </row>
    <row r="2712" spans="4:6" x14ac:dyDescent="0.35">
      <c r="D2712" s="149"/>
      <c r="E2712" s="69"/>
      <c r="F2712" s="159"/>
    </row>
    <row r="2713" spans="4:6" x14ac:dyDescent="0.35">
      <c r="D2713" s="149"/>
      <c r="E2713" s="69"/>
      <c r="F2713" s="159"/>
    </row>
    <row r="2714" spans="4:6" x14ac:dyDescent="0.35">
      <c r="D2714" s="149"/>
      <c r="E2714" s="69"/>
      <c r="F2714" s="159"/>
    </row>
    <row r="2715" spans="4:6" x14ac:dyDescent="0.35">
      <c r="D2715" s="149"/>
      <c r="E2715" s="69"/>
      <c r="F2715" s="159"/>
    </row>
    <row r="2716" spans="4:6" x14ac:dyDescent="0.35">
      <c r="D2716" s="149"/>
      <c r="E2716" s="69"/>
      <c r="F2716" s="159"/>
    </row>
    <row r="2717" spans="4:6" x14ac:dyDescent="0.35">
      <c r="D2717" s="149"/>
      <c r="E2717" s="69"/>
      <c r="F2717" s="159"/>
    </row>
    <row r="2718" spans="4:6" x14ac:dyDescent="0.35">
      <c r="D2718" s="149"/>
      <c r="E2718" s="69"/>
      <c r="F2718" s="159"/>
    </row>
    <row r="2719" spans="4:6" x14ac:dyDescent="0.35">
      <c r="D2719" s="149"/>
      <c r="E2719" s="69"/>
      <c r="F2719" s="159"/>
    </row>
    <row r="2720" spans="4:6" x14ac:dyDescent="0.35">
      <c r="D2720" s="149"/>
      <c r="E2720" s="69"/>
      <c r="F2720" s="159"/>
    </row>
    <row r="2721" spans="4:6" x14ac:dyDescent="0.35">
      <c r="D2721" s="149"/>
      <c r="E2721" s="69"/>
      <c r="F2721" s="159"/>
    </row>
    <row r="2722" spans="4:6" x14ac:dyDescent="0.35">
      <c r="D2722" s="149"/>
      <c r="E2722" s="69"/>
      <c r="F2722" s="159"/>
    </row>
    <row r="2723" spans="4:6" x14ac:dyDescent="0.35">
      <c r="D2723" s="149"/>
      <c r="E2723" s="69"/>
      <c r="F2723" s="159"/>
    </row>
    <row r="2724" spans="4:6" x14ac:dyDescent="0.35">
      <c r="D2724" s="149"/>
      <c r="E2724" s="69"/>
      <c r="F2724" s="159"/>
    </row>
    <row r="2725" spans="4:6" x14ac:dyDescent="0.35">
      <c r="D2725" s="149"/>
      <c r="E2725" s="69"/>
      <c r="F2725" s="159"/>
    </row>
    <row r="2726" spans="4:6" x14ac:dyDescent="0.35">
      <c r="D2726" s="149"/>
      <c r="E2726" s="69"/>
      <c r="F2726" s="159"/>
    </row>
    <row r="2727" spans="4:6" x14ac:dyDescent="0.35">
      <c r="D2727" s="149"/>
      <c r="E2727" s="69"/>
      <c r="F2727" s="159"/>
    </row>
    <row r="2728" spans="4:6" x14ac:dyDescent="0.35">
      <c r="D2728" s="149"/>
      <c r="E2728" s="69"/>
      <c r="F2728" s="159"/>
    </row>
    <row r="2729" spans="4:6" x14ac:dyDescent="0.35">
      <c r="D2729" s="149"/>
      <c r="E2729" s="69"/>
      <c r="F2729" s="159"/>
    </row>
    <row r="2730" spans="4:6" x14ac:dyDescent="0.35">
      <c r="D2730" s="149"/>
      <c r="E2730" s="69"/>
      <c r="F2730" s="159"/>
    </row>
    <row r="2731" spans="4:6" x14ac:dyDescent="0.35">
      <c r="D2731" s="149"/>
      <c r="E2731" s="69"/>
      <c r="F2731" s="159"/>
    </row>
    <row r="2732" spans="4:6" x14ac:dyDescent="0.35">
      <c r="D2732" s="149"/>
      <c r="E2732" s="69"/>
      <c r="F2732" s="159"/>
    </row>
    <row r="2733" spans="4:6" x14ac:dyDescent="0.35">
      <c r="D2733" s="149"/>
      <c r="E2733" s="69"/>
      <c r="F2733" s="159"/>
    </row>
    <row r="2734" spans="4:6" x14ac:dyDescent="0.35">
      <c r="D2734" s="149"/>
      <c r="E2734" s="69"/>
      <c r="F2734" s="159"/>
    </row>
    <row r="2735" spans="4:6" x14ac:dyDescent="0.35">
      <c r="D2735" s="149"/>
      <c r="E2735" s="69"/>
      <c r="F2735" s="159"/>
    </row>
    <row r="2736" spans="4:6" x14ac:dyDescent="0.35">
      <c r="D2736" s="149"/>
      <c r="E2736" s="69"/>
      <c r="F2736" s="159"/>
    </row>
    <row r="2737" spans="4:6" x14ac:dyDescent="0.35">
      <c r="D2737" s="149"/>
      <c r="E2737" s="69"/>
      <c r="F2737" s="159"/>
    </row>
    <row r="2738" spans="4:6" x14ac:dyDescent="0.35">
      <c r="D2738" s="149"/>
      <c r="E2738" s="69"/>
      <c r="F2738" s="159"/>
    </row>
    <row r="2739" spans="4:6" x14ac:dyDescent="0.35">
      <c r="D2739" s="149"/>
      <c r="E2739" s="69"/>
      <c r="F2739" s="159"/>
    </row>
    <row r="2740" spans="4:6" x14ac:dyDescent="0.35">
      <c r="D2740" s="149"/>
      <c r="E2740" s="69"/>
      <c r="F2740" s="159"/>
    </row>
    <row r="2741" spans="4:6" x14ac:dyDescent="0.35">
      <c r="D2741" s="149"/>
      <c r="E2741" s="69"/>
      <c r="F2741" s="159"/>
    </row>
    <row r="2742" spans="4:6" x14ac:dyDescent="0.35">
      <c r="D2742" s="149"/>
      <c r="E2742" s="69"/>
      <c r="F2742" s="159"/>
    </row>
    <row r="2743" spans="4:6" x14ac:dyDescent="0.35">
      <c r="D2743" s="149"/>
      <c r="E2743" s="69"/>
      <c r="F2743" s="159"/>
    </row>
    <row r="2744" spans="4:6" x14ac:dyDescent="0.35">
      <c r="D2744" s="149"/>
      <c r="E2744" s="69"/>
      <c r="F2744" s="159"/>
    </row>
    <row r="2745" spans="4:6" x14ac:dyDescent="0.35">
      <c r="D2745" s="149"/>
      <c r="E2745" s="69"/>
      <c r="F2745" s="159"/>
    </row>
    <row r="2746" spans="4:6" x14ac:dyDescent="0.35">
      <c r="D2746" s="149"/>
      <c r="E2746" s="69"/>
      <c r="F2746" s="159"/>
    </row>
    <row r="2747" spans="4:6" x14ac:dyDescent="0.35">
      <c r="D2747" s="149"/>
      <c r="E2747" s="69"/>
      <c r="F2747" s="159"/>
    </row>
    <row r="2748" spans="4:6" x14ac:dyDescent="0.35">
      <c r="D2748" s="149"/>
      <c r="E2748" s="69"/>
      <c r="F2748" s="159"/>
    </row>
    <row r="2749" spans="4:6" x14ac:dyDescent="0.35">
      <c r="D2749" s="149"/>
      <c r="E2749" s="69"/>
      <c r="F2749" s="159"/>
    </row>
    <row r="2750" spans="4:6" x14ac:dyDescent="0.35">
      <c r="D2750" s="149"/>
      <c r="E2750" s="69"/>
      <c r="F2750" s="159"/>
    </row>
    <row r="2751" spans="4:6" x14ac:dyDescent="0.35">
      <c r="D2751" s="149"/>
      <c r="E2751" s="69"/>
      <c r="F2751" s="159"/>
    </row>
    <row r="2752" spans="4:6" x14ac:dyDescent="0.35">
      <c r="D2752" s="149"/>
      <c r="E2752" s="69"/>
      <c r="F2752" s="159"/>
    </row>
    <row r="2753" spans="4:6" x14ac:dyDescent="0.35">
      <c r="D2753" s="149"/>
      <c r="E2753" s="69"/>
      <c r="F2753" s="159"/>
    </row>
    <row r="2754" spans="4:6" x14ac:dyDescent="0.35">
      <c r="D2754" s="149"/>
      <c r="E2754" s="69"/>
      <c r="F2754" s="159"/>
    </row>
    <row r="2755" spans="4:6" x14ac:dyDescent="0.35">
      <c r="D2755" s="149"/>
      <c r="E2755" s="69"/>
      <c r="F2755" s="159"/>
    </row>
    <row r="2756" spans="4:6" x14ac:dyDescent="0.35">
      <c r="D2756" s="149"/>
      <c r="E2756" s="69"/>
      <c r="F2756" s="159"/>
    </row>
    <row r="2757" spans="4:6" x14ac:dyDescent="0.35">
      <c r="D2757" s="149"/>
      <c r="E2757" s="69"/>
      <c r="F2757" s="159"/>
    </row>
    <row r="2758" spans="4:6" x14ac:dyDescent="0.35">
      <c r="D2758" s="149"/>
      <c r="E2758" s="69"/>
      <c r="F2758" s="159"/>
    </row>
    <row r="2759" spans="4:6" x14ac:dyDescent="0.35">
      <c r="D2759" s="149"/>
      <c r="E2759" s="69"/>
      <c r="F2759" s="159"/>
    </row>
    <row r="2760" spans="4:6" x14ac:dyDescent="0.35">
      <c r="D2760" s="149"/>
      <c r="E2760" s="69"/>
      <c r="F2760" s="159"/>
    </row>
    <row r="2761" spans="4:6" x14ac:dyDescent="0.35">
      <c r="D2761" s="149"/>
      <c r="E2761" s="69"/>
      <c r="F2761" s="159"/>
    </row>
    <row r="2762" spans="4:6" x14ac:dyDescent="0.35">
      <c r="D2762" s="149"/>
      <c r="E2762" s="69"/>
      <c r="F2762" s="159"/>
    </row>
    <row r="2763" spans="4:6" x14ac:dyDescent="0.35">
      <c r="D2763" s="149"/>
      <c r="E2763" s="69"/>
      <c r="F2763" s="159"/>
    </row>
    <row r="2764" spans="4:6" x14ac:dyDescent="0.35">
      <c r="D2764" s="149"/>
      <c r="E2764" s="69"/>
      <c r="F2764" s="159"/>
    </row>
    <row r="2765" spans="4:6" x14ac:dyDescent="0.35">
      <c r="D2765" s="149"/>
      <c r="E2765" s="69"/>
      <c r="F2765" s="159"/>
    </row>
    <row r="2766" spans="4:6" x14ac:dyDescent="0.35">
      <c r="D2766" s="149"/>
      <c r="E2766" s="69"/>
      <c r="F2766" s="159"/>
    </row>
    <row r="2767" spans="4:6" x14ac:dyDescent="0.35">
      <c r="D2767" s="149"/>
      <c r="E2767" s="69"/>
      <c r="F2767" s="159"/>
    </row>
    <row r="2768" spans="4:6" x14ac:dyDescent="0.35">
      <c r="D2768" s="149"/>
      <c r="E2768" s="69"/>
      <c r="F2768" s="159"/>
    </row>
    <row r="2769" spans="4:6" x14ac:dyDescent="0.35">
      <c r="D2769" s="149"/>
      <c r="E2769" s="69"/>
      <c r="F2769" s="159"/>
    </row>
    <row r="2770" spans="4:6" x14ac:dyDescent="0.35">
      <c r="D2770" s="149"/>
      <c r="E2770" s="69"/>
      <c r="F2770" s="159"/>
    </row>
    <row r="2771" spans="4:6" x14ac:dyDescent="0.35">
      <c r="D2771" s="149"/>
      <c r="E2771" s="69"/>
      <c r="F2771" s="159"/>
    </row>
    <row r="2772" spans="4:6" x14ac:dyDescent="0.35">
      <c r="D2772" s="149"/>
      <c r="E2772" s="69"/>
      <c r="F2772" s="159"/>
    </row>
    <row r="2773" spans="4:6" x14ac:dyDescent="0.35">
      <c r="D2773" s="149"/>
      <c r="E2773" s="69"/>
      <c r="F2773" s="159"/>
    </row>
    <row r="2774" spans="4:6" x14ac:dyDescent="0.35">
      <c r="D2774" s="149"/>
      <c r="E2774" s="69"/>
      <c r="F2774" s="159"/>
    </row>
    <row r="2775" spans="4:6" x14ac:dyDescent="0.35">
      <c r="D2775" s="149"/>
      <c r="E2775" s="69"/>
      <c r="F2775" s="159"/>
    </row>
    <row r="2776" spans="4:6" x14ac:dyDescent="0.35">
      <c r="D2776" s="149"/>
      <c r="E2776" s="69"/>
      <c r="F2776" s="159"/>
    </row>
    <row r="2777" spans="4:6" x14ac:dyDescent="0.35">
      <c r="D2777" s="149"/>
      <c r="E2777" s="69"/>
      <c r="F2777" s="159"/>
    </row>
    <row r="2778" spans="4:6" x14ac:dyDescent="0.35">
      <c r="D2778" s="149"/>
      <c r="E2778" s="69"/>
      <c r="F2778" s="159"/>
    </row>
    <row r="2779" spans="4:6" x14ac:dyDescent="0.35">
      <c r="D2779" s="149"/>
      <c r="E2779" s="69"/>
      <c r="F2779" s="159"/>
    </row>
    <row r="2780" spans="4:6" x14ac:dyDescent="0.35">
      <c r="D2780" s="149"/>
      <c r="E2780" s="69"/>
      <c r="F2780" s="159"/>
    </row>
    <row r="2781" spans="4:6" x14ac:dyDescent="0.35">
      <c r="D2781" s="149"/>
      <c r="E2781" s="69"/>
      <c r="F2781" s="159"/>
    </row>
    <row r="2782" spans="4:6" x14ac:dyDescent="0.35">
      <c r="D2782" s="149"/>
      <c r="E2782" s="69"/>
      <c r="F2782" s="159"/>
    </row>
    <row r="2783" spans="4:6" x14ac:dyDescent="0.35">
      <c r="D2783" s="149"/>
      <c r="E2783" s="69"/>
      <c r="F2783" s="159"/>
    </row>
    <row r="2784" spans="4:6" x14ac:dyDescent="0.35">
      <c r="D2784" s="149"/>
      <c r="E2784" s="69"/>
      <c r="F2784" s="159"/>
    </row>
    <row r="2785" spans="4:6" x14ac:dyDescent="0.35">
      <c r="D2785" s="149"/>
      <c r="E2785" s="69"/>
      <c r="F2785" s="159"/>
    </row>
    <row r="2786" spans="4:6" x14ac:dyDescent="0.35">
      <c r="D2786" s="149"/>
      <c r="E2786" s="69"/>
      <c r="F2786" s="159"/>
    </row>
    <row r="2787" spans="4:6" x14ac:dyDescent="0.35">
      <c r="D2787" s="149"/>
      <c r="E2787" s="69"/>
      <c r="F2787" s="159"/>
    </row>
    <row r="2788" spans="4:6" x14ac:dyDescent="0.35">
      <c r="D2788" s="149"/>
      <c r="E2788" s="69"/>
      <c r="F2788" s="159"/>
    </row>
    <row r="2789" spans="4:6" x14ac:dyDescent="0.35">
      <c r="D2789" s="149"/>
      <c r="E2789" s="69"/>
      <c r="F2789" s="159"/>
    </row>
    <row r="2790" spans="4:6" x14ac:dyDescent="0.35">
      <c r="D2790" s="149"/>
      <c r="E2790" s="69"/>
      <c r="F2790" s="159"/>
    </row>
    <row r="2791" spans="4:6" x14ac:dyDescent="0.35">
      <c r="D2791" s="149"/>
      <c r="E2791" s="69"/>
      <c r="F2791" s="159"/>
    </row>
    <row r="2792" spans="4:6" x14ac:dyDescent="0.35">
      <c r="D2792" s="149"/>
      <c r="E2792" s="69"/>
      <c r="F2792" s="159"/>
    </row>
    <row r="2793" spans="4:6" x14ac:dyDescent="0.35">
      <c r="D2793" s="149"/>
      <c r="E2793" s="69"/>
      <c r="F2793" s="159"/>
    </row>
    <row r="2794" spans="4:6" x14ac:dyDescent="0.35">
      <c r="D2794" s="149"/>
      <c r="E2794" s="69"/>
      <c r="F2794" s="159"/>
    </row>
    <row r="2795" spans="4:6" x14ac:dyDescent="0.35">
      <c r="D2795" s="149"/>
      <c r="E2795" s="69"/>
      <c r="F2795" s="159"/>
    </row>
    <row r="2796" spans="4:6" x14ac:dyDescent="0.35">
      <c r="D2796" s="149"/>
      <c r="E2796" s="69"/>
      <c r="F2796" s="159"/>
    </row>
    <row r="2797" spans="4:6" x14ac:dyDescent="0.35">
      <c r="D2797" s="149"/>
      <c r="E2797" s="69"/>
      <c r="F2797" s="159"/>
    </row>
    <row r="2798" spans="4:6" x14ac:dyDescent="0.35">
      <c r="D2798" s="149"/>
      <c r="E2798" s="69"/>
      <c r="F2798" s="159"/>
    </row>
    <row r="2799" spans="4:6" x14ac:dyDescent="0.35">
      <c r="D2799" s="149"/>
      <c r="E2799" s="69"/>
      <c r="F2799" s="159"/>
    </row>
    <row r="2800" spans="4:6" x14ac:dyDescent="0.35">
      <c r="D2800" s="149"/>
      <c r="E2800" s="69"/>
      <c r="F2800" s="159"/>
    </row>
    <row r="2801" spans="4:6" x14ac:dyDescent="0.35">
      <c r="D2801" s="149"/>
      <c r="E2801" s="69"/>
      <c r="F2801" s="159"/>
    </row>
    <row r="2802" spans="4:6" x14ac:dyDescent="0.35">
      <c r="D2802" s="149"/>
      <c r="E2802" s="69"/>
      <c r="F2802" s="159"/>
    </row>
    <row r="2803" spans="4:6" x14ac:dyDescent="0.35">
      <c r="D2803" s="149"/>
      <c r="E2803" s="69"/>
      <c r="F2803" s="159"/>
    </row>
    <row r="2804" spans="4:6" x14ac:dyDescent="0.35">
      <c r="D2804" s="149"/>
      <c r="E2804" s="69"/>
      <c r="F2804" s="159"/>
    </row>
    <row r="2805" spans="4:6" x14ac:dyDescent="0.35">
      <c r="D2805" s="149"/>
      <c r="E2805" s="69"/>
      <c r="F2805" s="159"/>
    </row>
    <row r="2806" spans="4:6" x14ac:dyDescent="0.35">
      <c r="D2806" s="149"/>
      <c r="E2806" s="69"/>
      <c r="F2806" s="159"/>
    </row>
    <row r="2807" spans="4:6" x14ac:dyDescent="0.35">
      <c r="D2807" s="149"/>
      <c r="E2807" s="69"/>
      <c r="F2807" s="159"/>
    </row>
    <row r="2808" spans="4:6" x14ac:dyDescent="0.35">
      <c r="D2808" s="149"/>
      <c r="E2808" s="69"/>
      <c r="F2808" s="159"/>
    </row>
    <row r="2809" spans="4:6" x14ac:dyDescent="0.35">
      <c r="D2809" s="149"/>
      <c r="E2809" s="69"/>
      <c r="F2809" s="159"/>
    </row>
    <row r="2810" spans="4:6" x14ac:dyDescent="0.35">
      <c r="D2810" s="149"/>
      <c r="E2810" s="69"/>
      <c r="F2810" s="159"/>
    </row>
    <row r="2811" spans="4:6" x14ac:dyDescent="0.35">
      <c r="D2811" s="149"/>
      <c r="E2811" s="69"/>
      <c r="F2811" s="159"/>
    </row>
    <row r="2812" spans="4:6" x14ac:dyDescent="0.35">
      <c r="D2812" s="149"/>
      <c r="E2812" s="69"/>
      <c r="F2812" s="159"/>
    </row>
    <row r="2813" spans="4:6" x14ac:dyDescent="0.35">
      <c r="D2813" s="149"/>
      <c r="E2813" s="69"/>
      <c r="F2813" s="159"/>
    </row>
    <row r="2814" spans="4:6" x14ac:dyDescent="0.35">
      <c r="D2814" s="149"/>
      <c r="E2814" s="69"/>
      <c r="F2814" s="159"/>
    </row>
    <row r="2815" spans="4:6" x14ac:dyDescent="0.35">
      <c r="D2815" s="149"/>
      <c r="E2815" s="69"/>
      <c r="F2815" s="159"/>
    </row>
    <row r="2816" spans="4:6" x14ac:dyDescent="0.35">
      <c r="D2816" s="149"/>
      <c r="E2816" s="69"/>
      <c r="F2816" s="159"/>
    </row>
    <row r="2817" spans="4:6" x14ac:dyDescent="0.35">
      <c r="D2817" s="149"/>
      <c r="E2817" s="69"/>
      <c r="F2817" s="159"/>
    </row>
    <row r="2818" spans="4:6" x14ac:dyDescent="0.35">
      <c r="D2818" s="149"/>
      <c r="E2818" s="69"/>
      <c r="F2818" s="159"/>
    </row>
    <row r="2819" spans="4:6" x14ac:dyDescent="0.35">
      <c r="D2819" s="149"/>
      <c r="E2819" s="69"/>
      <c r="F2819" s="159"/>
    </row>
    <row r="2820" spans="4:6" x14ac:dyDescent="0.35">
      <c r="D2820" s="149"/>
      <c r="E2820" s="69"/>
      <c r="F2820" s="159"/>
    </row>
    <row r="2821" spans="4:6" x14ac:dyDescent="0.35">
      <c r="D2821" s="149"/>
      <c r="E2821" s="69"/>
      <c r="F2821" s="159"/>
    </row>
    <row r="2822" spans="4:6" x14ac:dyDescent="0.35">
      <c r="D2822" s="149"/>
      <c r="E2822" s="69"/>
      <c r="F2822" s="159"/>
    </row>
    <row r="2823" spans="4:6" x14ac:dyDescent="0.35">
      <c r="D2823" s="149"/>
      <c r="E2823" s="69"/>
      <c r="F2823" s="159"/>
    </row>
    <row r="2824" spans="4:6" x14ac:dyDescent="0.35">
      <c r="D2824" s="149"/>
      <c r="E2824" s="69"/>
      <c r="F2824" s="159"/>
    </row>
    <row r="2825" spans="4:6" x14ac:dyDescent="0.35">
      <c r="D2825" s="149"/>
      <c r="E2825" s="69"/>
      <c r="F2825" s="159"/>
    </row>
    <row r="2826" spans="4:6" x14ac:dyDescent="0.35">
      <c r="D2826" s="149"/>
      <c r="E2826" s="69"/>
      <c r="F2826" s="159"/>
    </row>
    <row r="2827" spans="4:6" x14ac:dyDescent="0.35">
      <c r="D2827" s="149"/>
      <c r="E2827" s="69"/>
      <c r="F2827" s="159"/>
    </row>
    <row r="2828" spans="4:6" x14ac:dyDescent="0.35">
      <c r="D2828" s="149"/>
      <c r="E2828" s="69"/>
      <c r="F2828" s="159"/>
    </row>
    <row r="2829" spans="4:6" x14ac:dyDescent="0.35">
      <c r="D2829" s="149"/>
      <c r="E2829" s="69"/>
      <c r="F2829" s="159"/>
    </row>
    <row r="2830" spans="4:6" x14ac:dyDescent="0.35">
      <c r="D2830" s="149"/>
      <c r="E2830" s="69"/>
      <c r="F2830" s="159"/>
    </row>
    <row r="2831" spans="4:6" x14ac:dyDescent="0.35">
      <c r="D2831" s="149"/>
      <c r="E2831" s="69"/>
      <c r="F2831" s="159"/>
    </row>
    <row r="2832" spans="4:6" x14ac:dyDescent="0.35">
      <c r="D2832" s="149"/>
      <c r="E2832" s="69"/>
      <c r="F2832" s="159"/>
    </row>
    <row r="2833" spans="4:6" x14ac:dyDescent="0.35">
      <c r="D2833" s="149"/>
      <c r="E2833" s="69"/>
      <c r="F2833" s="159"/>
    </row>
    <row r="2834" spans="4:6" x14ac:dyDescent="0.35">
      <c r="D2834" s="149"/>
      <c r="E2834" s="69"/>
      <c r="F2834" s="159"/>
    </row>
    <row r="2835" spans="4:6" x14ac:dyDescent="0.35">
      <c r="D2835" s="149"/>
      <c r="E2835" s="69"/>
      <c r="F2835" s="159"/>
    </row>
    <row r="2836" spans="4:6" x14ac:dyDescent="0.35">
      <c r="D2836" s="149"/>
      <c r="E2836" s="69"/>
      <c r="F2836" s="159"/>
    </row>
    <row r="2837" spans="4:6" x14ac:dyDescent="0.35">
      <c r="D2837" s="149"/>
      <c r="E2837" s="69"/>
      <c r="F2837" s="159"/>
    </row>
    <row r="2838" spans="4:6" x14ac:dyDescent="0.35">
      <c r="D2838" s="149"/>
      <c r="E2838" s="69"/>
      <c r="F2838" s="159"/>
    </row>
    <row r="2839" spans="4:6" x14ac:dyDescent="0.35">
      <c r="D2839" s="149"/>
      <c r="E2839" s="69"/>
      <c r="F2839" s="159"/>
    </row>
    <row r="2840" spans="4:6" x14ac:dyDescent="0.35">
      <c r="D2840" s="149"/>
      <c r="E2840" s="69"/>
      <c r="F2840" s="159"/>
    </row>
    <row r="2841" spans="4:6" x14ac:dyDescent="0.35">
      <c r="D2841" s="149"/>
      <c r="E2841" s="69"/>
      <c r="F2841" s="159"/>
    </row>
    <row r="2842" spans="4:6" x14ac:dyDescent="0.35">
      <c r="D2842" s="149"/>
      <c r="E2842" s="69"/>
      <c r="F2842" s="159"/>
    </row>
    <row r="2843" spans="4:6" x14ac:dyDescent="0.35">
      <c r="D2843" s="149"/>
      <c r="E2843" s="69"/>
      <c r="F2843" s="159"/>
    </row>
    <row r="2844" spans="4:6" x14ac:dyDescent="0.35">
      <c r="D2844" s="149"/>
      <c r="E2844" s="69"/>
      <c r="F2844" s="159"/>
    </row>
    <row r="2845" spans="4:6" x14ac:dyDescent="0.35">
      <c r="D2845" s="149"/>
      <c r="E2845" s="69"/>
      <c r="F2845" s="159"/>
    </row>
    <row r="2846" spans="4:6" x14ac:dyDescent="0.35">
      <c r="D2846" s="149"/>
      <c r="E2846" s="69"/>
      <c r="F2846" s="159"/>
    </row>
    <row r="2847" spans="4:6" x14ac:dyDescent="0.35">
      <c r="D2847" s="149"/>
      <c r="E2847" s="69"/>
      <c r="F2847" s="159"/>
    </row>
    <row r="2848" spans="4:6" x14ac:dyDescent="0.35">
      <c r="D2848" s="149"/>
      <c r="E2848" s="69"/>
      <c r="F2848" s="159"/>
    </row>
    <row r="2849" spans="4:6" x14ac:dyDescent="0.35">
      <c r="D2849" s="149"/>
      <c r="E2849" s="69"/>
      <c r="F2849" s="159"/>
    </row>
    <row r="2850" spans="4:6" x14ac:dyDescent="0.35">
      <c r="D2850" s="149"/>
      <c r="E2850" s="69"/>
      <c r="F2850" s="159"/>
    </row>
    <row r="2851" spans="4:6" x14ac:dyDescent="0.35">
      <c r="D2851" s="149"/>
      <c r="E2851" s="69"/>
      <c r="F2851" s="159"/>
    </row>
    <row r="2852" spans="4:6" x14ac:dyDescent="0.35">
      <c r="D2852" s="149"/>
      <c r="E2852" s="69"/>
      <c r="F2852" s="159"/>
    </row>
    <row r="2853" spans="4:6" x14ac:dyDescent="0.35">
      <c r="D2853" s="149"/>
      <c r="E2853" s="69"/>
      <c r="F2853" s="159"/>
    </row>
    <row r="2854" spans="4:6" x14ac:dyDescent="0.35">
      <c r="D2854" s="149"/>
      <c r="E2854" s="69"/>
      <c r="F2854" s="159"/>
    </row>
    <row r="2855" spans="4:6" x14ac:dyDescent="0.35">
      <c r="D2855" s="149"/>
      <c r="E2855" s="69"/>
      <c r="F2855" s="159"/>
    </row>
    <row r="2856" spans="4:6" x14ac:dyDescent="0.35">
      <c r="D2856" s="149"/>
      <c r="E2856" s="69"/>
      <c r="F2856" s="159"/>
    </row>
    <row r="2857" spans="4:6" x14ac:dyDescent="0.35">
      <c r="D2857" s="149"/>
      <c r="E2857" s="69"/>
      <c r="F2857" s="159"/>
    </row>
    <row r="2858" spans="4:6" x14ac:dyDescent="0.35">
      <c r="D2858" s="149"/>
      <c r="E2858" s="69"/>
      <c r="F2858" s="159"/>
    </row>
    <row r="2859" spans="4:6" x14ac:dyDescent="0.35">
      <c r="D2859" s="149"/>
      <c r="E2859" s="69"/>
      <c r="F2859" s="159"/>
    </row>
    <row r="2860" spans="4:6" x14ac:dyDescent="0.35">
      <c r="D2860" s="149"/>
      <c r="E2860" s="69"/>
      <c r="F2860" s="159"/>
    </row>
    <row r="2861" spans="4:6" x14ac:dyDescent="0.35">
      <c r="D2861" s="149"/>
      <c r="E2861" s="69"/>
      <c r="F2861" s="159"/>
    </row>
    <row r="2862" spans="4:6" x14ac:dyDescent="0.35">
      <c r="D2862" s="149"/>
      <c r="E2862" s="69"/>
      <c r="F2862" s="159"/>
    </row>
    <row r="2863" spans="4:6" x14ac:dyDescent="0.35">
      <c r="D2863" s="149"/>
      <c r="E2863" s="69"/>
      <c r="F2863" s="159"/>
    </row>
    <row r="2864" spans="4:6" x14ac:dyDescent="0.35">
      <c r="D2864" s="149"/>
      <c r="E2864" s="69"/>
      <c r="F2864" s="159"/>
    </row>
    <row r="2865" spans="4:6" x14ac:dyDescent="0.35">
      <c r="D2865" s="149"/>
      <c r="E2865" s="69"/>
      <c r="F2865" s="159"/>
    </row>
    <row r="2866" spans="4:6" x14ac:dyDescent="0.35">
      <c r="D2866" s="149"/>
      <c r="E2866" s="69"/>
      <c r="F2866" s="159"/>
    </row>
    <row r="2867" spans="4:6" x14ac:dyDescent="0.35">
      <c r="D2867" s="149"/>
      <c r="E2867" s="69"/>
      <c r="F2867" s="159"/>
    </row>
    <row r="2868" spans="4:6" x14ac:dyDescent="0.35">
      <c r="D2868" s="149"/>
      <c r="E2868" s="69"/>
      <c r="F2868" s="159"/>
    </row>
    <row r="2869" spans="4:6" x14ac:dyDescent="0.35">
      <c r="D2869" s="149"/>
      <c r="E2869" s="69"/>
      <c r="F2869" s="159"/>
    </row>
    <row r="2870" spans="4:6" x14ac:dyDescent="0.35">
      <c r="D2870" s="149"/>
      <c r="E2870" s="69"/>
      <c r="F2870" s="159"/>
    </row>
    <row r="2871" spans="4:6" x14ac:dyDescent="0.35">
      <c r="D2871" s="149"/>
      <c r="E2871" s="69"/>
      <c r="F2871" s="159"/>
    </row>
    <row r="2872" spans="4:6" x14ac:dyDescent="0.35">
      <c r="D2872" s="149"/>
      <c r="E2872" s="69"/>
      <c r="F2872" s="159"/>
    </row>
    <row r="2873" spans="4:6" x14ac:dyDescent="0.35">
      <c r="D2873" s="149"/>
      <c r="E2873" s="69"/>
      <c r="F2873" s="159"/>
    </row>
    <row r="2874" spans="4:6" x14ac:dyDescent="0.35">
      <c r="D2874" s="149"/>
      <c r="E2874" s="69"/>
      <c r="F2874" s="159"/>
    </row>
    <row r="2875" spans="4:6" x14ac:dyDescent="0.35">
      <c r="D2875" s="149"/>
      <c r="E2875" s="69"/>
      <c r="F2875" s="159"/>
    </row>
    <row r="2876" spans="4:6" x14ac:dyDescent="0.35">
      <c r="D2876" s="149"/>
      <c r="E2876" s="69"/>
      <c r="F2876" s="159"/>
    </row>
    <row r="2877" spans="4:6" x14ac:dyDescent="0.35">
      <c r="D2877" s="149"/>
      <c r="E2877" s="69"/>
      <c r="F2877" s="159"/>
    </row>
    <row r="2878" spans="4:6" x14ac:dyDescent="0.35">
      <c r="D2878" s="149"/>
      <c r="E2878" s="69"/>
      <c r="F2878" s="159"/>
    </row>
    <row r="2879" spans="4:6" x14ac:dyDescent="0.35">
      <c r="D2879" s="149"/>
      <c r="E2879" s="69"/>
      <c r="F2879" s="159"/>
    </row>
    <row r="2880" spans="4:6" x14ac:dyDescent="0.35">
      <c r="D2880" s="149"/>
      <c r="E2880" s="69"/>
      <c r="F2880" s="159"/>
    </row>
    <row r="2881" spans="4:6" x14ac:dyDescent="0.35">
      <c r="D2881" s="149"/>
      <c r="E2881" s="69"/>
      <c r="F2881" s="159"/>
    </row>
    <row r="2882" spans="4:6" x14ac:dyDescent="0.35">
      <c r="D2882" s="149"/>
      <c r="E2882" s="69"/>
      <c r="F2882" s="159"/>
    </row>
    <row r="2883" spans="4:6" x14ac:dyDescent="0.35">
      <c r="D2883" s="149"/>
      <c r="E2883" s="69"/>
      <c r="F2883" s="159"/>
    </row>
    <row r="2884" spans="4:6" x14ac:dyDescent="0.35">
      <c r="D2884" s="149"/>
      <c r="E2884" s="69"/>
      <c r="F2884" s="159"/>
    </row>
    <row r="2885" spans="4:6" x14ac:dyDescent="0.35">
      <c r="D2885" s="149"/>
      <c r="E2885" s="69"/>
      <c r="F2885" s="159"/>
    </row>
    <row r="2886" spans="4:6" x14ac:dyDescent="0.35">
      <c r="D2886" s="149"/>
      <c r="E2886" s="69"/>
      <c r="F2886" s="159"/>
    </row>
    <row r="2887" spans="4:6" x14ac:dyDescent="0.35">
      <c r="D2887" s="149"/>
      <c r="E2887" s="69"/>
      <c r="F2887" s="159"/>
    </row>
    <row r="2888" spans="4:6" x14ac:dyDescent="0.35">
      <c r="D2888" s="149"/>
      <c r="E2888" s="69"/>
      <c r="F2888" s="159"/>
    </row>
    <row r="2889" spans="4:6" x14ac:dyDescent="0.35">
      <c r="D2889" s="149"/>
      <c r="E2889" s="69"/>
      <c r="F2889" s="159"/>
    </row>
    <row r="2890" spans="4:6" x14ac:dyDescent="0.35">
      <c r="D2890" s="149"/>
      <c r="E2890" s="69"/>
      <c r="F2890" s="159"/>
    </row>
    <row r="2891" spans="4:6" x14ac:dyDescent="0.35">
      <c r="D2891" s="149"/>
      <c r="E2891" s="69"/>
      <c r="F2891" s="159"/>
    </row>
    <row r="2892" spans="4:6" x14ac:dyDescent="0.35">
      <c r="D2892" s="149"/>
      <c r="E2892" s="69"/>
      <c r="F2892" s="159"/>
    </row>
    <row r="2893" spans="4:6" x14ac:dyDescent="0.35">
      <c r="D2893" s="149"/>
      <c r="E2893" s="69"/>
      <c r="F2893" s="159"/>
    </row>
    <row r="2894" spans="4:6" x14ac:dyDescent="0.35">
      <c r="D2894" s="149"/>
      <c r="E2894" s="69"/>
      <c r="F2894" s="159"/>
    </row>
    <row r="2895" spans="4:6" x14ac:dyDescent="0.35">
      <c r="D2895" s="149"/>
      <c r="E2895" s="69"/>
      <c r="F2895" s="159"/>
    </row>
    <row r="2896" spans="4:6" x14ac:dyDescent="0.35">
      <c r="D2896" s="149"/>
      <c r="E2896" s="69"/>
      <c r="F2896" s="159"/>
    </row>
    <row r="2897" spans="4:6" x14ac:dyDescent="0.35">
      <c r="D2897" s="149"/>
      <c r="E2897" s="69"/>
      <c r="F2897" s="159"/>
    </row>
    <row r="2898" spans="4:6" x14ac:dyDescent="0.35">
      <c r="D2898" s="149"/>
      <c r="E2898" s="69"/>
      <c r="F2898" s="159"/>
    </row>
    <row r="2899" spans="4:6" x14ac:dyDescent="0.35">
      <c r="D2899" s="149"/>
      <c r="E2899" s="69"/>
      <c r="F2899" s="159"/>
    </row>
    <row r="2900" spans="4:6" x14ac:dyDescent="0.35">
      <c r="D2900" s="149"/>
      <c r="E2900" s="69"/>
      <c r="F2900" s="159"/>
    </row>
    <row r="2901" spans="4:6" x14ac:dyDescent="0.35">
      <c r="D2901" s="149"/>
      <c r="E2901" s="69"/>
      <c r="F2901" s="159"/>
    </row>
    <row r="2902" spans="4:6" x14ac:dyDescent="0.35">
      <c r="D2902" s="149"/>
      <c r="E2902" s="69"/>
      <c r="F2902" s="159"/>
    </row>
    <row r="2903" spans="4:6" x14ac:dyDescent="0.35">
      <c r="D2903" s="149"/>
      <c r="E2903" s="69"/>
      <c r="F2903" s="159"/>
    </row>
    <row r="2904" spans="4:6" x14ac:dyDescent="0.35">
      <c r="D2904" s="149"/>
      <c r="E2904" s="69"/>
      <c r="F2904" s="159"/>
    </row>
    <row r="2905" spans="4:6" x14ac:dyDescent="0.35">
      <c r="D2905" s="149"/>
      <c r="E2905" s="69"/>
      <c r="F2905" s="159"/>
    </row>
    <row r="2906" spans="4:6" x14ac:dyDescent="0.35">
      <c r="D2906" s="149"/>
      <c r="E2906" s="69"/>
      <c r="F2906" s="159"/>
    </row>
    <row r="2907" spans="4:6" x14ac:dyDescent="0.35">
      <c r="D2907" s="149"/>
      <c r="E2907" s="69"/>
      <c r="F2907" s="159"/>
    </row>
    <row r="2908" spans="4:6" x14ac:dyDescent="0.35">
      <c r="D2908" s="149"/>
      <c r="E2908" s="69"/>
      <c r="F2908" s="159"/>
    </row>
    <row r="2909" spans="4:6" x14ac:dyDescent="0.35">
      <c r="D2909" s="149"/>
      <c r="E2909" s="69"/>
      <c r="F2909" s="159"/>
    </row>
    <row r="2910" spans="4:6" x14ac:dyDescent="0.35">
      <c r="D2910" s="149"/>
      <c r="E2910" s="69"/>
      <c r="F2910" s="159"/>
    </row>
    <row r="2911" spans="4:6" x14ac:dyDescent="0.35">
      <c r="D2911" s="149"/>
      <c r="E2911" s="69"/>
      <c r="F2911" s="159"/>
    </row>
    <row r="2912" spans="4:6" x14ac:dyDescent="0.35">
      <c r="D2912" s="149"/>
      <c r="E2912" s="69"/>
      <c r="F2912" s="159"/>
    </row>
    <row r="2913" spans="4:6" x14ac:dyDescent="0.35">
      <c r="D2913" s="149"/>
      <c r="E2913" s="69"/>
      <c r="F2913" s="159"/>
    </row>
    <row r="2914" spans="4:6" x14ac:dyDescent="0.35">
      <c r="D2914" s="149"/>
      <c r="E2914" s="69"/>
      <c r="F2914" s="159"/>
    </row>
    <row r="2915" spans="4:6" x14ac:dyDescent="0.35">
      <c r="D2915" s="149"/>
      <c r="E2915" s="69"/>
      <c r="F2915" s="159"/>
    </row>
    <row r="2916" spans="4:6" x14ac:dyDescent="0.35">
      <c r="D2916" s="149"/>
      <c r="E2916" s="69"/>
      <c r="F2916" s="159"/>
    </row>
    <row r="2917" spans="4:6" x14ac:dyDescent="0.35">
      <c r="D2917" s="149"/>
      <c r="E2917" s="69"/>
      <c r="F2917" s="159"/>
    </row>
    <row r="2918" spans="4:6" x14ac:dyDescent="0.35">
      <c r="D2918" s="149"/>
      <c r="E2918" s="69"/>
      <c r="F2918" s="159"/>
    </row>
    <row r="2919" spans="4:6" x14ac:dyDescent="0.35">
      <c r="D2919" s="149"/>
      <c r="E2919" s="69"/>
      <c r="F2919" s="159"/>
    </row>
    <row r="2920" spans="4:6" x14ac:dyDescent="0.35">
      <c r="D2920" s="149"/>
      <c r="E2920" s="69"/>
      <c r="F2920" s="159"/>
    </row>
    <row r="2921" spans="4:6" x14ac:dyDescent="0.35">
      <c r="D2921" s="149"/>
      <c r="E2921" s="69"/>
      <c r="F2921" s="159"/>
    </row>
    <row r="2922" spans="4:6" x14ac:dyDescent="0.35">
      <c r="D2922" s="149"/>
      <c r="E2922" s="69"/>
      <c r="F2922" s="159"/>
    </row>
    <row r="2923" spans="4:6" x14ac:dyDescent="0.35">
      <c r="D2923" s="149"/>
      <c r="E2923" s="69"/>
      <c r="F2923" s="159"/>
    </row>
    <row r="2924" spans="4:6" x14ac:dyDescent="0.35">
      <c r="D2924" s="149"/>
      <c r="E2924" s="69"/>
      <c r="F2924" s="159"/>
    </row>
    <row r="2925" spans="4:6" x14ac:dyDescent="0.35">
      <c r="D2925" s="149"/>
      <c r="E2925" s="69"/>
      <c r="F2925" s="159"/>
    </row>
    <row r="2926" spans="4:6" x14ac:dyDescent="0.35">
      <c r="D2926" s="149"/>
      <c r="E2926" s="69"/>
      <c r="F2926" s="159"/>
    </row>
    <row r="2927" spans="4:6" x14ac:dyDescent="0.35">
      <c r="D2927" s="149"/>
      <c r="E2927" s="69"/>
      <c r="F2927" s="159"/>
    </row>
    <row r="2928" spans="4:6" x14ac:dyDescent="0.35">
      <c r="D2928" s="149"/>
      <c r="E2928" s="69"/>
      <c r="F2928" s="159"/>
    </row>
    <row r="2929" spans="4:6" x14ac:dyDescent="0.35">
      <c r="D2929" s="149"/>
      <c r="E2929" s="69"/>
      <c r="F2929" s="159"/>
    </row>
    <row r="2930" spans="4:6" x14ac:dyDescent="0.35">
      <c r="D2930" s="149"/>
      <c r="E2930" s="69"/>
      <c r="F2930" s="159"/>
    </row>
    <row r="2931" spans="4:6" x14ac:dyDescent="0.35">
      <c r="D2931" s="149"/>
      <c r="E2931" s="69"/>
      <c r="F2931" s="159"/>
    </row>
    <row r="2932" spans="4:6" x14ac:dyDescent="0.35">
      <c r="D2932" s="149"/>
      <c r="E2932" s="69"/>
      <c r="F2932" s="159"/>
    </row>
    <row r="2933" spans="4:6" x14ac:dyDescent="0.35">
      <c r="D2933" s="149"/>
      <c r="E2933" s="69"/>
      <c r="F2933" s="159"/>
    </row>
    <row r="2934" spans="4:6" x14ac:dyDescent="0.35">
      <c r="D2934" s="149"/>
      <c r="E2934" s="69"/>
      <c r="F2934" s="159"/>
    </row>
    <row r="2935" spans="4:6" x14ac:dyDescent="0.35">
      <c r="D2935" s="149"/>
      <c r="E2935" s="69"/>
      <c r="F2935" s="159"/>
    </row>
    <row r="2936" spans="4:6" x14ac:dyDescent="0.35">
      <c r="D2936" s="149"/>
      <c r="E2936" s="69"/>
      <c r="F2936" s="159"/>
    </row>
    <row r="2937" spans="4:6" x14ac:dyDescent="0.35">
      <c r="D2937" s="149"/>
      <c r="E2937" s="69"/>
      <c r="F2937" s="159"/>
    </row>
    <row r="2938" spans="4:6" x14ac:dyDescent="0.35">
      <c r="D2938" s="149"/>
      <c r="E2938" s="69"/>
      <c r="F2938" s="159"/>
    </row>
    <row r="2939" spans="4:6" x14ac:dyDescent="0.35">
      <c r="D2939" s="149"/>
      <c r="E2939" s="69"/>
      <c r="F2939" s="159"/>
    </row>
    <row r="2940" spans="4:6" x14ac:dyDescent="0.35">
      <c r="D2940" s="149"/>
      <c r="E2940" s="69"/>
      <c r="F2940" s="159"/>
    </row>
    <row r="2941" spans="4:6" x14ac:dyDescent="0.35">
      <c r="D2941" s="149"/>
      <c r="E2941" s="69"/>
      <c r="F2941" s="159"/>
    </row>
    <row r="2942" spans="4:6" x14ac:dyDescent="0.35">
      <c r="D2942" s="149"/>
      <c r="E2942" s="69"/>
      <c r="F2942" s="159"/>
    </row>
    <row r="2943" spans="4:6" x14ac:dyDescent="0.35">
      <c r="D2943" s="149"/>
      <c r="E2943" s="69"/>
      <c r="F2943" s="159"/>
    </row>
    <row r="2944" spans="4:6" x14ac:dyDescent="0.35">
      <c r="D2944" s="149"/>
      <c r="E2944" s="69"/>
      <c r="F2944" s="159"/>
    </row>
    <row r="2945" spans="4:6" x14ac:dyDescent="0.35">
      <c r="D2945" s="149"/>
      <c r="E2945" s="69"/>
      <c r="F2945" s="159"/>
    </row>
    <row r="2946" spans="4:6" x14ac:dyDescent="0.35">
      <c r="D2946" s="149"/>
      <c r="E2946" s="69"/>
      <c r="F2946" s="159"/>
    </row>
    <row r="2947" spans="4:6" x14ac:dyDescent="0.35">
      <c r="D2947" s="149"/>
      <c r="E2947" s="69"/>
      <c r="F2947" s="159"/>
    </row>
    <row r="2948" spans="4:6" x14ac:dyDescent="0.35">
      <c r="D2948" s="149"/>
      <c r="E2948" s="69"/>
      <c r="F2948" s="159"/>
    </row>
    <row r="2949" spans="4:6" x14ac:dyDescent="0.35">
      <c r="D2949" s="149"/>
      <c r="E2949" s="69"/>
      <c r="F2949" s="159"/>
    </row>
    <row r="2950" spans="4:6" x14ac:dyDescent="0.35">
      <c r="D2950" s="149"/>
      <c r="E2950" s="69"/>
      <c r="F2950" s="159"/>
    </row>
    <row r="2951" spans="4:6" x14ac:dyDescent="0.35">
      <c r="D2951" s="149"/>
      <c r="E2951" s="69"/>
      <c r="F2951" s="159"/>
    </row>
    <row r="2952" spans="4:6" x14ac:dyDescent="0.35">
      <c r="D2952" s="149"/>
      <c r="E2952" s="69"/>
      <c r="F2952" s="159"/>
    </row>
    <row r="2953" spans="4:6" x14ac:dyDescent="0.35">
      <c r="D2953" s="149"/>
      <c r="E2953" s="69"/>
      <c r="F2953" s="159"/>
    </row>
    <row r="2954" spans="4:6" x14ac:dyDescent="0.35">
      <c r="D2954" s="149"/>
      <c r="E2954" s="69"/>
      <c r="F2954" s="159"/>
    </row>
    <row r="2955" spans="4:6" x14ac:dyDescent="0.35">
      <c r="D2955" s="149"/>
      <c r="E2955" s="69"/>
      <c r="F2955" s="159"/>
    </row>
    <row r="2956" spans="4:6" x14ac:dyDescent="0.35">
      <c r="D2956" s="149"/>
      <c r="E2956" s="69"/>
      <c r="F2956" s="159"/>
    </row>
    <row r="2957" spans="4:6" x14ac:dyDescent="0.35">
      <c r="D2957" s="149"/>
      <c r="E2957" s="69"/>
      <c r="F2957" s="159"/>
    </row>
    <row r="2958" spans="4:6" x14ac:dyDescent="0.35">
      <c r="D2958" s="149"/>
      <c r="E2958" s="69"/>
      <c r="F2958" s="159"/>
    </row>
    <row r="2959" spans="4:6" x14ac:dyDescent="0.35">
      <c r="D2959" s="149"/>
      <c r="E2959" s="69"/>
      <c r="F2959" s="159"/>
    </row>
    <row r="2960" spans="4:6" x14ac:dyDescent="0.35">
      <c r="D2960" s="149"/>
      <c r="E2960" s="69"/>
      <c r="F2960" s="159"/>
    </row>
    <row r="2961" spans="4:6" x14ac:dyDescent="0.35">
      <c r="D2961" s="149"/>
      <c r="E2961" s="69"/>
      <c r="F2961" s="159"/>
    </row>
    <row r="2962" spans="4:6" x14ac:dyDescent="0.35">
      <c r="D2962" s="149"/>
      <c r="E2962" s="69"/>
      <c r="F2962" s="159"/>
    </row>
    <row r="2963" spans="4:6" x14ac:dyDescent="0.35">
      <c r="D2963" s="149"/>
      <c r="E2963" s="69"/>
      <c r="F2963" s="159"/>
    </row>
    <row r="2964" spans="4:6" x14ac:dyDescent="0.35">
      <c r="D2964" s="149"/>
      <c r="E2964" s="69"/>
      <c r="F2964" s="159"/>
    </row>
    <row r="2965" spans="4:6" x14ac:dyDescent="0.35">
      <c r="D2965" s="149"/>
      <c r="E2965" s="69"/>
      <c r="F2965" s="159"/>
    </row>
    <row r="2966" spans="4:6" x14ac:dyDescent="0.35">
      <c r="D2966" s="149"/>
      <c r="E2966" s="69"/>
      <c r="F2966" s="159"/>
    </row>
    <row r="2967" spans="4:6" x14ac:dyDescent="0.35">
      <c r="D2967" s="149"/>
      <c r="E2967" s="69"/>
      <c r="F2967" s="159"/>
    </row>
    <row r="2968" spans="4:6" x14ac:dyDescent="0.35">
      <c r="D2968" s="149"/>
      <c r="E2968" s="69"/>
      <c r="F2968" s="159"/>
    </row>
    <row r="2969" spans="4:6" x14ac:dyDescent="0.35">
      <c r="D2969" s="149"/>
      <c r="E2969" s="69"/>
      <c r="F2969" s="159"/>
    </row>
    <row r="2970" spans="4:6" x14ac:dyDescent="0.35">
      <c r="D2970" s="149"/>
      <c r="E2970" s="69"/>
      <c r="F2970" s="159"/>
    </row>
    <row r="2971" spans="4:6" x14ac:dyDescent="0.35">
      <c r="D2971" s="149"/>
      <c r="E2971" s="69"/>
      <c r="F2971" s="159"/>
    </row>
    <row r="2972" spans="4:6" x14ac:dyDescent="0.35">
      <c r="D2972" s="149"/>
      <c r="E2972" s="69"/>
      <c r="F2972" s="159"/>
    </row>
    <row r="2973" spans="4:6" x14ac:dyDescent="0.35">
      <c r="D2973" s="149"/>
      <c r="E2973" s="69"/>
      <c r="F2973" s="159"/>
    </row>
    <row r="2974" spans="4:6" x14ac:dyDescent="0.35">
      <c r="D2974" s="149"/>
      <c r="E2974" s="69"/>
      <c r="F2974" s="159"/>
    </row>
    <row r="2975" spans="4:6" x14ac:dyDescent="0.35">
      <c r="D2975" s="149"/>
      <c r="E2975" s="69"/>
      <c r="F2975" s="159"/>
    </row>
    <row r="2976" spans="4:6" x14ac:dyDescent="0.35">
      <c r="D2976" s="149"/>
      <c r="E2976" s="69"/>
      <c r="F2976" s="159"/>
    </row>
    <row r="2977" spans="4:6" x14ac:dyDescent="0.35">
      <c r="D2977" s="149"/>
      <c r="E2977" s="69"/>
      <c r="F2977" s="159"/>
    </row>
    <row r="2978" spans="4:6" x14ac:dyDescent="0.35">
      <c r="D2978" s="149"/>
      <c r="E2978" s="69"/>
      <c r="F2978" s="159"/>
    </row>
    <row r="2979" spans="4:6" x14ac:dyDescent="0.35">
      <c r="D2979" s="149"/>
      <c r="E2979" s="69"/>
      <c r="F2979" s="159"/>
    </row>
    <row r="2980" spans="4:6" x14ac:dyDescent="0.35">
      <c r="D2980" s="149"/>
      <c r="E2980" s="69"/>
      <c r="F2980" s="159"/>
    </row>
    <row r="2981" spans="4:6" x14ac:dyDescent="0.35">
      <c r="D2981" s="149"/>
      <c r="E2981" s="69"/>
      <c r="F2981" s="159"/>
    </row>
    <row r="2982" spans="4:6" x14ac:dyDescent="0.35">
      <c r="D2982" s="149"/>
      <c r="E2982" s="69"/>
      <c r="F2982" s="159"/>
    </row>
    <row r="2983" spans="4:6" x14ac:dyDescent="0.35">
      <c r="D2983" s="149"/>
      <c r="E2983" s="69"/>
      <c r="F2983" s="159"/>
    </row>
    <row r="2984" spans="4:6" x14ac:dyDescent="0.35">
      <c r="D2984" s="149"/>
      <c r="E2984" s="69"/>
      <c r="F2984" s="159"/>
    </row>
    <row r="2985" spans="4:6" x14ac:dyDescent="0.35">
      <c r="D2985" s="149"/>
      <c r="E2985" s="69"/>
      <c r="F2985" s="159"/>
    </row>
    <row r="2986" spans="4:6" x14ac:dyDescent="0.35">
      <c r="D2986" s="149"/>
      <c r="E2986" s="69"/>
      <c r="F2986" s="159"/>
    </row>
    <row r="2987" spans="4:6" x14ac:dyDescent="0.35">
      <c r="D2987" s="149"/>
      <c r="E2987" s="69"/>
      <c r="F2987" s="159"/>
    </row>
    <row r="2988" spans="4:6" x14ac:dyDescent="0.35">
      <c r="D2988" s="149"/>
      <c r="E2988" s="69"/>
      <c r="F2988" s="159"/>
    </row>
    <row r="2989" spans="4:6" x14ac:dyDescent="0.35">
      <c r="D2989" s="149"/>
      <c r="E2989" s="69"/>
      <c r="F2989" s="159"/>
    </row>
    <row r="2990" spans="4:6" x14ac:dyDescent="0.35">
      <c r="D2990" s="149"/>
      <c r="E2990" s="69"/>
      <c r="F2990" s="159"/>
    </row>
    <row r="2991" spans="4:6" x14ac:dyDescent="0.35">
      <c r="D2991" s="149"/>
      <c r="E2991" s="69"/>
      <c r="F2991" s="159"/>
    </row>
    <row r="2992" spans="4:6" x14ac:dyDescent="0.35">
      <c r="D2992" s="149"/>
      <c r="E2992" s="69"/>
      <c r="F2992" s="159"/>
    </row>
    <row r="2993" spans="4:6" x14ac:dyDescent="0.35">
      <c r="D2993" s="149"/>
      <c r="E2993" s="69"/>
      <c r="F2993" s="159"/>
    </row>
    <row r="2994" spans="4:6" x14ac:dyDescent="0.35">
      <c r="D2994" s="149"/>
      <c r="E2994" s="69"/>
      <c r="F2994" s="159"/>
    </row>
    <row r="2995" spans="4:6" x14ac:dyDescent="0.35">
      <c r="D2995" s="149"/>
      <c r="E2995" s="69"/>
      <c r="F2995" s="159"/>
    </row>
    <row r="2996" spans="4:6" x14ac:dyDescent="0.35">
      <c r="D2996" s="149"/>
      <c r="E2996" s="69"/>
      <c r="F2996" s="159"/>
    </row>
    <row r="2997" spans="4:6" x14ac:dyDescent="0.35">
      <c r="D2997" s="149"/>
      <c r="E2997" s="69"/>
      <c r="F2997" s="159"/>
    </row>
    <row r="2998" spans="4:6" x14ac:dyDescent="0.35">
      <c r="D2998" s="149"/>
      <c r="E2998" s="69"/>
      <c r="F2998" s="159"/>
    </row>
    <row r="2999" spans="4:6" x14ac:dyDescent="0.35">
      <c r="D2999" s="149"/>
      <c r="E2999" s="69"/>
      <c r="F2999" s="159"/>
    </row>
    <row r="3000" spans="4:6" x14ac:dyDescent="0.35">
      <c r="D3000" s="149"/>
      <c r="E3000" s="69"/>
      <c r="F3000" s="159"/>
    </row>
    <row r="3001" spans="4:6" x14ac:dyDescent="0.35">
      <c r="D3001" s="149"/>
      <c r="E3001" s="69"/>
      <c r="F3001" s="159"/>
    </row>
    <row r="3002" spans="4:6" x14ac:dyDescent="0.35">
      <c r="D3002" s="149"/>
      <c r="E3002" s="69"/>
      <c r="F3002" s="159"/>
    </row>
    <row r="3003" spans="4:6" x14ac:dyDescent="0.35">
      <c r="D3003" s="149"/>
      <c r="E3003" s="69"/>
      <c r="F3003" s="159"/>
    </row>
    <row r="3004" spans="4:6" x14ac:dyDescent="0.35">
      <c r="D3004" s="149"/>
      <c r="E3004" s="69"/>
      <c r="F3004" s="159"/>
    </row>
    <row r="3005" spans="4:6" x14ac:dyDescent="0.35">
      <c r="D3005" s="149"/>
      <c r="E3005" s="69"/>
      <c r="F3005" s="159"/>
    </row>
    <row r="3006" spans="4:6" x14ac:dyDescent="0.35">
      <c r="D3006" s="149"/>
      <c r="E3006" s="69"/>
      <c r="F3006" s="159"/>
    </row>
    <row r="3007" spans="4:6" x14ac:dyDescent="0.35">
      <c r="D3007" s="149"/>
      <c r="E3007" s="69"/>
      <c r="F3007" s="159"/>
    </row>
    <row r="3008" spans="4:6" x14ac:dyDescent="0.35">
      <c r="D3008" s="149"/>
      <c r="E3008" s="69"/>
      <c r="F3008" s="159"/>
    </row>
    <row r="3009" spans="4:6" x14ac:dyDescent="0.35">
      <c r="D3009" s="149"/>
      <c r="E3009" s="69"/>
      <c r="F3009" s="159"/>
    </row>
    <row r="3010" spans="4:6" x14ac:dyDescent="0.35">
      <c r="D3010" s="149"/>
      <c r="E3010" s="69"/>
      <c r="F3010" s="159"/>
    </row>
    <row r="3011" spans="4:6" x14ac:dyDescent="0.35">
      <c r="D3011" s="149"/>
      <c r="E3011" s="69"/>
      <c r="F3011" s="159"/>
    </row>
    <row r="3012" spans="4:6" x14ac:dyDescent="0.35">
      <c r="D3012" s="149"/>
      <c r="E3012" s="69"/>
      <c r="F3012" s="159"/>
    </row>
    <row r="3013" spans="4:6" x14ac:dyDescent="0.35">
      <c r="D3013" s="149"/>
      <c r="E3013" s="69"/>
      <c r="F3013" s="159"/>
    </row>
    <row r="3014" spans="4:6" x14ac:dyDescent="0.35">
      <c r="D3014" s="149"/>
      <c r="E3014" s="69"/>
      <c r="F3014" s="159"/>
    </row>
    <row r="3015" spans="4:6" x14ac:dyDescent="0.35">
      <c r="D3015" s="149"/>
      <c r="E3015" s="69"/>
      <c r="F3015" s="159"/>
    </row>
    <row r="3016" spans="4:6" x14ac:dyDescent="0.35">
      <c r="D3016" s="149"/>
      <c r="E3016" s="69"/>
      <c r="F3016" s="159"/>
    </row>
    <row r="3017" spans="4:6" x14ac:dyDescent="0.35">
      <c r="D3017" s="149"/>
      <c r="E3017" s="69"/>
      <c r="F3017" s="159"/>
    </row>
    <row r="3018" spans="4:6" x14ac:dyDescent="0.35">
      <c r="D3018" s="149"/>
      <c r="E3018" s="69"/>
      <c r="F3018" s="159"/>
    </row>
    <row r="3019" spans="4:6" x14ac:dyDescent="0.35">
      <c r="D3019" s="149"/>
      <c r="E3019" s="69"/>
      <c r="F3019" s="159"/>
    </row>
    <row r="3020" spans="4:6" x14ac:dyDescent="0.35">
      <c r="D3020" s="149"/>
      <c r="E3020" s="69"/>
      <c r="F3020" s="159"/>
    </row>
    <row r="3021" spans="4:6" x14ac:dyDescent="0.35">
      <c r="D3021" s="149"/>
      <c r="E3021" s="69"/>
      <c r="F3021" s="159"/>
    </row>
    <row r="3022" spans="4:6" x14ac:dyDescent="0.35">
      <c r="D3022" s="149"/>
      <c r="E3022" s="69"/>
      <c r="F3022" s="159"/>
    </row>
    <row r="3023" spans="4:6" x14ac:dyDescent="0.35">
      <c r="D3023" s="149"/>
      <c r="E3023" s="69"/>
      <c r="F3023" s="159"/>
    </row>
    <row r="3024" spans="4:6" x14ac:dyDescent="0.35">
      <c r="D3024" s="149"/>
      <c r="E3024" s="69"/>
      <c r="F3024" s="159"/>
    </row>
    <row r="3025" spans="4:6" x14ac:dyDescent="0.35">
      <c r="D3025" s="149"/>
      <c r="E3025" s="69"/>
      <c r="F3025" s="159"/>
    </row>
    <row r="3026" spans="4:6" x14ac:dyDescent="0.35">
      <c r="D3026" s="149"/>
      <c r="E3026" s="69"/>
      <c r="F3026" s="159"/>
    </row>
    <row r="3027" spans="4:6" x14ac:dyDescent="0.35">
      <c r="D3027" s="149"/>
      <c r="E3027" s="69"/>
      <c r="F3027" s="159"/>
    </row>
    <row r="3028" spans="4:6" x14ac:dyDescent="0.35">
      <c r="D3028" s="149"/>
      <c r="E3028" s="69"/>
      <c r="F3028" s="159"/>
    </row>
    <row r="3029" spans="4:6" x14ac:dyDescent="0.35">
      <c r="D3029" s="149"/>
      <c r="E3029" s="69"/>
      <c r="F3029" s="159"/>
    </row>
    <row r="3030" spans="4:6" x14ac:dyDescent="0.35">
      <c r="D3030" s="149"/>
      <c r="E3030" s="69"/>
      <c r="F3030" s="159"/>
    </row>
    <row r="3031" spans="4:6" x14ac:dyDescent="0.35">
      <c r="D3031" s="149"/>
      <c r="E3031" s="69"/>
      <c r="F3031" s="159"/>
    </row>
    <row r="3032" spans="4:6" x14ac:dyDescent="0.35">
      <c r="D3032" s="149"/>
      <c r="E3032" s="69"/>
      <c r="F3032" s="159"/>
    </row>
    <row r="3033" spans="4:6" x14ac:dyDescent="0.35">
      <c r="D3033" s="149"/>
      <c r="E3033" s="69"/>
      <c r="F3033" s="159"/>
    </row>
    <row r="3034" spans="4:6" x14ac:dyDescent="0.35">
      <c r="D3034" s="149"/>
      <c r="E3034" s="69"/>
      <c r="F3034" s="159"/>
    </row>
    <row r="3035" spans="4:6" x14ac:dyDescent="0.35">
      <c r="D3035" s="149"/>
      <c r="E3035" s="69"/>
      <c r="F3035" s="159"/>
    </row>
    <row r="3036" spans="4:6" x14ac:dyDescent="0.35">
      <c r="D3036" s="149"/>
      <c r="E3036" s="69"/>
      <c r="F3036" s="159"/>
    </row>
    <row r="3037" spans="4:6" x14ac:dyDescent="0.35">
      <c r="D3037" s="149"/>
      <c r="E3037" s="69"/>
      <c r="F3037" s="159"/>
    </row>
    <row r="3038" spans="4:6" x14ac:dyDescent="0.35">
      <c r="D3038" s="149"/>
      <c r="E3038" s="69"/>
      <c r="F3038" s="159"/>
    </row>
    <row r="3039" spans="4:6" x14ac:dyDescent="0.35">
      <c r="D3039" s="149"/>
      <c r="E3039" s="69"/>
      <c r="F3039" s="159"/>
    </row>
    <row r="3040" spans="4:6" x14ac:dyDescent="0.35">
      <c r="D3040" s="149"/>
      <c r="E3040" s="69"/>
      <c r="F3040" s="159"/>
    </row>
    <row r="3041" spans="4:6" x14ac:dyDescent="0.35">
      <c r="D3041" s="149"/>
      <c r="E3041" s="69"/>
      <c r="F3041" s="159"/>
    </row>
    <row r="3042" spans="4:6" x14ac:dyDescent="0.35">
      <c r="D3042" s="149"/>
      <c r="E3042" s="69"/>
      <c r="F3042" s="159"/>
    </row>
    <row r="3043" spans="4:6" x14ac:dyDescent="0.35">
      <c r="D3043" s="149"/>
      <c r="E3043" s="69"/>
      <c r="F3043" s="159"/>
    </row>
    <row r="3044" spans="4:6" x14ac:dyDescent="0.35">
      <c r="D3044" s="149"/>
      <c r="E3044" s="69"/>
      <c r="F3044" s="159"/>
    </row>
    <row r="3045" spans="4:6" x14ac:dyDescent="0.35">
      <c r="D3045" s="149"/>
      <c r="E3045" s="69"/>
      <c r="F3045" s="159"/>
    </row>
    <row r="3046" spans="4:6" x14ac:dyDescent="0.35">
      <c r="D3046" s="149"/>
      <c r="E3046" s="69"/>
      <c r="F3046" s="159"/>
    </row>
    <row r="3047" spans="4:6" x14ac:dyDescent="0.35">
      <c r="D3047" s="149"/>
      <c r="E3047" s="69"/>
      <c r="F3047" s="159"/>
    </row>
    <row r="3048" spans="4:6" x14ac:dyDescent="0.35">
      <c r="D3048" s="149"/>
      <c r="E3048" s="69"/>
      <c r="F3048" s="159"/>
    </row>
    <row r="3049" spans="4:6" x14ac:dyDescent="0.35">
      <c r="D3049" s="149"/>
      <c r="E3049" s="69"/>
      <c r="F3049" s="159"/>
    </row>
    <row r="3050" spans="4:6" x14ac:dyDescent="0.35">
      <c r="D3050" s="149"/>
      <c r="E3050" s="69"/>
      <c r="F3050" s="159"/>
    </row>
    <row r="3051" spans="4:6" x14ac:dyDescent="0.35">
      <c r="D3051" s="149"/>
      <c r="E3051" s="69"/>
      <c r="F3051" s="159"/>
    </row>
    <row r="3052" spans="4:6" x14ac:dyDescent="0.35">
      <c r="D3052" s="149"/>
      <c r="E3052" s="69"/>
      <c r="F3052" s="159"/>
    </row>
    <row r="3053" spans="4:6" x14ac:dyDescent="0.35">
      <c r="D3053" s="149"/>
      <c r="E3053" s="69"/>
      <c r="F3053" s="159"/>
    </row>
    <row r="3054" spans="4:6" x14ac:dyDescent="0.35">
      <c r="D3054" s="149"/>
      <c r="E3054" s="69"/>
      <c r="F3054" s="159"/>
    </row>
    <row r="3055" spans="4:6" x14ac:dyDescent="0.35">
      <c r="D3055" s="149"/>
      <c r="E3055" s="69"/>
      <c r="F3055" s="159"/>
    </row>
    <row r="3056" spans="4:6" x14ac:dyDescent="0.35">
      <c r="D3056" s="149"/>
      <c r="E3056" s="69"/>
      <c r="F3056" s="159"/>
    </row>
    <row r="3057" spans="4:6" x14ac:dyDescent="0.35">
      <c r="D3057" s="149"/>
      <c r="E3057" s="69"/>
      <c r="F3057" s="159"/>
    </row>
    <row r="3058" spans="4:6" x14ac:dyDescent="0.35">
      <c r="D3058" s="149"/>
      <c r="E3058" s="69"/>
      <c r="F3058" s="159"/>
    </row>
    <row r="3059" spans="4:6" x14ac:dyDescent="0.35">
      <c r="D3059" s="149"/>
      <c r="E3059" s="69"/>
      <c r="F3059" s="159"/>
    </row>
    <row r="3060" spans="4:6" x14ac:dyDescent="0.35">
      <c r="D3060" s="149"/>
      <c r="E3060" s="69"/>
      <c r="F3060" s="159"/>
    </row>
    <row r="3061" spans="4:6" x14ac:dyDescent="0.35">
      <c r="D3061" s="149"/>
      <c r="E3061" s="69"/>
      <c r="F3061" s="159"/>
    </row>
    <row r="3062" spans="4:6" x14ac:dyDescent="0.35">
      <c r="D3062" s="149"/>
      <c r="E3062" s="69"/>
      <c r="F3062" s="159"/>
    </row>
    <row r="3063" spans="4:6" x14ac:dyDescent="0.35">
      <c r="D3063" s="149"/>
      <c r="E3063" s="69"/>
      <c r="F3063" s="159"/>
    </row>
    <row r="3064" spans="4:6" x14ac:dyDescent="0.35">
      <c r="D3064" s="149"/>
      <c r="E3064" s="69"/>
      <c r="F3064" s="159"/>
    </row>
    <row r="3065" spans="4:6" x14ac:dyDescent="0.35">
      <c r="D3065" s="149"/>
      <c r="E3065" s="69"/>
      <c r="F3065" s="159"/>
    </row>
    <row r="3066" spans="4:6" x14ac:dyDescent="0.35">
      <c r="D3066" s="149"/>
      <c r="E3066" s="69"/>
      <c r="F3066" s="159"/>
    </row>
    <row r="3067" spans="4:6" x14ac:dyDescent="0.35">
      <c r="D3067" s="149"/>
      <c r="E3067" s="69"/>
      <c r="F3067" s="159"/>
    </row>
    <row r="3068" spans="4:6" x14ac:dyDescent="0.35">
      <c r="D3068" s="149"/>
      <c r="E3068" s="69"/>
      <c r="F3068" s="159"/>
    </row>
    <row r="3069" spans="4:6" x14ac:dyDescent="0.35">
      <c r="D3069" s="149"/>
      <c r="E3069" s="69"/>
      <c r="F3069" s="159"/>
    </row>
    <row r="3070" spans="4:6" x14ac:dyDescent="0.35">
      <c r="D3070" s="149"/>
      <c r="E3070" s="69"/>
      <c r="F3070" s="159"/>
    </row>
    <row r="3071" spans="4:6" x14ac:dyDescent="0.35">
      <c r="D3071" s="149"/>
      <c r="E3071" s="69"/>
      <c r="F3071" s="159"/>
    </row>
    <row r="3072" spans="4:6" x14ac:dyDescent="0.35">
      <c r="D3072" s="149"/>
      <c r="E3072" s="69"/>
      <c r="F3072" s="159"/>
    </row>
    <row r="3073" spans="4:6" x14ac:dyDescent="0.35">
      <c r="D3073" s="149"/>
      <c r="E3073" s="69"/>
      <c r="F3073" s="159"/>
    </row>
    <row r="3074" spans="4:6" x14ac:dyDescent="0.35">
      <c r="D3074" s="149"/>
      <c r="E3074" s="69"/>
      <c r="F3074" s="159"/>
    </row>
    <row r="3075" spans="4:6" x14ac:dyDescent="0.35">
      <c r="D3075" s="149"/>
      <c r="E3075" s="69"/>
      <c r="F3075" s="159"/>
    </row>
    <row r="3076" spans="4:6" x14ac:dyDescent="0.35">
      <c r="D3076" s="149"/>
      <c r="E3076" s="69"/>
      <c r="F3076" s="159"/>
    </row>
    <row r="3077" spans="4:6" x14ac:dyDescent="0.35">
      <c r="D3077" s="149"/>
      <c r="E3077" s="69"/>
      <c r="F3077" s="159"/>
    </row>
    <row r="3078" spans="4:6" x14ac:dyDescent="0.35">
      <c r="D3078" s="149"/>
      <c r="E3078" s="69"/>
      <c r="F3078" s="159"/>
    </row>
    <row r="3079" spans="4:6" x14ac:dyDescent="0.35">
      <c r="D3079" s="149"/>
      <c r="E3079" s="69"/>
      <c r="F3079" s="159"/>
    </row>
    <row r="3080" spans="4:6" x14ac:dyDescent="0.35">
      <c r="D3080" s="149"/>
      <c r="E3080" s="69"/>
      <c r="F3080" s="159"/>
    </row>
    <row r="3081" spans="4:6" x14ac:dyDescent="0.35">
      <c r="D3081" s="149"/>
      <c r="E3081" s="69"/>
      <c r="F3081" s="159"/>
    </row>
    <row r="3082" spans="4:6" x14ac:dyDescent="0.35">
      <c r="D3082" s="149"/>
      <c r="E3082" s="69"/>
      <c r="F3082" s="159"/>
    </row>
    <row r="3083" spans="4:6" x14ac:dyDescent="0.35">
      <c r="D3083" s="149"/>
      <c r="E3083" s="69"/>
      <c r="F3083" s="159"/>
    </row>
    <row r="3084" spans="4:6" x14ac:dyDescent="0.35">
      <c r="D3084" s="149"/>
      <c r="E3084" s="69"/>
      <c r="F3084" s="159"/>
    </row>
    <row r="3085" spans="4:6" x14ac:dyDescent="0.35">
      <c r="D3085" s="149"/>
      <c r="E3085" s="69"/>
      <c r="F3085" s="159"/>
    </row>
    <row r="3086" spans="4:6" x14ac:dyDescent="0.35">
      <c r="D3086" s="149"/>
      <c r="E3086" s="69"/>
      <c r="F3086" s="159"/>
    </row>
    <row r="3087" spans="4:6" x14ac:dyDescent="0.35">
      <c r="D3087" s="149"/>
      <c r="E3087" s="69"/>
      <c r="F3087" s="159"/>
    </row>
    <row r="3088" spans="4:6" x14ac:dyDescent="0.35">
      <c r="D3088" s="149"/>
      <c r="E3088" s="69"/>
      <c r="F3088" s="159"/>
    </row>
    <row r="3089" spans="4:6" x14ac:dyDescent="0.35">
      <c r="D3089" s="149"/>
      <c r="E3089" s="69"/>
      <c r="F3089" s="159"/>
    </row>
    <row r="3090" spans="4:6" x14ac:dyDescent="0.35">
      <c r="D3090" s="149"/>
      <c r="E3090" s="69"/>
      <c r="F3090" s="159"/>
    </row>
    <row r="3091" spans="4:6" x14ac:dyDescent="0.35">
      <c r="D3091" s="149"/>
      <c r="E3091" s="69"/>
      <c r="F3091" s="159"/>
    </row>
    <row r="3092" spans="4:6" x14ac:dyDescent="0.35">
      <c r="D3092" s="149"/>
      <c r="E3092" s="69"/>
      <c r="F3092" s="159"/>
    </row>
    <row r="3093" spans="4:6" x14ac:dyDescent="0.35">
      <c r="D3093" s="149"/>
      <c r="E3093" s="69"/>
      <c r="F3093" s="159"/>
    </row>
    <row r="3094" spans="4:6" x14ac:dyDescent="0.35">
      <c r="D3094" s="149"/>
      <c r="E3094" s="69"/>
      <c r="F3094" s="159"/>
    </row>
    <row r="3095" spans="4:6" x14ac:dyDescent="0.35">
      <c r="D3095" s="149"/>
      <c r="E3095" s="69"/>
      <c r="F3095" s="159"/>
    </row>
    <row r="3096" spans="4:6" x14ac:dyDescent="0.35">
      <c r="D3096" s="149"/>
      <c r="E3096" s="69"/>
      <c r="F3096" s="159"/>
    </row>
    <row r="3097" spans="4:6" x14ac:dyDescent="0.35">
      <c r="D3097" s="149"/>
      <c r="E3097" s="69"/>
      <c r="F3097" s="159"/>
    </row>
    <row r="3098" spans="4:6" x14ac:dyDescent="0.35">
      <c r="D3098" s="149"/>
      <c r="E3098" s="69"/>
      <c r="F3098" s="159"/>
    </row>
    <row r="3099" spans="4:6" x14ac:dyDescent="0.35">
      <c r="D3099" s="149"/>
      <c r="E3099" s="69"/>
      <c r="F3099" s="159"/>
    </row>
    <row r="3100" spans="4:6" x14ac:dyDescent="0.35">
      <c r="D3100" s="149"/>
      <c r="E3100" s="69"/>
      <c r="F3100" s="159"/>
    </row>
    <row r="3101" spans="4:6" x14ac:dyDescent="0.35">
      <c r="D3101" s="149"/>
      <c r="E3101" s="69"/>
      <c r="F3101" s="159"/>
    </row>
    <row r="3102" spans="4:6" x14ac:dyDescent="0.35">
      <c r="D3102" s="149"/>
      <c r="E3102" s="69"/>
      <c r="F3102" s="159"/>
    </row>
    <row r="3103" spans="4:6" x14ac:dyDescent="0.35">
      <c r="D3103" s="149"/>
      <c r="E3103" s="69"/>
      <c r="F3103" s="159"/>
    </row>
    <row r="3104" spans="4:6" x14ac:dyDescent="0.35">
      <c r="D3104" s="149"/>
      <c r="E3104" s="69"/>
      <c r="F3104" s="159"/>
    </row>
    <row r="3105" spans="4:6" x14ac:dyDescent="0.35">
      <c r="D3105" s="149"/>
      <c r="E3105" s="69"/>
      <c r="F3105" s="159"/>
    </row>
    <row r="3106" spans="4:6" x14ac:dyDescent="0.35">
      <c r="D3106" s="149"/>
      <c r="E3106" s="69"/>
      <c r="F3106" s="159"/>
    </row>
    <row r="3107" spans="4:6" x14ac:dyDescent="0.35">
      <c r="D3107" s="149"/>
      <c r="E3107" s="69"/>
      <c r="F3107" s="159"/>
    </row>
    <row r="3108" spans="4:6" x14ac:dyDescent="0.35">
      <c r="D3108" s="149"/>
      <c r="E3108" s="69"/>
      <c r="F3108" s="159"/>
    </row>
    <row r="3109" spans="4:6" x14ac:dyDescent="0.35">
      <c r="D3109" s="149"/>
      <c r="E3109" s="69"/>
      <c r="F3109" s="159"/>
    </row>
    <row r="3110" spans="4:6" x14ac:dyDescent="0.35">
      <c r="D3110" s="149"/>
      <c r="E3110" s="69"/>
      <c r="F3110" s="159"/>
    </row>
    <row r="3111" spans="4:6" x14ac:dyDescent="0.35">
      <c r="D3111" s="149"/>
      <c r="E3111" s="69"/>
      <c r="F3111" s="159"/>
    </row>
    <row r="3112" spans="4:6" x14ac:dyDescent="0.35">
      <c r="D3112" s="149"/>
      <c r="E3112" s="69"/>
      <c r="F3112" s="159"/>
    </row>
    <row r="3113" spans="4:6" x14ac:dyDescent="0.35">
      <c r="D3113" s="149"/>
      <c r="E3113" s="69"/>
      <c r="F3113" s="159"/>
    </row>
    <row r="3114" spans="4:6" x14ac:dyDescent="0.35">
      <c r="D3114" s="149"/>
      <c r="E3114" s="69"/>
      <c r="F3114" s="159"/>
    </row>
    <row r="3115" spans="4:6" x14ac:dyDescent="0.35">
      <c r="D3115" s="149"/>
      <c r="E3115" s="69"/>
      <c r="F3115" s="159"/>
    </row>
    <row r="3116" spans="4:6" x14ac:dyDescent="0.35">
      <c r="D3116" s="149"/>
      <c r="E3116" s="69"/>
      <c r="F3116" s="159"/>
    </row>
    <row r="3117" spans="4:6" x14ac:dyDescent="0.35">
      <c r="D3117" s="149"/>
      <c r="E3117" s="69"/>
      <c r="F3117" s="159"/>
    </row>
    <row r="3118" spans="4:6" x14ac:dyDescent="0.35">
      <c r="D3118" s="149"/>
      <c r="E3118" s="69"/>
      <c r="F3118" s="159"/>
    </row>
    <row r="3119" spans="4:6" x14ac:dyDescent="0.35">
      <c r="D3119" s="149"/>
      <c r="E3119" s="69"/>
      <c r="F3119" s="159"/>
    </row>
    <row r="3120" spans="4:6" x14ac:dyDescent="0.35">
      <c r="D3120" s="149"/>
      <c r="E3120" s="69"/>
      <c r="F3120" s="159"/>
    </row>
    <row r="3121" spans="4:6" x14ac:dyDescent="0.35">
      <c r="D3121" s="149"/>
      <c r="E3121" s="69"/>
      <c r="F3121" s="159"/>
    </row>
    <row r="3122" spans="4:6" x14ac:dyDescent="0.35">
      <c r="D3122" s="149"/>
      <c r="E3122" s="69"/>
      <c r="F3122" s="159"/>
    </row>
    <row r="3123" spans="4:6" x14ac:dyDescent="0.35">
      <c r="D3123" s="149"/>
      <c r="E3123" s="69"/>
      <c r="F3123" s="159"/>
    </row>
    <row r="3124" spans="4:6" x14ac:dyDescent="0.35">
      <c r="D3124" s="149"/>
      <c r="E3124" s="69"/>
      <c r="F3124" s="159"/>
    </row>
    <row r="3125" spans="4:6" x14ac:dyDescent="0.35">
      <c r="D3125" s="149"/>
      <c r="E3125" s="69"/>
      <c r="F3125" s="159"/>
    </row>
    <row r="3126" spans="4:6" x14ac:dyDescent="0.35">
      <c r="D3126" s="149"/>
      <c r="E3126" s="69"/>
      <c r="F3126" s="159"/>
    </row>
    <row r="3127" spans="4:6" x14ac:dyDescent="0.35">
      <c r="D3127" s="149"/>
      <c r="E3127" s="69"/>
      <c r="F3127" s="159"/>
    </row>
    <row r="3128" spans="4:6" x14ac:dyDescent="0.35">
      <c r="D3128" s="149"/>
      <c r="E3128" s="69"/>
      <c r="F3128" s="159"/>
    </row>
    <row r="3129" spans="4:6" x14ac:dyDescent="0.35">
      <c r="D3129" s="149"/>
      <c r="E3129" s="69"/>
      <c r="F3129" s="159"/>
    </row>
    <row r="3130" spans="4:6" x14ac:dyDescent="0.35">
      <c r="D3130" s="149"/>
      <c r="E3130" s="69"/>
      <c r="F3130" s="159"/>
    </row>
    <row r="3131" spans="4:6" x14ac:dyDescent="0.35">
      <c r="D3131" s="149"/>
      <c r="E3131" s="69"/>
      <c r="F3131" s="159"/>
    </row>
    <row r="3132" spans="4:6" x14ac:dyDescent="0.35">
      <c r="D3132" s="149"/>
      <c r="E3132" s="69"/>
      <c r="F3132" s="159"/>
    </row>
    <row r="3133" spans="4:6" x14ac:dyDescent="0.35">
      <c r="D3133" s="149"/>
      <c r="E3133" s="69"/>
      <c r="F3133" s="159"/>
    </row>
    <row r="3134" spans="4:6" x14ac:dyDescent="0.35">
      <c r="D3134" s="149"/>
      <c r="E3134" s="69"/>
      <c r="F3134" s="159"/>
    </row>
    <row r="3135" spans="4:6" x14ac:dyDescent="0.35">
      <c r="D3135" s="149"/>
      <c r="E3135" s="69"/>
      <c r="F3135" s="159"/>
    </row>
    <row r="3136" spans="4:6" x14ac:dyDescent="0.35">
      <c r="D3136" s="149"/>
      <c r="E3136" s="69"/>
      <c r="F3136" s="159"/>
    </row>
    <row r="3137" spans="4:6" x14ac:dyDescent="0.35">
      <c r="D3137" s="149"/>
      <c r="E3137" s="69"/>
      <c r="F3137" s="159"/>
    </row>
    <row r="3138" spans="4:6" x14ac:dyDescent="0.35">
      <c r="D3138" s="149"/>
      <c r="E3138" s="69"/>
      <c r="F3138" s="159"/>
    </row>
    <row r="3139" spans="4:6" x14ac:dyDescent="0.35">
      <c r="D3139" s="149"/>
      <c r="E3139" s="69"/>
      <c r="F3139" s="159"/>
    </row>
    <row r="3140" spans="4:6" x14ac:dyDescent="0.35">
      <c r="D3140" s="149"/>
      <c r="E3140" s="69"/>
      <c r="F3140" s="159"/>
    </row>
    <row r="3141" spans="4:6" x14ac:dyDescent="0.35">
      <c r="D3141" s="149"/>
      <c r="E3141" s="69"/>
      <c r="F3141" s="159"/>
    </row>
    <row r="3142" spans="4:6" x14ac:dyDescent="0.35">
      <c r="D3142" s="149"/>
      <c r="E3142" s="69"/>
      <c r="F3142" s="159"/>
    </row>
    <row r="3143" spans="4:6" x14ac:dyDescent="0.35">
      <c r="D3143" s="149"/>
      <c r="E3143" s="69"/>
      <c r="F3143" s="159"/>
    </row>
    <row r="3144" spans="4:6" x14ac:dyDescent="0.35">
      <c r="D3144" s="149"/>
      <c r="E3144" s="69"/>
      <c r="F3144" s="159"/>
    </row>
    <row r="3145" spans="4:6" x14ac:dyDescent="0.35">
      <c r="D3145" s="149"/>
      <c r="E3145" s="69"/>
      <c r="F3145" s="159"/>
    </row>
    <row r="3146" spans="4:6" x14ac:dyDescent="0.35">
      <c r="D3146" s="149"/>
      <c r="E3146" s="69"/>
      <c r="F3146" s="159"/>
    </row>
    <row r="3147" spans="4:6" x14ac:dyDescent="0.35">
      <c r="D3147" s="149"/>
      <c r="E3147" s="69"/>
      <c r="F3147" s="159"/>
    </row>
    <row r="3148" spans="4:6" x14ac:dyDescent="0.35">
      <c r="D3148" s="149"/>
      <c r="E3148" s="69"/>
      <c r="F3148" s="159"/>
    </row>
    <row r="3149" spans="4:6" x14ac:dyDescent="0.35">
      <c r="D3149" s="149"/>
      <c r="E3149" s="69"/>
      <c r="F3149" s="159"/>
    </row>
    <row r="3150" spans="4:6" x14ac:dyDescent="0.35">
      <c r="D3150" s="149"/>
      <c r="E3150" s="69"/>
      <c r="F3150" s="159"/>
    </row>
    <row r="3151" spans="4:6" x14ac:dyDescent="0.35">
      <c r="D3151" s="149"/>
      <c r="E3151" s="69"/>
      <c r="F3151" s="159"/>
    </row>
    <row r="3152" spans="4:6" x14ac:dyDescent="0.35">
      <c r="D3152" s="149"/>
      <c r="E3152" s="69"/>
      <c r="F3152" s="159"/>
    </row>
    <row r="3153" spans="4:6" x14ac:dyDescent="0.35">
      <c r="D3153" s="149"/>
      <c r="E3153" s="69"/>
      <c r="F3153" s="159"/>
    </row>
    <row r="3154" spans="4:6" x14ac:dyDescent="0.35">
      <c r="D3154" s="149"/>
      <c r="E3154" s="69"/>
      <c r="F3154" s="159"/>
    </row>
    <row r="3155" spans="4:6" x14ac:dyDescent="0.35">
      <c r="D3155" s="149"/>
      <c r="E3155" s="69"/>
      <c r="F3155" s="159"/>
    </row>
    <row r="3156" spans="4:6" x14ac:dyDescent="0.35">
      <c r="D3156" s="149"/>
      <c r="E3156" s="69"/>
      <c r="F3156" s="159"/>
    </row>
    <row r="3157" spans="4:6" x14ac:dyDescent="0.35">
      <c r="D3157" s="149"/>
      <c r="E3157" s="69"/>
      <c r="F3157" s="159"/>
    </row>
    <row r="3158" spans="4:6" x14ac:dyDescent="0.35">
      <c r="D3158" s="149"/>
      <c r="E3158" s="69"/>
      <c r="F3158" s="159"/>
    </row>
    <row r="3159" spans="4:6" x14ac:dyDescent="0.35">
      <c r="D3159" s="149"/>
      <c r="E3159" s="69"/>
      <c r="F3159" s="159"/>
    </row>
    <row r="3160" spans="4:6" x14ac:dyDescent="0.35">
      <c r="D3160" s="149"/>
      <c r="E3160" s="69"/>
      <c r="F3160" s="159"/>
    </row>
    <row r="3161" spans="4:6" x14ac:dyDescent="0.35">
      <c r="D3161" s="149"/>
      <c r="E3161" s="69"/>
      <c r="F3161" s="159"/>
    </row>
    <row r="3162" spans="4:6" x14ac:dyDescent="0.35">
      <c r="D3162" s="149"/>
      <c r="E3162" s="69"/>
      <c r="F3162" s="159"/>
    </row>
    <row r="3163" spans="4:6" x14ac:dyDescent="0.35">
      <c r="D3163" s="149"/>
      <c r="E3163" s="69"/>
      <c r="F3163" s="159"/>
    </row>
    <row r="3164" spans="4:6" x14ac:dyDescent="0.35">
      <c r="D3164" s="149"/>
      <c r="E3164" s="69"/>
      <c r="F3164" s="159"/>
    </row>
    <row r="3165" spans="4:6" x14ac:dyDescent="0.35">
      <c r="D3165" s="149"/>
      <c r="E3165" s="69"/>
      <c r="F3165" s="159"/>
    </row>
    <row r="3166" spans="4:6" x14ac:dyDescent="0.35">
      <c r="D3166" s="149"/>
      <c r="E3166" s="69"/>
      <c r="F3166" s="159"/>
    </row>
    <row r="3167" spans="4:6" x14ac:dyDescent="0.35">
      <c r="D3167" s="149"/>
      <c r="E3167" s="69"/>
      <c r="F3167" s="159"/>
    </row>
    <row r="3168" spans="4:6" x14ac:dyDescent="0.35">
      <c r="D3168" s="149"/>
      <c r="E3168" s="69"/>
      <c r="F3168" s="159"/>
    </row>
    <row r="3169" spans="4:6" x14ac:dyDescent="0.35">
      <c r="D3169" s="149"/>
      <c r="E3169" s="69"/>
      <c r="F3169" s="159"/>
    </row>
    <row r="3170" spans="4:6" x14ac:dyDescent="0.35">
      <c r="D3170" s="149"/>
      <c r="E3170" s="69"/>
      <c r="F3170" s="159"/>
    </row>
    <row r="3171" spans="4:6" x14ac:dyDescent="0.35">
      <c r="D3171" s="149"/>
      <c r="E3171" s="69"/>
      <c r="F3171" s="159"/>
    </row>
    <row r="3172" spans="4:6" x14ac:dyDescent="0.35">
      <c r="D3172" s="149"/>
      <c r="E3172" s="69"/>
      <c r="F3172" s="159"/>
    </row>
    <row r="3173" spans="4:6" x14ac:dyDescent="0.35">
      <c r="D3173" s="149"/>
      <c r="E3173" s="69"/>
      <c r="F3173" s="159"/>
    </row>
    <row r="3174" spans="4:6" x14ac:dyDescent="0.35">
      <c r="D3174" s="149"/>
      <c r="E3174" s="69"/>
      <c r="F3174" s="159"/>
    </row>
    <row r="3175" spans="4:6" x14ac:dyDescent="0.35">
      <c r="D3175" s="149"/>
      <c r="E3175" s="69"/>
      <c r="F3175" s="159"/>
    </row>
    <row r="3176" spans="4:6" x14ac:dyDescent="0.35">
      <c r="D3176" s="149"/>
      <c r="E3176" s="69"/>
      <c r="F3176" s="159"/>
    </row>
    <row r="3177" spans="4:6" x14ac:dyDescent="0.35">
      <c r="D3177" s="149"/>
      <c r="E3177" s="69"/>
      <c r="F3177" s="159"/>
    </row>
    <row r="3178" spans="4:6" x14ac:dyDescent="0.35">
      <c r="D3178" s="149"/>
      <c r="E3178" s="69"/>
      <c r="F3178" s="159"/>
    </row>
    <row r="3179" spans="4:6" x14ac:dyDescent="0.35">
      <c r="D3179" s="149"/>
      <c r="E3179" s="69"/>
      <c r="F3179" s="159"/>
    </row>
    <row r="3180" spans="4:6" x14ac:dyDescent="0.35">
      <c r="D3180" s="149"/>
      <c r="E3180" s="69"/>
      <c r="F3180" s="159"/>
    </row>
    <row r="3181" spans="4:6" x14ac:dyDescent="0.35">
      <c r="D3181" s="149"/>
      <c r="E3181" s="69"/>
      <c r="F3181" s="159"/>
    </row>
    <row r="3182" spans="4:6" x14ac:dyDescent="0.35">
      <c r="D3182" s="149"/>
      <c r="E3182" s="69"/>
      <c r="F3182" s="159"/>
    </row>
    <row r="3183" spans="4:6" x14ac:dyDescent="0.35">
      <c r="D3183" s="149"/>
      <c r="E3183" s="69"/>
      <c r="F3183" s="159"/>
    </row>
    <row r="3184" spans="4:6" x14ac:dyDescent="0.35">
      <c r="D3184" s="149"/>
      <c r="E3184" s="69"/>
      <c r="F3184" s="159"/>
    </row>
    <row r="3185" spans="4:6" x14ac:dyDescent="0.35">
      <c r="D3185" s="149"/>
      <c r="E3185" s="69"/>
      <c r="F3185" s="159"/>
    </row>
    <row r="3186" spans="4:6" x14ac:dyDescent="0.35">
      <c r="D3186" s="149"/>
      <c r="E3186" s="69"/>
      <c r="F3186" s="159"/>
    </row>
    <row r="3187" spans="4:6" x14ac:dyDescent="0.35">
      <c r="D3187" s="149"/>
      <c r="E3187" s="69"/>
      <c r="F3187" s="159"/>
    </row>
    <row r="3188" spans="4:6" x14ac:dyDescent="0.35">
      <c r="D3188" s="149"/>
      <c r="E3188" s="69"/>
      <c r="F3188" s="159"/>
    </row>
    <row r="3189" spans="4:6" x14ac:dyDescent="0.35">
      <c r="D3189" s="149"/>
      <c r="E3189" s="69"/>
      <c r="F3189" s="159"/>
    </row>
    <row r="3190" spans="4:6" x14ac:dyDescent="0.35">
      <c r="D3190" s="149"/>
      <c r="E3190" s="69"/>
      <c r="F3190" s="159"/>
    </row>
    <row r="3191" spans="4:6" x14ac:dyDescent="0.35">
      <c r="D3191" s="149"/>
      <c r="E3191" s="69"/>
      <c r="F3191" s="159"/>
    </row>
    <row r="3192" spans="4:6" x14ac:dyDescent="0.35">
      <c r="D3192" s="149"/>
      <c r="E3192" s="69"/>
      <c r="F3192" s="159"/>
    </row>
    <row r="3193" spans="4:6" x14ac:dyDescent="0.35">
      <c r="D3193" s="149"/>
      <c r="E3193" s="69"/>
      <c r="F3193" s="159"/>
    </row>
    <row r="3194" spans="4:6" x14ac:dyDescent="0.35">
      <c r="D3194" s="149"/>
      <c r="E3194" s="69"/>
      <c r="F3194" s="159"/>
    </row>
    <row r="3195" spans="4:6" x14ac:dyDescent="0.35">
      <c r="D3195" s="149"/>
      <c r="E3195" s="69"/>
      <c r="F3195" s="159"/>
    </row>
    <row r="3196" spans="4:6" x14ac:dyDescent="0.35">
      <c r="D3196" s="149"/>
      <c r="E3196" s="69"/>
      <c r="F3196" s="159"/>
    </row>
    <row r="3197" spans="4:6" x14ac:dyDescent="0.35">
      <c r="D3197" s="149"/>
      <c r="E3197" s="69"/>
      <c r="F3197" s="159"/>
    </row>
    <row r="3198" spans="4:6" x14ac:dyDescent="0.35">
      <c r="D3198" s="149"/>
      <c r="E3198" s="69"/>
      <c r="F3198" s="159"/>
    </row>
    <row r="3199" spans="4:6" x14ac:dyDescent="0.35">
      <c r="D3199" s="149"/>
      <c r="E3199" s="69"/>
      <c r="F3199" s="159"/>
    </row>
    <row r="3200" spans="4:6" x14ac:dyDescent="0.35">
      <c r="D3200" s="149"/>
      <c r="E3200" s="69"/>
      <c r="F3200" s="159"/>
    </row>
    <row r="3201" spans="4:6" x14ac:dyDescent="0.35">
      <c r="D3201" s="149"/>
      <c r="E3201" s="69"/>
      <c r="F3201" s="159"/>
    </row>
    <row r="3202" spans="4:6" x14ac:dyDescent="0.35">
      <c r="D3202" s="149"/>
      <c r="E3202" s="69"/>
      <c r="F3202" s="159"/>
    </row>
    <row r="3203" spans="4:6" x14ac:dyDescent="0.35">
      <c r="D3203" s="149"/>
      <c r="E3203" s="69"/>
      <c r="F3203" s="159"/>
    </row>
    <row r="3204" spans="4:6" x14ac:dyDescent="0.35">
      <c r="D3204" s="149"/>
      <c r="E3204" s="69"/>
      <c r="F3204" s="159"/>
    </row>
    <row r="3205" spans="4:6" x14ac:dyDescent="0.35">
      <c r="D3205" s="149"/>
      <c r="E3205" s="69"/>
      <c r="F3205" s="159"/>
    </row>
    <row r="3206" spans="4:6" x14ac:dyDescent="0.35">
      <c r="D3206" s="149"/>
      <c r="E3206" s="69"/>
      <c r="F3206" s="159"/>
    </row>
    <row r="3207" spans="4:6" x14ac:dyDescent="0.35">
      <c r="D3207" s="149"/>
      <c r="E3207" s="69"/>
      <c r="F3207" s="159"/>
    </row>
    <row r="3208" spans="4:6" x14ac:dyDescent="0.35">
      <c r="D3208" s="149"/>
      <c r="E3208" s="69"/>
      <c r="F3208" s="159"/>
    </row>
    <row r="3209" spans="4:6" x14ac:dyDescent="0.35">
      <c r="D3209" s="149"/>
      <c r="E3209" s="69"/>
      <c r="F3209" s="159"/>
    </row>
    <row r="3210" spans="4:6" x14ac:dyDescent="0.35">
      <c r="D3210" s="149"/>
      <c r="E3210" s="69"/>
      <c r="F3210" s="159"/>
    </row>
    <row r="3211" spans="4:6" x14ac:dyDescent="0.35">
      <c r="D3211" s="149"/>
      <c r="E3211" s="69"/>
      <c r="F3211" s="159"/>
    </row>
    <row r="3212" spans="4:6" x14ac:dyDescent="0.35">
      <c r="D3212" s="149"/>
      <c r="E3212" s="69"/>
      <c r="F3212" s="159"/>
    </row>
    <row r="3213" spans="4:6" x14ac:dyDescent="0.35">
      <c r="D3213" s="149"/>
      <c r="E3213" s="69"/>
      <c r="F3213" s="159"/>
    </row>
    <row r="3214" spans="4:6" x14ac:dyDescent="0.35">
      <c r="D3214" s="149"/>
      <c r="E3214" s="69"/>
      <c r="F3214" s="159"/>
    </row>
    <row r="3215" spans="4:6" x14ac:dyDescent="0.35">
      <c r="D3215" s="149"/>
      <c r="E3215" s="69"/>
      <c r="F3215" s="159"/>
    </row>
    <row r="3216" spans="4:6" x14ac:dyDescent="0.35">
      <c r="D3216" s="149"/>
      <c r="E3216" s="69"/>
      <c r="F3216" s="159"/>
    </row>
    <row r="3217" spans="4:6" x14ac:dyDescent="0.35">
      <c r="D3217" s="149"/>
      <c r="E3217" s="69"/>
      <c r="F3217" s="159"/>
    </row>
    <row r="3218" spans="4:6" x14ac:dyDescent="0.35">
      <c r="D3218" s="149"/>
      <c r="E3218" s="69"/>
      <c r="F3218" s="159"/>
    </row>
    <row r="3219" spans="4:6" x14ac:dyDescent="0.35">
      <c r="D3219" s="149"/>
      <c r="E3219" s="69"/>
      <c r="F3219" s="159"/>
    </row>
    <row r="3220" spans="4:6" x14ac:dyDescent="0.35">
      <c r="D3220" s="149"/>
      <c r="E3220" s="69"/>
      <c r="F3220" s="159"/>
    </row>
    <row r="3221" spans="4:6" x14ac:dyDescent="0.35">
      <c r="D3221" s="149"/>
      <c r="E3221" s="69"/>
      <c r="F3221" s="159"/>
    </row>
    <row r="3222" spans="4:6" x14ac:dyDescent="0.35">
      <c r="D3222" s="149"/>
      <c r="E3222" s="69"/>
      <c r="F3222" s="159"/>
    </row>
    <row r="3223" spans="4:6" x14ac:dyDescent="0.35">
      <c r="D3223" s="149"/>
      <c r="E3223" s="69"/>
      <c r="F3223" s="159"/>
    </row>
    <row r="3224" spans="4:6" x14ac:dyDescent="0.35">
      <c r="D3224" s="149"/>
      <c r="E3224" s="69"/>
      <c r="F3224" s="159"/>
    </row>
    <row r="3225" spans="4:6" x14ac:dyDescent="0.35">
      <c r="D3225" s="149"/>
      <c r="E3225" s="69"/>
      <c r="F3225" s="159"/>
    </row>
    <row r="3226" spans="4:6" x14ac:dyDescent="0.35">
      <c r="D3226" s="149"/>
      <c r="E3226" s="69"/>
      <c r="F3226" s="159"/>
    </row>
    <row r="3227" spans="4:6" x14ac:dyDescent="0.35">
      <c r="D3227" s="149"/>
      <c r="E3227" s="69"/>
      <c r="F3227" s="159"/>
    </row>
    <row r="3228" spans="4:6" x14ac:dyDescent="0.35">
      <c r="D3228" s="149"/>
      <c r="E3228" s="69"/>
      <c r="F3228" s="159"/>
    </row>
    <row r="3229" spans="4:6" x14ac:dyDescent="0.35">
      <c r="D3229" s="149"/>
      <c r="E3229" s="69"/>
      <c r="F3229" s="159"/>
    </row>
    <row r="3230" spans="4:6" x14ac:dyDescent="0.35">
      <c r="D3230" s="149"/>
      <c r="E3230" s="69"/>
      <c r="F3230" s="159"/>
    </row>
    <row r="3231" spans="4:6" x14ac:dyDescent="0.35">
      <c r="D3231" s="149"/>
      <c r="E3231" s="69"/>
      <c r="F3231" s="159"/>
    </row>
    <row r="3232" spans="4:6" x14ac:dyDescent="0.35">
      <c r="D3232" s="149"/>
      <c r="E3232" s="69"/>
      <c r="F3232" s="159"/>
    </row>
    <row r="3233" spans="4:6" x14ac:dyDescent="0.35">
      <c r="D3233" s="149"/>
      <c r="E3233" s="69"/>
      <c r="F3233" s="159"/>
    </row>
    <row r="3234" spans="4:6" x14ac:dyDescent="0.35">
      <c r="D3234" s="149"/>
      <c r="E3234" s="69"/>
      <c r="F3234" s="159"/>
    </row>
    <row r="3235" spans="4:6" x14ac:dyDescent="0.35">
      <c r="D3235" s="149"/>
      <c r="E3235" s="69"/>
      <c r="F3235" s="159"/>
    </row>
    <row r="3236" spans="4:6" x14ac:dyDescent="0.35">
      <c r="D3236" s="149"/>
      <c r="E3236" s="69"/>
      <c r="F3236" s="159"/>
    </row>
    <row r="3237" spans="4:6" x14ac:dyDescent="0.35">
      <c r="D3237" s="149"/>
      <c r="E3237" s="69"/>
      <c r="F3237" s="159"/>
    </row>
    <row r="3238" spans="4:6" x14ac:dyDescent="0.35">
      <c r="D3238" s="149"/>
      <c r="E3238" s="69"/>
      <c r="F3238" s="159"/>
    </row>
    <row r="3239" spans="4:6" x14ac:dyDescent="0.35">
      <c r="D3239" s="149"/>
      <c r="E3239" s="69"/>
      <c r="F3239" s="159"/>
    </row>
    <row r="3240" spans="4:6" x14ac:dyDescent="0.35">
      <c r="D3240" s="149"/>
      <c r="E3240" s="69"/>
      <c r="F3240" s="159"/>
    </row>
    <row r="3241" spans="4:6" x14ac:dyDescent="0.35">
      <c r="D3241" s="149"/>
      <c r="E3241" s="69"/>
      <c r="F3241" s="159"/>
    </row>
    <row r="3242" spans="4:6" x14ac:dyDescent="0.35">
      <c r="D3242" s="149"/>
      <c r="E3242" s="69"/>
      <c r="F3242" s="159"/>
    </row>
    <row r="3243" spans="4:6" x14ac:dyDescent="0.35">
      <c r="D3243" s="149"/>
      <c r="E3243" s="69"/>
      <c r="F3243" s="159"/>
    </row>
    <row r="3244" spans="4:6" x14ac:dyDescent="0.35">
      <c r="D3244" s="149"/>
      <c r="E3244" s="69"/>
      <c r="F3244" s="159"/>
    </row>
    <row r="3245" spans="4:6" x14ac:dyDescent="0.35">
      <c r="D3245" s="149"/>
      <c r="E3245" s="69"/>
      <c r="F3245" s="159"/>
    </row>
    <row r="3246" spans="4:6" x14ac:dyDescent="0.35">
      <c r="D3246" s="149"/>
      <c r="E3246" s="69"/>
      <c r="F3246" s="159"/>
    </row>
    <row r="3247" spans="4:6" x14ac:dyDescent="0.35">
      <c r="D3247" s="149"/>
      <c r="E3247" s="69"/>
      <c r="F3247" s="159"/>
    </row>
    <row r="3248" spans="4:6" x14ac:dyDescent="0.35">
      <c r="D3248" s="149"/>
      <c r="E3248" s="69"/>
      <c r="F3248" s="159"/>
    </row>
    <row r="3249" spans="4:6" x14ac:dyDescent="0.35">
      <c r="D3249" s="149"/>
      <c r="E3249" s="69"/>
      <c r="F3249" s="159"/>
    </row>
    <row r="3250" spans="4:6" x14ac:dyDescent="0.35">
      <c r="D3250" s="149"/>
      <c r="E3250" s="69"/>
      <c r="F3250" s="159"/>
    </row>
    <row r="3251" spans="4:6" x14ac:dyDescent="0.35">
      <c r="D3251" s="149"/>
      <c r="E3251" s="69"/>
      <c r="F3251" s="159"/>
    </row>
    <row r="3252" spans="4:6" x14ac:dyDescent="0.35">
      <c r="D3252" s="149"/>
      <c r="E3252" s="69"/>
      <c r="F3252" s="159"/>
    </row>
    <row r="3253" spans="4:6" x14ac:dyDescent="0.35">
      <c r="D3253" s="149"/>
      <c r="E3253" s="69"/>
      <c r="F3253" s="159"/>
    </row>
    <row r="3254" spans="4:6" x14ac:dyDescent="0.35">
      <c r="D3254" s="149"/>
      <c r="E3254" s="69"/>
      <c r="F3254" s="159"/>
    </row>
    <row r="3255" spans="4:6" x14ac:dyDescent="0.35">
      <c r="D3255" s="149"/>
      <c r="E3255" s="69"/>
      <c r="F3255" s="159"/>
    </row>
    <row r="3256" spans="4:6" x14ac:dyDescent="0.35">
      <c r="D3256" s="149"/>
      <c r="E3256" s="69"/>
      <c r="F3256" s="159"/>
    </row>
    <row r="3257" spans="4:6" x14ac:dyDescent="0.35">
      <c r="D3257" s="149"/>
      <c r="E3257" s="69"/>
      <c r="F3257" s="159"/>
    </row>
    <row r="3258" spans="4:6" x14ac:dyDescent="0.35">
      <c r="D3258" s="149"/>
      <c r="E3258" s="69"/>
      <c r="F3258" s="159"/>
    </row>
    <row r="3259" spans="4:6" x14ac:dyDescent="0.35">
      <c r="D3259" s="149"/>
      <c r="E3259" s="69"/>
      <c r="F3259" s="159"/>
    </row>
    <row r="3260" spans="4:6" x14ac:dyDescent="0.35">
      <c r="D3260" s="149"/>
      <c r="E3260" s="69"/>
      <c r="F3260" s="159"/>
    </row>
    <row r="3261" spans="4:6" x14ac:dyDescent="0.35">
      <c r="D3261" s="149"/>
      <c r="E3261" s="69"/>
      <c r="F3261" s="159"/>
    </row>
    <row r="3262" spans="4:6" x14ac:dyDescent="0.35">
      <c r="D3262" s="149"/>
      <c r="E3262" s="69"/>
      <c r="F3262" s="159"/>
    </row>
    <row r="3263" spans="4:6" x14ac:dyDescent="0.35">
      <c r="D3263" s="149"/>
      <c r="E3263" s="69"/>
      <c r="F3263" s="159"/>
    </row>
    <row r="3264" spans="4:6" x14ac:dyDescent="0.35">
      <c r="D3264" s="149"/>
      <c r="E3264" s="69"/>
      <c r="F3264" s="159"/>
    </row>
    <row r="3265" spans="4:6" x14ac:dyDescent="0.35">
      <c r="D3265" s="149"/>
      <c r="E3265" s="69"/>
      <c r="F3265" s="159"/>
    </row>
    <row r="3266" spans="4:6" x14ac:dyDescent="0.35">
      <c r="D3266" s="149"/>
      <c r="E3266" s="69"/>
      <c r="F3266" s="159"/>
    </row>
    <row r="3267" spans="4:6" x14ac:dyDescent="0.35">
      <c r="D3267" s="149"/>
      <c r="E3267" s="69"/>
      <c r="F3267" s="159"/>
    </row>
    <row r="3268" spans="4:6" x14ac:dyDescent="0.35">
      <c r="D3268" s="149"/>
      <c r="E3268" s="69"/>
      <c r="F3268" s="159"/>
    </row>
    <row r="3269" spans="4:6" x14ac:dyDescent="0.35">
      <c r="D3269" s="149"/>
      <c r="E3269" s="69"/>
      <c r="F3269" s="159"/>
    </row>
    <row r="3270" spans="4:6" x14ac:dyDescent="0.35">
      <c r="D3270" s="149"/>
      <c r="E3270" s="69"/>
      <c r="F3270" s="159"/>
    </row>
    <row r="3271" spans="4:6" x14ac:dyDescent="0.35">
      <c r="D3271" s="149"/>
      <c r="E3271" s="69"/>
      <c r="F3271" s="159"/>
    </row>
    <row r="3272" spans="4:6" x14ac:dyDescent="0.35">
      <c r="D3272" s="149"/>
      <c r="E3272" s="69"/>
      <c r="F3272" s="159"/>
    </row>
    <row r="3273" spans="4:6" x14ac:dyDescent="0.35">
      <c r="D3273" s="149"/>
      <c r="E3273" s="69"/>
      <c r="F3273" s="159"/>
    </row>
    <row r="3274" spans="4:6" x14ac:dyDescent="0.35">
      <c r="D3274" s="149"/>
      <c r="E3274" s="69"/>
      <c r="F3274" s="159"/>
    </row>
    <row r="3275" spans="4:6" x14ac:dyDescent="0.35">
      <c r="D3275" s="149"/>
      <c r="E3275" s="69"/>
      <c r="F3275" s="159"/>
    </row>
    <row r="3276" spans="4:6" x14ac:dyDescent="0.35">
      <c r="D3276" s="149"/>
      <c r="E3276" s="69"/>
      <c r="F3276" s="159"/>
    </row>
    <row r="3277" spans="4:6" x14ac:dyDescent="0.35">
      <c r="D3277" s="149"/>
      <c r="E3277" s="69"/>
      <c r="F3277" s="159"/>
    </row>
    <row r="3278" spans="4:6" x14ac:dyDescent="0.35">
      <c r="D3278" s="149"/>
      <c r="E3278" s="69"/>
      <c r="F3278" s="159"/>
    </row>
    <row r="3279" spans="4:6" x14ac:dyDescent="0.35">
      <c r="D3279" s="149"/>
      <c r="E3279" s="69"/>
      <c r="F3279" s="159"/>
    </row>
    <row r="3280" spans="4:6" x14ac:dyDescent="0.35">
      <c r="D3280" s="149"/>
      <c r="E3280" s="69"/>
      <c r="F3280" s="159"/>
    </row>
    <row r="3281" spans="4:6" x14ac:dyDescent="0.35">
      <c r="D3281" s="149"/>
      <c r="E3281" s="69"/>
      <c r="F3281" s="159"/>
    </row>
    <row r="3282" spans="4:6" x14ac:dyDescent="0.35">
      <c r="D3282" s="149"/>
      <c r="E3282" s="69"/>
      <c r="F3282" s="159"/>
    </row>
    <row r="3283" spans="4:6" x14ac:dyDescent="0.35">
      <c r="D3283" s="149"/>
      <c r="E3283" s="69"/>
      <c r="F3283" s="159"/>
    </row>
    <row r="3284" spans="4:6" x14ac:dyDescent="0.35">
      <c r="D3284" s="149"/>
      <c r="E3284" s="69"/>
      <c r="F3284" s="159"/>
    </row>
    <row r="3285" spans="4:6" x14ac:dyDescent="0.35">
      <c r="D3285" s="149"/>
      <c r="E3285" s="69"/>
      <c r="F3285" s="159"/>
    </row>
    <row r="3286" spans="4:6" x14ac:dyDescent="0.35">
      <c r="D3286" s="149"/>
      <c r="E3286" s="69"/>
      <c r="F3286" s="159"/>
    </row>
    <row r="3287" spans="4:6" x14ac:dyDescent="0.35">
      <c r="D3287" s="149"/>
      <c r="E3287" s="69"/>
      <c r="F3287" s="159"/>
    </row>
    <row r="3288" spans="4:6" x14ac:dyDescent="0.35">
      <c r="D3288" s="149"/>
      <c r="E3288" s="69"/>
      <c r="F3288" s="159"/>
    </row>
    <row r="3289" spans="4:6" x14ac:dyDescent="0.35">
      <c r="D3289" s="149"/>
      <c r="E3289" s="69"/>
      <c r="F3289" s="159"/>
    </row>
    <row r="3290" spans="4:6" x14ac:dyDescent="0.35">
      <c r="D3290" s="149"/>
      <c r="E3290" s="69"/>
      <c r="F3290" s="159"/>
    </row>
    <row r="3291" spans="4:6" x14ac:dyDescent="0.35">
      <c r="D3291" s="149"/>
      <c r="E3291" s="69"/>
      <c r="F3291" s="159"/>
    </row>
    <row r="3292" spans="4:6" x14ac:dyDescent="0.35">
      <c r="D3292" s="149"/>
      <c r="E3292" s="69"/>
      <c r="F3292" s="159"/>
    </row>
    <row r="3293" spans="4:6" x14ac:dyDescent="0.35">
      <c r="D3293" s="149"/>
      <c r="E3293" s="69"/>
      <c r="F3293" s="159"/>
    </row>
    <row r="3294" spans="4:6" x14ac:dyDescent="0.35">
      <c r="D3294" s="149"/>
      <c r="E3294" s="69"/>
      <c r="F3294" s="159"/>
    </row>
    <row r="3295" spans="4:6" x14ac:dyDescent="0.35">
      <c r="D3295" s="149"/>
      <c r="E3295" s="69"/>
      <c r="F3295" s="159"/>
    </row>
    <row r="3296" spans="4:6" x14ac:dyDescent="0.35">
      <c r="D3296" s="149"/>
      <c r="E3296" s="69"/>
      <c r="F3296" s="159"/>
    </row>
    <row r="3297" spans="4:6" x14ac:dyDescent="0.35">
      <c r="D3297" s="149"/>
      <c r="E3297" s="69"/>
      <c r="F3297" s="159"/>
    </row>
    <row r="3298" spans="4:6" x14ac:dyDescent="0.35">
      <c r="D3298" s="149"/>
      <c r="E3298" s="69"/>
      <c r="F3298" s="159"/>
    </row>
    <row r="3299" spans="4:6" x14ac:dyDescent="0.35">
      <c r="D3299" s="149"/>
      <c r="E3299" s="69"/>
      <c r="F3299" s="159"/>
    </row>
    <row r="3300" spans="4:6" x14ac:dyDescent="0.35">
      <c r="D3300" s="149"/>
      <c r="E3300" s="69"/>
      <c r="F3300" s="159"/>
    </row>
    <row r="3301" spans="4:6" x14ac:dyDescent="0.35">
      <c r="D3301" s="149"/>
      <c r="E3301" s="69"/>
      <c r="F3301" s="159"/>
    </row>
    <row r="3302" spans="4:6" x14ac:dyDescent="0.35">
      <c r="D3302" s="149"/>
      <c r="E3302" s="69"/>
      <c r="F3302" s="159"/>
    </row>
    <row r="3303" spans="4:6" x14ac:dyDescent="0.35">
      <c r="D3303" s="149"/>
      <c r="E3303" s="69"/>
      <c r="F3303" s="159"/>
    </row>
    <row r="3304" spans="4:6" x14ac:dyDescent="0.35">
      <c r="D3304" s="149"/>
      <c r="E3304" s="69"/>
      <c r="F3304" s="159"/>
    </row>
    <row r="3305" spans="4:6" x14ac:dyDescent="0.35">
      <c r="D3305" s="149"/>
      <c r="E3305" s="69"/>
      <c r="F3305" s="159"/>
    </row>
    <row r="3306" spans="4:6" x14ac:dyDescent="0.35">
      <c r="D3306" s="149"/>
      <c r="E3306" s="69"/>
      <c r="F3306" s="159"/>
    </row>
    <row r="3307" spans="4:6" x14ac:dyDescent="0.35">
      <c r="D3307" s="149"/>
      <c r="E3307" s="69"/>
      <c r="F3307" s="159"/>
    </row>
    <row r="3308" spans="4:6" x14ac:dyDescent="0.35">
      <c r="D3308" s="149"/>
      <c r="E3308" s="69"/>
      <c r="F3308" s="159"/>
    </row>
    <row r="3309" spans="4:6" x14ac:dyDescent="0.35">
      <c r="D3309" s="149"/>
      <c r="E3309" s="69"/>
      <c r="F3309" s="159"/>
    </row>
    <row r="3310" spans="4:6" x14ac:dyDescent="0.35">
      <c r="D3310" s="149"/>
      <c r="E3310" s="69"/>
      <c r="F3310" s="159"/>
    </row>
    <row r="3311" spans="4:6" x14ac:dyDescent="0.35">
      <c r="D3311" s="149"/>
      <c r="E3311" s="69"/>
      <c r="F3311" s="159"/>
    </row>
    <row r="3312" spans="4:6" x14ac:dyDescent="0.35">
      <c r="D3312" s="149"/>
      <c r="E3312" s="69"/>
      <c r="F3312" s="159"/>
    </row>
    <row r="3313" spans="4:6" x14ac:dyDescent="0.35">
      <c r="D3313" s="149"/>
      <c r="E3313" s="69"/>
      <c r="F3313" s="159"/>
    </row>
    <row r="3314" spans="4:6" x14ac:dyDescent="0.35">
      <c r="D3314" s="149"/>
      <c r="E3314" s="69"/>
      <c r="F3314" s="159"/>
    </row>
    <row r="3315" spans="4:6" x14ac:dyDescent="0.35">
      <c r="D3315" s="149"/>
      <c r="E3315" s="69"/>
      <c r="F3315" s="159"/>
    </row>
    <row r="3316" spans="4:6" x14ac:dyDescent="0.35">
      <c r="D3316" s="149"/>
      <c r="E3316" s="69"/>
      <c r="F3316" s="159"/>
    </row>
    <row r="3317" spans="4:6" x14ac:dyDescent="0.35">
      <c r="D3317" s="149"/>
      <c r="E3317" s="69"/>
      <c r="F3317" s="159"/>
    </row>
    <row r="3318" spans="4:6" x14ac:dyDescent="0.35">
      <c r="D3318" s="149"/>
      <c r="E3318" s="69"/>
      <c r="F3318" s="159"/>
    </row>
    <row r="3319" spans="4:6" x14ac:dyDescent="0.35">
      <c r="D3319" s="149"/>
      <c r="E3319" s="69"/>
      <c r="F3319" s="159"/>
    </row>
    <row r="3320" spans="4:6" x14ac:dyDescent="0.35">
      <c r="D3320" s="149"/>
      <c r="E3320" s="69"/>
      <c r="F3320" s="159"/>
    </row>
    <row r="3321" spans="4:6" x14ac:dyDescent="0.35">
      <c r="D3321" s="149"/>
      <c r="E3321" s="69"/>
      <c r="F3321" s="159"/>
    </row>
    <row r="3322" spans="4:6" x14ac:dyDescent="0.35">
      <c r="D3322" s="149"/>
      <c r="E3322" s="69"/>
      <c r="F3322" s="159"/>
    </row>
    <row r="3323" spans="4:6" x14ac:dyDescent="0.35">
      <c r="D3323" s="149"/>
      <c r="E3323" s="69"/>
      <c r="F3323" s="159"/>
    </row>
    <row r="3324" spans="4:6" x14ac:dyDescent="0.35">
      <c r="D3324" s="149"/>
      <c r="E3324" s="69"/>
      <c r="F3324" s="159"/>
    </row>
    <row r="3325" spans="4:6" x14ac:dyDescent="0.35">
      <c r="D3325" s="149"/>
      <c r="E3325" s="69"/>
      <c r="F3325" s="159"/>
    </row>
    <row r="3326" spans="4:6" x14ac:dyDescent="0.35">
      <c r="D3326" s="149"/>
      <c r="E3326" s="69"/>
      <c r="F3326" s="159"/>
    </row>
    <row r="3327" spans="4:6" x14ac:dyDescent="0.35">
      <c r="D3327" s="149"/>
      <c r="E3327" s="69"/>
      <c r="F3327" s="159"/>
    </row>
    <row r="3328" spans="4:6" x14ac:dyDescent="0.35">
      <c r="D3328" s="149"/>
      <c r="E3328" s="69"/>
      <c r="F3328" s="159"/>
    </row>
    <row r="3329" spans="4:6" x14ac:dyDescent="0.35">
      <c r="D3329" s="149"/>
      <c r="E3329" s="69"/>
      <c r="F3329" s="159"/>
    </row>
    <row r="3330" spans="4:6" x14ac:dyDescent="0.35">
      <c r="D3330" s="149"/>
      <c r="E3330" s="69"/>
      <c r="F3330" s="159"/>
    </row>
    <row r="3331" spans="4:6" x14ac:dyDescent="0.35">
      <c r="D3331" s="149"/>
      <c r="E3331" s="69"/>
      <c r="F3331" s="159"/>
    </row>
    <row r="3332" spans="4:6" x14ac:dyDescent="0.35">
      <c r="D3332" s="149"/>
      <c r="E3332" s="69"/>
      <c r="F3332" s="159"/>
    </row>
    <row r="3333" spans="4:6" x14ac:dyDescent="0.35">
      <c r="D3333" s="149"/>
      <c r="E3333" s="69"/>
      <c r="F3333" s="159"/>
    </row>
    <row r="3334" spans="4:6" x14ac:dyDescent="0.35">
      <c r="D3334" s="149"/>
      <c r="E3334" s="69"/>
      <c r="F3334" s="159"/>
    </row>
    <row r="3335" spans="4:6" x14ac:dyDescent="0.35">
      <c r="D3335" s="149"/>
      <c r="E3335" s="69"/>
      <c r="F3335" s="159"/>
    </row>
    <row r="3336" spans="4:6" x14ac:dyDescent="0.35">
      <c r="D3336" s="149"/>
      <c r="E3336" s="69"/>
      <c r="F3336" s="159"/>
    </row>
    <row r="3337" spans="4:6" x14ac:dyDescent="0.35">
      <c r="D3337" s="149"/>
      <c r="E3337" s="69"/>
      <c r="F3337" s="159"/>
    </row>
    <row r="3338" spans="4:6" x14ac:dyDescent="0.35">
      <c r="D3338" s="149"/>
      <c r="E3338" s="69"/>
      <c r="F3338" s="159"/>
    </row>
    <row r="3339" spans="4:6" x14ac:dyDescent="0.35">
      <c r="D3339" s="149"/>
      <c r="E3339" s="69"/>
      <c r="F3339" s="159"/>
    </row>
    <row r="3340" spans="4:6" x14ac:dyDescent="0.35">
      <c r="D3340" s="149"/>
      <c r="E3340" s="69"/>
      <c r="F3340" s="159"/>
    </row>
    <row r="3341" spans="4:6" x14ac:dyDescent="0.35">
      <c r="D3341" s="149"/>
      <c r="E3341" s="69"/>
      <c r="F3341" s="159"/>
    </row>
    <row r="3342" spans="4:6" x14ac:dyDescent="0.35">
      <c r="D3342" s="149"/>
      <c r="E3342" s="69"/>
      <c r="F3342" s="159"/>
    </row>
    <row r="3343" spans="4:6" x14ac:dyDescent="0.35">
      <c r="D3343" s="149"/>
      <c r="E3343" s="69"/>
      <c r="F3343" s="159"/>
    </row>
    <row r="3344" spans="4:6" x14ac:dyDescent="0.35">
      <c r="D3344" s="149"/>
      <c r="E3344" s="69"/>
      <c r="F3344" s="159"/>
    </row>
    <row r="3345" spans="4:6" x14ac:dyDescent="0.35">
      <c r="D3345" s="149"/>
      <c r="E3345" s="69"/>
      <c r="F3345" s="159"/>
    </row>
    <row r="3346" spans="4:6" x14ac:dyDescent="0.35">
      <c r="D3346" s="149"/>
      <c r="E3346" s="69"/>
      <c r="F3346" s="159"/>
    </row>
    <row r="3347" spans="4:6" x14ac:dyDescent="0.35">
      <c r="D3347" s="149"/>
      <c r="E3347" s="69"/>
      <c r="F3347" s="159"/>
    </row>
    <row r="3348" spans="4:6" x14ac:dyDescent="0.35">
      <c r="D3348" s="149"/>
      <c r="E3348" s="69"/>
      <c r="F3348" s="159"/>
    </row>
    <row r="3349" spans="4:6" x14ac:dyDescent="0.35">
      <c r="D3349" s="149"/>
      <c r="E3349" s="69"/>
      <c r="F3349" s="159"/>
    </row>
    <row r="3350" spans="4:6" x14ac:dyDescent="0.35">
      <c r="D3350" s="149"/>
      <c r="E3350" s="69"/>
      <c r="F3350" s="159"/>
    </row>
    <row r="3351" spans="4:6" x14ac:dyDescent="0.35">
      <c r="D3351" s="149"/>
      <c r="E3351" s="69"/>
      <c r="F3351" s="159"/>
    </row>
    <row r="3352" spans="4:6" x14ac:dyDescent="0.35">
      <c r="D3352" s="149"/>
      <c r="E3352" s="69"/>
      <c r="F3352" s="159"/>
    </row>
    <row r="3353" spans="4:6" x14ac:dyDescent="0.35">
      <c r="D3353" s="149"/>
      <c r="E3353" s="69"/>
      <c r="F3353" s="159"/>
    </row>
    <row r="3354" spans="4:6" x14ac:dyDescent="0.35">
      <c r="D3354" s="149"/>
      <c r="E3354" s="69"/>
      <c r="F3354" s="159"/>
    </row>
    <row r="3355" spans="4:6" x14ac:dyDescent="0.35">
      <c r="D3355" s="149"/>
      <c r="E3355" s="69"/>
      <c r="F3355" s="159"/>
    </row>
    <row r="3356" spans="4:6" x14ac:dyDescent="0.35">
      <c r="D3356" s="149"/>
      <c r="E3356" s="69"/>
      <c r="F3356" s="159"/>
    </row>
    <row r="3357" spans="4:6" x14ac:dyDescent="0.35">
      <c r="D3357" s="149"/>
      <c r="E3357" s="69"/>
      <c r="F3357" s="159"/>
    </row>
    <row r="3358" spans="4:6" x14ac:dyDescent="0.35">
      <c r="D3358" s="149"/>
      <c r="E3358" s="69"/>
      <c r="F3358" s="159"/>
    </row>
    <row r="3359" spans="4:6" x14ac:dyDescent="0.35">
      <c r="D3359" s="149"/>
      <c r="E3359" s="69"/>
      <c r="F3359" s="159"/>
    </row>
    <row r="3360" spans="4:6" x14ac:dyDescent="0.35">
      <c r="D3360" s="149"/>
      <c r="E3360" s="69"/>
      <c r="F3360" s="159"/>
    </row>
    <row r="3361" spans="4:6" x14ac:dyDescent="0.35">
      <c r="D3361" s="149"/>
      <c r="E3361" s="69"/>
      <c r="F3361" s="159"/>
    </row>
    <row r="3362" spans="4:6" x14ac:dyDescent="0.35">
      <c r="D3362" s="149"/>
      <c r="E3362" s="69"/>
      <c r="F3362" s="159"/>
    </row>
    <row r="3363" spans="4:6" x14ac:dyDescent="0.35">
      <c r="D3363" s="149"/>
      <c r="E3363" s="69"/>
      <c r="F3363" s="159"/>
    </row>
    <row r="3364" spans="4:6" x14ac:dyDescent="0.35">
      <c r="D3364" s="149"/>
      <c r="E3364" s="69"/>
      <c r="F3364" s="159"/>
    </row>
    <row r="3365" spans="4:6" x14ac:dyDescent="0.35">
      <c r="D3365" s="149"/>
      <c r="E3365" s="69"/>
      <c r="F3365" s="159"/>
    </row>
    <row r="3366" spans="4:6" x14ac:dyDescent="0.35">
      <c r="D3366" s="149"/>
      <c r="E3366" s="69"/>
      <c r="F3366" s="159"/>
    </row>
    <row r="3367" spans="4:6" x14ac:dyDescent="0.35">
      <c r="D3367" s="149"/>
      <c r="E3367" s="69"/>
      <c r="F3367" s="159"/>
    </row>
    <row r="3368" spans="4:6" x14ac:dyDescent="0.35">
      <c r="D3368" s="149"/>
      <c r="E3368" s="69"/>
      <c r="F3368" s="159"/>
    </row>
    <row r="3369" spans="4:6" x14ac:dyDescent="0.35">
      <c r="D3369" s="149"/>
      <c r="E3369" s="69"/>
      <c r="F3369" s="159"/>
    </row>
    <row r="3370" spans="4:6" x14ac:dyDescent="0.35">
      <c r="D3370" s="149"/>
      <c r="E3370" s="69"/>
      <c r="F3370" s="159"/>
    </row>
    <row r="3371" spans="4:6" x14ac:dyDescent="0.35">
      <c r="D3371" s="149"/>
      <c r="E3371" s="69"/>
      <c r="F3371" s="159"/>
    </row>
    <row r="3372" spans="4:6" x14ac:dyDescent="0.35">
      <c r="D3372" s="149"/>
      <c r="E3372" s="69"/>
      <c r="F3372" s="159"/>
    </row>
    <row r="3373" spans="4:6" x14ac:dyDescent="0.35">
      <c r="D3373" s="149"/>
      <c r="E3373" s="69"/>
      <c r="F3373" s="159"/>
    </row>
    <row r="3374" spans="4:6" x14ac:dyDescent="0.35">
      <c r="D3374" s="149"/>
      <c r="E3374" s="69"/>
      <c r="F3374" s="159"/>
    </row>
    <row r="3375" spans="4:6" x14ac:dyDescent="0.35">
      <c r="D3375" s="149"/>
      <c r="E3375" s="69"/>
      <c r="F3375" s="159"/>
    </row>
    <row r="3376" spans="4:6" x14ac:dyDescent="0.35">
      <c r="D3376" s="149"/>
      <c r="E3376" s="69"/>
      <c r="F3376" s="159"/>
    </row>
    <row r="3377" spans="4:6" x14ac:dyDescent="0.35">
      <c r="D3377" s="149"/>
      <c r="E3377" s="69"/>
      <c r="F3377" s="159"/>
    </row>
    <row r="3378" spans="4:6" x14ac:dyDescent="0.35">
      <c r="D3378" s="149"/>
      <c r="E3378" s="69"/>
      <c r="F3378" s="159"/>
    </row>
    <row r="3379" spans="4:6" x14ac:dyDescent="0.35">
      <c r="D3379" s="149"/>
      <c r="E3379" s="69"/>
      <c r="F3379" s="159"/>
    </row>
    <row r="3380" spans="4:6" x14ac:dyDescent="0.35">
      <c r="D3380" s="149"/>
      <c r="E3380" s="69"/>
      <c r="F3380" s="159"/>
    </row>
    <row r="3381" spans="4:6" x14ac:dyDescent="0.35">
      <c r="D3381" s="149"/>
      <c r="E3381" s="69"/>
      <c r="F3381" s="159"/>
    </row>
    <row r="3382" spans="4:6" x14ac:dyDescent="0.35">
      <c r="D3382" s="149"/>
      <c r="E3382" s="69"/>
      <c r="F3382" s="159"/>
    </row>
    <row r="3383" spans="4:6" x14ac:dyDescent="0.35">
      <c r="D3383" s="149"/>
      <c r="E3383" s="69"/>
      <c r="F3383" s="159"/>
    </row>
    <row r="3384" spans="4:6" x14ac:dyDescent="0.35">
      <c r="D3384" s="149"/>
      <c r="E3384" s="69"/>
      <c r="F3384" s="159"/>
    </row>
    <row r="3385" spans="4:6" x14ac:dyDescent="0.35">
      <c r="D3385" s="149"/>
      <c r="E3385" s="69"/>
      <c r="F3385" s="159"/>
    </row>
    <row r="3386" spans="4:6" x14ac:dyDescent="0.35">
      <c r="D3386" s="149"/>
      <c r="E3386" s="69"/>
      <c r="F3386" s="159"/>
    </row>
    <row r="3387" spans="4:6" x14ac:dyDescent="0.35">
      <c r="D3387" s="149"/>
      <c r="E3387" s="69"/>
      <c r="F3387" s="159"/>
    </row>
    <row r="3388" spans="4:6" x14ac:dyDescent="0.35">
      <c r="D3388" s="149"/>
      <c r="E3388" s="69"/>
      <c r="F3388" s="159"/>
    </row>
    <row r="3389" spans="4:6" x14ac:dyDescent="0.35">
      <c r="D3389" s="149"/>
      <c r="E3389" s="69"/>
      <c r="F3389" s="159"/>
    </row>
    <row r="3390" spans="4:6" x14ac:dyDescent="0.35">
      <c r="D3390" s="149"/>
      <c r="E3390" s="69"/>
      <c r="F3390" s="159"/>
    </row>
    <row r="3391" spans="4:6" x14ac:dyDescent="0.35">
      <c r="D3391" s="149"/>
      <c r="E3391" s="69"/>
      <c r="F3391" s="159"/>
    </row>
    <row r="3392" spans="4:6" x14ac:dyDescent="0.35">
      <c r="D3392" s="149"/>
      <c r="E3392" s="69"/>
      <c r="F3392" s="159"/>
    </row>
    <row r="3393" spans="4:6" x14ac:dyDescent="0.35">
      <c r="D3393" s="149"/>
      <c r="E3393" s="69"/>
      <c r="F3393" s="159"/>
    </row>
    <row r="3394" spans="4:6" x14ac:dyDescent="0.35">
      <c r="D3394" s="149"/>
      <c r="E3394" s="69"/>
      <c r="F3394" s="159"/>
    </row>
    <row r="3395" spans="4:6" x14ac:dyDescent="0.35">
      <c r="D3395" s="149"/>
      <c r="E3395" s="69"/>
      <c r="F3395" s="159"/>
    </row>
    <row r="3396" spans="4:6" x14ac:dyDescent="0.35">
      <c r="D3396" s="149"/>
      <c r="E3396" s="69"/>
      <c r="F3396" s="159"/>
    </row>
    <row r="3397" spans="4:6" x14ac:dyDescent="0.35">
      <c r="D3397" s="149"/>
      <c r="E3397" s="69"/>
      <c r="F3397" s="159"/>
    </row>
    <row r="3398" spans="4:6" x14ac:dyDescent="0.35">
      <c r="D3398" s="149"/>
      <c r="E3398" s="69"/>
      <c r="F3398" s="159"/>
    </row>
    <row r="3399" spans="4:6" x14ac:dyDescent="0.35">
      <c r="D3399" s="149"/>
      <c r="E3399" s="69"/>
      <c r="F3399" s="159"/>
    </row>
    <row r="3400" spans="4:6" x14ac:dyDescent="0.35">
      <c r="D3400" s="149"/>
      <c r="E3400" s="69"/>
      <c r="F3400" s="159"/>
    </row>
    <row r="3401" spans="4:6" x14ac:dyDescent="0.35">
      <c r="D3401" s="149"/>
      <c r="E3401" s="69"/>
      <c r="F3401" s="159"/>
    </row>
    <row r="3402" spans="4:6" x14ac:dyDescent="0.35">
      <c r="D3402" s="149"/>
      <c r="E3402" s="69"/>
      <c r="F3402" s="159"/>
    </row>
    <row r="3403" spans="4:6" x14ac:dyDescent="0.35">
      <c r="D3403" s="149"/>
      <c r="E3403" s="69"/>
      <c r="F3403" s="159"/>
    </row>
    <row r="3404" spans="4:6" x14ac:dyDescent="0.35">
      <c r="D3404" s="149"/>
      <c r="E3404" s="69"/>
      <c r="F3404" s="159"/>
    </row>
    <row r="3405" spans="4:6" x14ac:dyDescent="0.35">
      <c r="D3405" s="149"/>
      <c r="E3405" s="69"/>
      <c r="F3405" s="159"/>
    </row>
    <row r="3406" spans="4:6" x14ac:dyDescent="0.35">
      <c r="D3406" s="149"/>
      <c r="E3406" s="69"/>
      <c r="F3406" s="159"/>
    </row>
    <row r="3407" spans="4:6" x14ac:dyDescent="0.35">
      <c r="D3407" s="149"/>
      <c r="E3407" s="69"/>
      <c r="F3407" s="159"/>
    </row>
    <row r="3408" spans="4:6" x14ac:dyDescent="0.35">
      <c r="D3408" s="149"/>
      <c r="E3408" s="69"/>
      <c r="F3408" s="159"/>
    </row>
    <row r="3409" spans="4:6" x14ac:dyDescent="0.35">
      <c r="D3409" s="149"/>
      <c r="E3409" s="69"/>
      <c r="F3409" s="159"/>
    </row>
    <row r="3410" spans="4:6" x14ac:dyDescent="0.35">
      <c r="D3410" s="149"/>
      <c r="E3410" s="69"/>
      <c r="F3410" s="159"/>
    </row>
    <row r="3411" spans="4:6" x14ac:dyDescent="0.35">
      <c r="D3411" s="149"/>
      <c r="E3411" s="69"/>
      <c r="F3411" s="159"/>
    </row>
    <row r="3412" spans="4:6" x14ac:dyDescent="0.35">
      <c r="D3412" s="149"/>
      <c r="E3412" s="69"/>
      <c r="F3412" s="159"/>
    </row>
    <row r="3413" spans="4:6" x14ac:dyDescent="0.35">
      <c r="D3413" s="149"/>
      <c r="E3413" s="69"/>
      <c r="F3413" s="159"/>
    </row>
    <row r="3414" spans="4:6" x14ac:dyDescent="0.35">
      <c r="D3414" s="149"/>
      <c r="E3414" s="69"/>
      <c r="F3414" s="159"/>
    </row>
    <row r="3415" spans="4:6" x14ac:dyDescent="0.35">
      <c r="D3415" s="149"/>
      <c r="E3415" s="69"/>
      <c r="F3415" s="159"/>
    </row>
    <row r="3416" spans="4:6" x14ac:dyDescent="0.35">
      <c r="D3416" s="149"/>
      <c r="E3416" s="69"/>
      <c r="F3416" s="159"/>
    </row>
    <row r="3417" spans="4:6" x14ac:dyDescent="0.35">
      <c r="D3417" s="149"/>
      <c r="E3417" s="69"/>
      <c r="F3417" s="159"/>
    </row>
    <row r="3418" spans="4:6" x14ac:dyDescent="0.35">
      <c r="D3418" s="149"/>
      <c r="E3418" s="69"/>
      <c r="F3418" s="159"/>
    </row>
    <row r="3419" spans="4:6" x14ac:dyDescent="0.35">
      <c r="D3419" s="149"/>
      <c r="E3419" s="69"/>
      <c r="F3419" s="159"/>
    </row>
    <row r="3420" spans="4:6" x14ac:dyDescent="0.35">
      <c r="D3420" s="149"/>
      <c r="E3420" s="69"/>
      <c r="F3420" s="159"/>
    </row>
    <row r="3421" spans="4:6" x14ac:dyDescent="0.35">
      <c r="D3421" s="149"/>
      <c r="E3421" s="69"/>
      <c r="F3421" s="159"/>
    </row>
    <row r="3422" spans="4:6" x14ac:dyDescent="0.35">
      <c r="D3422" s="149"/>
      <c r="E3422" s="69"/>
      <c r="F3422" s="159"/>
    </row>
    <row r="3423" spans="4:6" x14ac:dyDescent="0.35">
      <c r="D3423" s="149"/>
      <c r="E3423" s="69"/>
      <c r="F3423" s="159"/>
    </row>
    <row r="3424" spans="4:6" x14ac:dyDescent="0.35">
      <c r="D3424" s="149"/>
      <c r="E3424" s="69"/>
      <c r="F3424" s="159"/>
    </row>
    <row r="3425" spans="4:6" x14ac:dyDescent="0.35">
      <c r="D3425" s="149"/>
      <c r="E3425" s="69"/>
      <c r="F3425" s="159"/>
    </row>
    <row r="3426" spans="4:6" x14ac:dyDescent="0.35">
      <c r="D3426" s="149"/>
      <c r="E3426" s="69"/>
      <c r="F3426" s="159"/>
    </row>
    <row r="3427" spans="4:6" x14ac:dyDescent="0.35">
      <c r="D3427" s="149"/>
      <c r="E3427" s="69"/>
      <c r="F3427" s="159"/>
    </row>
    <row r="3428" spans="4:6" x14ac:dyDescent="0.35">
      <c r="D3428" s="149"/>
      <c r="E3428" s="69"/>
      <c r="F3428" s="159"/>
    </row>
    <row r="3429" spans="4:6" x14ac:dyDescent="0.35">
      <c r="D3429" s="149"/>
      <c r="E3429" s="69"/>
      <c r="F3429" s="159"/>
    </row>
    <row r="3430" spans="4:6" x14ac:dyDescent="0.35">
      <c r="D3430" s="149"/>
      <c r="E3430" s="69"/>
      <c r="F3430" s="159"/>
    </row>
    <row r="3431" spans="4:6" x14ac:dyDescent="0.35">
      <c r="D3431" s="149"/>
      <c r="E3431" s="69"/>
      <c r="F3431" s="159"/>
    </row>
    <row r="3432" spans="4:6" x14ac:dyDescent="0.35">
      <c r="D3432" s="149"/>
      <c r="E3432" s="69"/>
      <c r="F3432" s="159"/>
    </row>
    <row r="3433" spans="4:6" x14ac:dyDescent="0.35">
      <c r="D3433" s="149"/>
      <c r="E3433" s="69"/>
      <c r="F3433" s="159"/>
    </row>
    <row r="3434" spans="4:6" x14ac:dyDescent="0.35">
      <c r="D3434" s="149"/>
      <c r="E3434" s="69"/>
      <c r="F3434" s="159"/>
    </row>
    <row r="3435" spans="4:6" x14ac:dyDescent="0.35">
      <c r="D3435" s="149"/>
      <c r="E3435" s="69"/>
      <c r="F3435" s="159"/>
    </row>
    <row r="3436" spans="4:6" x14ac:dyDescent="0.35">
      <c r="D3436" s="149"/>
      <c r="E3436" s="69"/>
      <c r="F3436" s="159"/>
    </row>
    <row r="3437" spans="4:6" x14ac:dyDescent="0.35">
      <c r="D3437" s="149"/>
      <c r="E3437" s="69"/>
      <c r="F3437" s="159"/>
    </row>
    <row r="3438" spans="4:6" x14ac:dyDescent="0.35">
      <c r="D3438" s="149"/>
      <c r="E3438" s="69"/>
      <c r="F3438" s="159"/>
    </row>
    <row r="3439" spans="4:6" x14ac:dyDescent="0.35">
      <c r="D3439" s="149"/>
      <c r="E3439" s="69"/>
      <c r="F3439" s="159"/>
    </row>
    <row r="3440" spans="4:6" x14ac:dyDescent="0.35">
      <c r="D3440" s="149"/>
      <c r="E3440" s="69"/>
      <c r="F3440" s="159"/>
    </row>
    <row r="3441" spans="4:6" x14ac:dyDescent="0.35">
      <c r="D3441" s="149"/>
      <c r="E3441" s="69"/>
      <c r="F3441" s="159"/>
    </row>
    <row r="3442" spans="4:6" x14ac:dyDescent="0.35">
      <c r="D3442" s="149"/>
      <c r="E3442" s="69"/>
      <c r="F3442" s="159"/>
    </row>
    <row r="3443" spans="4:6" x14ac:dyDescent="0.35">
      <c r="D3443" s="149"/>
      <c r="E3443" s="69"/>
      <c r="F3443" s="159"/>
    </row>
    <row r="3444" spans="4:6" x14ac:dyDescent="0.35">
      <c r="D3444" s="149"/>
      <c r="E3444" s="69"/>
      <c r="F3444" s="159"/>
    </row>
    <row r="3445" spans="4:6" x14ac:dyDescent="0.35">
      <c r="D3445" s="149"/>
      <c r="E3445" s="69"/>
      <c r="F3445" s="159"/>
    </row>
    <row r="3446" spans="4:6" x14ac:dyDescent="0.35">
      <c r="D3446" s="149"/>
      <c r="E3446" s="69"/>
      <c r="F3446" s="159"/>
    </row>
    <row r="3447" spans="4:6" x14ac:dyDescent="0.35">
      <c r="D3447" s="149"/>
      <c r="E3447" s="69"/>
      <c r="F3447" s="159"/>
    </row>
    <row r="3448" spans="4:6" x14ac:dyDescent="0.35">
      <c r="D3448" s="149"/>
      <c r="E3448" s="69"/>
      <c r="F3448" s="159"/>
    </row>
    <row r="3449" spans="4:6" x14ac:dyDescent="0.35">
      <c r="D3449" s="149"/>
      <c r="E3449" s="69"/>
      <c r="F3449" s="159"/>
    </row>
    <row r="3450" spans="4:6" x14ac:dyDescent="0.35">
      <c r="D3450" s="149"/>
      <c r="E3450" s="69"/>
      <c r="F3450" s="159"/>
    </row>
    <row r="3451" spans="4:6" x14ac:dyDescent="0.35">
      <c r="D3451" s="149"/>
      <c r="E3451" s="69"/>
      <c r="F3451" s="159"/>
    </row>
    <row r="3452" spans="4:6" x14ac:dyDescent="0.35">
      <c r="D3452" s="149"/>
      <c r="E3452" s="69"/>
      <c r="F3452" s="159"/>
    </row>
    <row r="3453" spans="4:6" x14ac:dyDescent="0.35">
      <c r="D3453" s="149"/>
      <c r="E3453" s="69"/>
      <c r="F3453" s="159"/>
    </row>
    <row r="3454" spans="4:6" x14ac:dyDescent="0.35">
      <c r="D3454" s="149"/>
      <c r="E3454" s="69"/>
      <c r="F3454" s="159"/>
    </row>
    <row r="3455" spans="4:6" x14ac:dyDescent="0.35">
      <c r="D3455" s="149"/>
      <c r="E3455" s="69"/>
      <c r="F3455" s="159"/>
    </row>
    <row r="3456" spans="4:6" x14ac:dyDescent="0.35">
      <c r="D3456" s="149"/>
      <c r="E3456" s="69"/>
      <c r="F3456" s="159"/>
    </row>
    <row r="3457" spans="4:6" x14ac:dyDescent="0.35">
      <c r="D3457" s="149"/>
      <c r="E3457" s="69"/>
      <c r="F3457" s="159"/>
    </row>
    <row r="3458" spans="4:6" x14ac:dyDescent="0.35">
      <c r="D3458" s="149"/>
      <c r="E3458" s="69"/>
      <c r="F3458" s="159"/>
    </row>
    <row r="3459" spans="4:6" x14ac:dyDescent="0.35">
      <c r="D3459" s="149"/>
      <c r="E3459" s="69"/>
      <c r="F3459" s="159"/>
    </row>
    <row r="3460" spans="4:6" x14ac:dyDescent="0.35">
      <c r="D3460" s="149"/>
      <c r="E3460" s="69"/>
      <c r="F3460" s="159"/>
    </row>
    <row r="3461" spans="4:6" x14ac:dyDescent="0.35">
      <c r="D3461" s="149"/>
      <c r="E3461" s="69"/>
      <c r="F3461" s="159"/>
    </row>
    <row r="3462" spans="4:6" x14ac:dyDescent="0.35">
      <c r="D3462" s="149"/>
      <c r="E3462" s="69"/>
      <c r="F3462" s="159"/>
    </row>
    <row r="3463" spans="4:6" x14ac:dyDescent="0.35">
      <c r="D3463" s="149"/>
      <c r="E3463" s="69"/>
      <c r="F3463" s="159"/>
    </row>
    <row r="3464" spans="4:6" x14ac:dyDescent="0.35">
      <c r="D3464" s="149"/>
      <c r="E3464" s="69"/>
      <c r="F3464" s="159"/>
    </row>
    <row r="3465" spans="4:6" x14ac:dyDescent="0.35">
      <c r="D3465" s="149"/>
      <c r="E3465" s="69"/>
      <c r="F3465" s="159"/>
    </row>
    <row r="3466" spans="4:6" x14ac:dyDescent="0.35">
      <c r="D3466" s="149"/>
      <c r="E3466" s="69"/>
      <c r="F3466" s="159"/>
    </row>
    <row r="3467" spans="4:6" x14ac:dyDescent="0.35">
      <c r="D3467" s="149"/>
      <c r="E3467" s="69"/>
      <c r="F3467" s="159"/>
    </row>
    <row r="3468" spans="4:6" x14ac:dyDescent="0.35">
      <c r="D3468" s="149"/>
      <c r="E3468" s="69"/>
      <c r="F3468" s="159"/>
    </row>
    <row r="3469" spans="4:6" x14ac:dyDescent="0.35">
      <c r="D3469" s="149"/>
      <c r="E3469" s="69"/>
      <c r="F3469" s="159"/>
    </row>
    <row r="3470" spans="4:6" x14ac:dyDescent="0.35">
      <c r="D3470" s="149"/>
      <c r="E3470" s="69"/>
      <c r="F3470" s="159"/>
    </row>
    <row r="3471" spans="4:6" x14ac:dyDescent="0.35">
      <c r="D3471" s="149"/>
      <c r="E3471" s="69"/>
      <c r="F3471" s="159"/>
    </row>
    <row r="3472" spans="4:6" x14ac:dyDescent="0.35">
      <c r="D3472" s="149"/>
      <c r="E3472" s="69"/>
      <c r="F3472" s="159"/>
    </row>
    <row r="3473" spans="4:6" x14ac:dyDescent="0.35">
      <c r="D3473" s="149"/>
      <c r="E3473" s="69"/>
      <c r="F3473" s="159"/>
    </row>
    <row r="3474" spans="4:6" x14ac:dyDescent="0.35">
      <c r="D3474" s="149"/>
      <c r="E3474" s="69"/>
      <c r="F3474" s="159"/>
    </row>
    <row r="3475" spans="4:6" x14ac:dyDescent="0.35">
      <c r="D3475" s="149"/>
      <c r="E3475" s="69"/>
      <c r="F3475" s="159"/>
    </row>
    <row r="3476" spans="4:6" x14ac:dyDescent="0.35">
      <c r="D3476" s="149"/>
      <c r="E3476" s="69"/>
      <c r="F3476" s="159"/>
    </row>
    <row r="3477" spans="4:6" x14ac:dyDescent="0.35">
      <c r="D3477" s="149"/>
      <c r="E3477" s="69"/>
      <c r="F3477" s="159"/>
    </row>
    <row r="3478" spans="4:6" x14ac:dyDescent="0.35">
      <c r="D3478" s="149"/>
      <c r="E3478" s="69"/>
      <c r="F3478" s="159"/>
    </row>
    <row r="3479" spans="4:6" x14ac:dyDescent="0.35">
      <c r="D3479" s="149"/>
      <c r="E3479" s="69"/>
      <c r="F3479" s="159"/>
    </row>
    <row r="3480" spans="4:6" x14ac:dyDescent="0.35">
      <c r="D3480" s="149"/>
      <c r="E3480" s="69"/>
      <c r="F3480" s="159"/>
    </row>
    <row r="3481" spans="4:6" x14ac:dyDescent="0.35">
      <c r="D3481" s="149"/>
      <c r="E3481" s="69"/>
      <c r="F3481" s="159"/>
    </row>
    <row r="3482" spans="4:6" x14ac:dyDescent="0.35">
      <c r="D3482" s="149"/>
      <c r="E3482" s="69"/>
      <c r="F3482" s="159"/>
    </row>
    <row r="3483" spans="4:6" x14ac:dyDescent="0.35">
      <c r="D3483" s="149"/>
      <c r="E3483" s="69"/>
      <c r="F3483" s="159"/>
    </row>
    <row r="3484" spans="4:6" x14ac:dyDescent="0.35">
      <c r="D3484" s="149"/>
      <c r="E3484" s="69"/>
      <c r="F3484" s="159"/>
    </row>
    <row r="3485" spans="4:6" x14ac:dyDescent="0.35">
      <c r="D3485" s="149"/>
      <c r="E3485" s="69"/>
      <c r="F3485" s="159"/>
    </row>
    <row r="3486" spans="4:6" x14ac:dyDescent="0.35">
      <c r="D3486" s="149"/>
      <c r="E3486" s="69"/>
      <c r="F3486" s="159"/>
    </row>
    <row r="3487" spans="4:6" x14ac:dyDescent="0.35">
      <c r="D3487" s="149"/>
      <c r="E3487" s="69"/>
      <c r="F3487" s="159"/>
    </row>
    <row r="3488" spans="4:6" x14ac:dyDescent="0.35">
      <c r="D3488" s="149"/>
      <c r="E3488" s="69"/>
      <c r="F3488" s="159"/>
    </row>
    <row r="3489" spans="4:6" x14ac:dyDescent="0.35">
      <c r="D3489" s="149"/>
      <c r="E3489" s="69"/>
      <c r="F3489" s="159"/>
    </row>
    <row r="3490" spans="4:6" x14ac:dyDescent="0.35">
      <c r="D3490" s="149"/>
      <c r="E3490" s="69"/>
      <c r="F3490" s="159"/>
    </row>
    <row r="3491" spans="4:6" x14ac:dyDescent="0.35">
      <c r="D3491" s="149"/>
      <c r="E3491" s="69"/>
      <c r="F3491" s="159"/>
    </row>
    <row r="3492" spans="4:6" x14ac:dyDescent="0.35">
      <c r="D3492" s="149"/>
      <c r="E3492" s="69"/>
      <c r="F3492" s="159"/>
    </row>
    <row r="3493" spans="4:6" x14ac:dyDescent="0.35">
      <c r="D3493" s="149"/>
      <c r="E3493" s="69"/>
      <c r="F3493" s="159"/>
    </row>
    <row r="3494" spans="4:6" x14ac:dyDescent="0.35">
      <c r="D3494" s="149"/>
      <c r="E3494" s="69"/>
      <c r="F3494" s="159"/>
    </row>
    <row r="3495" spans="4:6" x14ac:dyDescent="0.35">
      <c r="D3495" s="149"/>
      <c r="E3495" s="69"/>
      <c r="F3495" s="159"/>
    </row>
    <row r="3496" spans="4:6" x14ac:dyDescent="0.35">
      <c r="D3496" s="149"/>
      <c r="E3496" s="69"/>
      <c r="F3496" s="159"/>
    </row>
    <row r="3497" spans="4:6" x14ac:dyDescent="0.35">
      <c r="D3497" s="149"/>
      <c r="E3497" s="69"/>
      <c r="F3497" s="159"/>
    </row>
    <row r="3498" spans="4:6" x14ac:dyDescent="0.35">
      <c r="D3498" s="149"/>
      <c r="E3498" s="69"/>
      <c r="F3498" s="159"/>
    </row>
    <row r="3499" spans="4:6" x14ac:dyDescent="0.35">
      <c r="D3499" s="149"/>
      <c r="E3499" s="69"/>
      <c r="F3499" s="159"/>
    </row>
    <row r="3500" spans="4:6" x14ac:dyDescent="0.35">
      <c r="D3500" s="149"/>
      <c r="E3500" s="69"/>
      <c r="F3500" s="159"/>
    </row>
    <row r="3501" spans="4:6" x14ac:dyDescent="0.35">
      <c r="D3501" s="149"/>
      <c r="E3501" s="69"/>
      <c r="F3501" s="159"/>
    </row>
    <row r="3502" spans="4:6" x14ac:dyDescent="0.35">
      <c r="D3502" s="149"/>
      <c r="E3502" s="69"/>
      <c r="F3502" s="159"/>
    </row>
    <row r="3503" spans="4:6" x14ac:dyDescent="0.35">
      <c r="D3503" s="149"/>
      <c r="E3503" s="69"/>
      <c r="F3503" s="159"/>
    </row>
    <row r="3504" spans="4:6" x14ac:dyDescent="0.35">
      <c r="D3504" s="149"/>
      <c r="E3504" s="69"/>
      <c r="F3504" s="159"/>
    </row>
    <row r="3505" spans="4:6" x14ac:dyDescent="0.35">
      <c r="D3505" s="149"/>
      <c r="E3505" s="69"/>
      <c r="F3505" s="159"/>
    </row>
    <row r="3506" spans="4:6" x14ac:dyDescent="0.35">
      <c r="D3506" s="149"/>
      <c r="E3506" s="69"/>
      <c r="F3506" s="159"/>
    </row>
    <row r="3507" spans="4:6" x14ac:dyDescent="0.35">
      <c r="D3507" s="149"/>
      <c r="E3507" s="69"/>
      <c r="F3507" s="159"/>
    </row>
    <row r="3508" spans="4:6" x14ac:dyDescent="0.35">
      <c r="D3508" s="149"/>
      <c r="E3508" s="69"/>
      <c r="F3508" s="159"/>
    </row>
    <row r="3509" spans="4:6" x14ac:dyDescent="0.35">
      <c r="D3509" s="149"/>
      <c r="E3509" s="69"/>
      <c r="F3509" s="159"/>
    </row>
    <row r="3510" spans="4:6" x14ac:dyDescent="0.35">
      <c r="D3510" s="149"/>
      <c r="E3510" s="69"/>
      <c r="F3510" s="159"/>
    </row>
    <row r="3511" spans="4:6" x14ac:dyDescent="0.35">
      <c r="D3511" s="149"/>
      <c r="E3511" s="69"/>
      <c r="F3511" s="159"/>
    </row>
    <row r="3512" spans="4:6" x14ac:dyDescent="0.35">
      <c r="D3512" s="149"/>
      <c r="E3512" s="69"/>
      <c r="F3512" s="159"/>
    </row>
    <row r="3513" spans="4:6" x14ac:dyDescent="0.35">
      <c r="D3513" s="149"/>
      <c r="E3513" s="69"/>
      <c r="F3513" s="159"/>
    </row>
    <row r="3514" spans="4:6" x14ac:dyDescent="0.35">
      <c r="D3514" s="149"/>
      <c r="E3514" s="69"/>
      <c r="F3514" s="159"/>
    </row>
    <row r="3515" spans="4:6" x14ac:dyDescent="0.35">
      <c r="D3515" s="149"/>
      <c r="E3515" s="69"/>
      <c r="F3515" s="159"/>
    </row>
    <row r="3516" spans="4:6" x14ac:dyDescent="0.35">
      <c r="D3516" s="149"/>
      <c r="E3516" s="69"/>
      <c r="F3516" s="159"/>
    </row>
    <row r="3517" spans="4:6" x14ac:dyDescent="0.35">
      <c r="D3517" s="149"/>
      <c r="E3517" s="69"/>
      <c r="F3517" s="159"/>
    </row>
    <row r="3518" spans="4:6" x14ac:dyDescent="0.35">
      <c r="D3518" s="149"/>
      <c r="E3518" s="69"/>
      <c r="F3518" s="159"/>
    </row>
    <row r="3519" spans="4:6" x14ac:dyDescent="0.35">
      <c r="D3519" s="149"/>
      <c r="E3519" s="69"/>
      <c r="F3519" s="159"/>
    </row>
    <row r="3520" spans="4:6" x14ac:dyDescent="0.35">
      <c r="D3520" s="149"/>
      <c r="E3520" s="69"/>
      <c r="F3520" s="159"/>
    </row>
    <row r="3521" spans="4:6" x14ac:dyDescent="0.35">
      <c r="D3521" s="149"/>
      <c r="E3521" s="69"/>
      <c r="F3521" s="159"/>
    </row>
    <row r="3522" spans="4:6" x14ac:dyDescent="0.35">
      <c r="D3522" s="149"/>
      <c r="E3522" s="69"/>
      <c r="F3522" s="159"/>
    </row>
    <row r="3523" spans="4:6" x14ac:dyDescent="0.35">
      <c r="D3523" s="149"/>
      <c r="E3523" s="69"/>
      <c r="F3523" s="159"/>
    </row>
    <row r="3524" spans="4:6" x14ac:dyDescent="0.35">
      <c r="D3524" s="149"/>
      <c r="E3524" s="69"/>
      <c r="F3524" s="159"/>
    </row>
    <row r="3525" spans="4:6" x14ac:dyDescent="0.35">
      <c r="D3525" s="149"/>
      <c r="E3525" s="69"/>
      <c r="F3525" s="159"/>
    </row>
    <row r="3526" spans="4:6" x14ac:dyDescent="0.35">
      <c r="D3526" s="149"/>
      <c r="E3526" s="69"/>
      <c r="F3526" s="159"/>
    </row>
    <row r="3527" spans="4:6" x14ac:dyDescent="0.35">
      <c r="D3527" s="149"/>
      <c r="E3527" s="69"/>
      <c r="F3527" s="159"/>
    </row>
    <row r="3528" spans="4:6" x14ac:dyDescent="0.35">
      <c r="D3528" s="149"/>
      <c r="E3528" s="69"/>
      <c r="F3528" s="159"/>
    </row>
    <row r="3529" spans="4:6" x14ac:dyDescent="0.35">
      <c r="D3529" s="149"/>
      <c r="E3529" s="69"/>
      <c r="F3529" s="159"/>
    </row>
    <row r="3530" spans="4:6" x14ac:dyDescent="0.35">
      <c r="D3530" s="149"/>
      <c r="E3530" s="69"/>
      <c r="F3530" s="159"/>
    </row>
    <row r="3531" spans="4:6" x14ac:dyDescent="0.35">
      <c r="D3531" s="149"/>
      <c r="E3531" s="69"/>
      <c r="F3531" s="159"/>
    </row>
    <row r="3532" spans="4:6" x14ac:dyDescent="0.35">
      <c r="D3532" s="149"/>
      <c r="E3532" s="69"/>
      <c r="F3532" s="159"/>
    </row>
    <row r="3533" spans="4:6" x14ac:dyDescent="0.35">
      <c r="D3533" s="149"/>
      <c r="E3533" s="69"/>
      <c r="F3533" s="159"/>
    </row>
    <row r="3534" spans="4:6" x14ac:dyDescent="0.35">
      <c r="D3534" s="149"/>
      <c r="E3534" s="69"/>
      <c r="F3534" s="159"/>
    </row>
    <row r="3535" spans="4:6" x14ac:dyDescent="0.35">
      <c r="D3535" s="149"/>
      <c r="E3535" s="69"/>
      <c r="F3535" s="159"/>
    </row>
    <row r="3536" spans="4:6" x14ac:dyDescent="0.35">
      <c r="D3536" s="149"/>
      <c r="E3536" s="69"/>
      <c r="F3536" s="159"/>
    </row>
    <row r="3537" spans="4:6" x14ac:dyDescent="0.35">
      <c r="D3537" s="149"/>
      <c r="E3537" s="69"/>
      <c r="F3537" s="159"/>
    </row>
    <row r="3538" spans="4:6" x14ac:dyDescent="0.35">
      <c r="D3538" s="149"/>
      <c r="E3538" s="69"/>
      <c r="F3538" s="159"/>
    </row>
    <row r="3539" spans="4:6" x14ac:dyDescent="0.35">
      <c r="D3539" s="149"/>
      <c r="E3539" s="69"/>
      <c r="F3539" s="159"/>
    </row>
    <row r="3540" spans="4:6" x14ac:dyDescent="0.35">
      <c r="D3540" s="149"/>
      <c r="E3540" s="69"/>
      <c r="F3540" s="159"/>
    </row>
    <row r="3541" spans="4:6" x14ac:dyDescent="0.35">
      <c r="D3541" s="149"/>
      <c r="E3541" s="69"/>
      <c r="F3541" s="159"/>
    </row>
    <row r="3542" spans="4:6" x14ac:dyDescent="0.35">
      <c r="D3542" s="149"/>
      <c r="E3542" s="69"/>
      <c r="F3542" s="159"/>
    </row>
    <row r="3543" spans="4:6" x14ac:dyDescent="0.35">
      <c r="D3543" s="149"/>
      <c r="E3543" s="69"/>
      <c r="F3543" s="159"/>
    </row>
    <row r="3544" spans="4:6" x14ac:dyDescent="0.35">
      <c r="D3544" s="149"/>
      <c r="E3544" s="69"/>
      <c r="F3544" s="159"/>
    </row>
    <row r="3545" spans="4:6" x14ac:dyDescent="0.35">
      <c r="D3545" s="149"/>
      <c r="E3545" s="69"/>
      <c r="F3545" s="159"/>
    </row>
    <row r="3546" spans="4:6" x14ac:dyDescent="0.35">
      <c r="D3546" s="149"/>
      <c r="E3546" s="69"/>
      <c r="F3546" s="159"/>
    </row>
    <row r="3547" spans="4:6" x14ac:dyDescent="0.35">
      <c r="D3547" s="149"/>
      <c r="E3547" s="69"/>
      <c r="F3547" s="159"/>
    </row>
    <row r="3548" spans="4:6" x14ac:dyDescent="0.35">
      <c r="D3548" s="149"/>
      <c r="E3548" s="69"/>
      <c r="F3548" s="159"/>
    </row>
    <row r="3549" spans="4:6" x14ac:dyDescent="0.35">
      <c r="D3549" s="149"/>
      <c r="E3549" s="69"/>
      <c r="F3549" s="159"/>
    </row>
    <row r="3550" spans="4:6" x14ac:dyDescent="0.35">
      <c r="D3550" s="149"/>
      <c r="E3550" s="69"/>
      <c r="F3550" s="159"/>
    </row>
    <row r="3551" spans="4:6" x14ac:dyDescent="0.35">
      <c r="D3551" s="149"/>
      <c r="E3551" s="69"/>
      <c r="F3551" s="159"/>
    </row>
    <row r="3552" spans="4:6" x14ac:dyDescent="0.35">
      <c r="D3552" s="149"/>
      <c r="E3552" s="69"/>
      <c r="F3552" s="159"/>
    </row>
    <row r="3553" spans="4:6" x14ac:dyDescent="0.35">
      <c r="D3553" s="149"/>
      <c r="E3553" s="69"/>
      <c r="F3553" s="159"/>
    </row>
    <row r="3554" spans="4:6" x14ac:dyDescent="0.35">
      <c r="D3554" s="149"/>
      <c r="E3554" s="69"/>
      <c r="F3554" s="159"/>
    </row>
    <row r="3555" spans="4:6" x14ac:dyDescent="0.35">
      <c r="D3555" s="149"/>
      <c r="E3555" s="69"/>
      <c r="F3555" s="159"/>
    </row>
    <row r="3556" spans="4:6" x14ac:dyDescent="0.35">
      <c r="D3556" s="149"/>
      <c r="E3556" s="69"/>
      <c r="F3556" s="159"/>
    </row>
    <row r="3557" spans="4:6" x14ac:dyDescent="0.35">
      <c r="D3557" s="149"/>
      <c r="E3557" s="69"/>
      <c r="F3557" s="159"/>
    </row>
    <row r="3558" spans="4:6" x14ac:dyDescent="0.35">
      <c r="D3558" s="149"/>
      <c r="E3558" s="69"/>
      <c r="F3558" s="159"/>
    </row>
    <row r="3559" spans="4:6" x14ac:dyDescent="0.35">
      <c r="D3559" s="149"/>
      <c r="E3559" s="69"/>
      <c r="F3559" s="159"/>
    </row>
    <row r="3560" spans="4:6" x14ac:dyDescent="0.35">
      <c r="D3560" s="149"/>
      <c r="E3560" s="69"/>
      <c r="F3560" s="159"/>
    </row>
    <row r="3561" spans="4:6" x14ac:dyDescent="0.35">
      <c r="D3561" s="149"/>
      <c r="E3561" s="69"/>
      <c r="F3561" s="159"/>
    </row>
    <row r="3562" spans="4:6" x14ac:dyDescent="0.35">
      <c r="D3562" s="149"/>
      <c r="E3562" s="69"/>
      <c r="F3562" s="159"/>
    </row>
    <row r="3563" spans="4:6" x14ac:dyDescent="0.35">
      <c r="D3563" s="149"/>
      <c r="E3563" s="69"/>
      <c r="F3563" s="159"/>
    </row>
    <row r="3564" spans="4:6" x14ac:dyDescent="0.35">
      <c r="D3564" s="149"/>
      <c r="E3564" s="69"/>
      <c r="F3564" s="159"/>
    </row>
    <row r="3565" spans="4:6" x14ac:dyDescent="0.35">
      <c r="D3565" s="149"/>
      <c r="E3565" s="69"/>
      <c r="F3565" s="159"/>
    </row>
    <row r="3566" spans="4:6" x14ac:dyDescent="0.35">
      <c r="D3566" s="149"/>
      <c r="E3566" s="69"/>
      <c r="F3566" s="159"/>
    </row>
    <row r="3567" spans="4:6" x14ac:dyDescent="0.35">
      <c r="D3567" s="149"/>
      <c r="E3567" s="69"/>
      <c r="F3567" s="159"/>
    </row>
    <row r="3568" spans="4:6" x14ac:dyDescent="0.35">
      <c r="D3568" s="149"/>
      <c r="E3568" s="69"/>
      <c r="F3568" s="159"/>
    </row>
    <row r="3569" spans="4:6" x14ac:dyDescent="0.35">
      <c r="D3569" s="149"/>
      <c r="E3569" s="69"/>
      <c r="F3569" s="159"/>
    </row>
    <row r="3570" spans="4:6" x14ac:dyDescent="0.35">
      <c r="D3570" s="149"/>
      <c r="E3570" s="69"/>
      <c r="F3570" s="159"/>
    </row>
    <row r="3571" spans="4:6" x14ac:dyDescent="0.35">
      <c r="D3571" s="149"/>
      <c r="E3571" s="69"/>
      <c r="F3571" s="159"/>
    </row>
    <row r="3572" spans="4:6" x14ac:dyDescent="0.35">
      <c r="D3572" s="149"/>
      <c r="E3572" s="69"/>
      <c r="F3572" s="159"/>
    </row>
    <row r="3573" spans="4:6" x14ac:dyDescent="0.35">
      <c r="D3573" s="149"/>
      <c r="E3573" s="69"/>
      <c r="F3573" s="159"/>
    </row>
    <row r="3574" spans="4:6" x14ac:dyDescent="0.35">
      <c r="D3574" s="149"/>
      <c r="E3574" s="69"/>
      <c r="F3574" s="159"/>
    </row>
    <row r="3575" spans="4:6" x14ac:dyDescent="0.35">
      <c r="D3575" s="149"/>
      <c r="E3575" s="69"/>
      <c r="F3575" s="159"/>
    </row>
    <row r="3576" spans="4:6" x14ac:dyDescent="0.35">
      <c r="D3576" s="149"/>
      <c r="E3576" s="69"/>
      <c r="F3576" s="159"/>
    </row>
    <row r="3577" spans="4:6" x14ac:dyDescent="0.35">
      <c r="D3577" s="149"/>
      <c r="E3577" s="69"/>
      <c r="F3577" s="159"/>
    </row>
    <row r="3578" spans="4:6" x14ac:dyDescent="0.35">
      <c r="D3578" s="149"/>
      <c r="E3578" s="69"/>
      <c r="F3578" s="159"/>
    </row>
    <row r="3579" spans="4:6" x14ac:dyDescent="0.35">
      <c r="D3579" s="149"/>
      <c r="E3579" s="69"/>
      <c r="F3579" s="159"/>
    </row>
    <row r="3580" spans="4:6" x14ac:dyDescent="0.35">
      <c r="D3580" s="149"/>
      <c r="E3580" s="69"/>
      <c r="F3580" s="159"/>
    </row>
    <row r="3581" spans="4:6" x14ac:dyDescent="0.35">
      <c r="D3581" s="149"/>
      <c r="E3581" s="69"/>
      <c r="F3581" s="159"/>
    </row>
    <row r="3582" spans="4:6" x14ac:dyDescent="0.35">
      <c r="D3582" s="149"/>
      <c r="E3582" s="69"/>
      <c r="F3582" s="159"/>
    </row>
    <row r="3583" spans="4:6" x14ac:dyDescent="0.35">
      <c r="D3583" s="149"/>
      <c r="E3583" s="69"/>
      <c r="F3583" s="159"/>
    </row>
    <row r="3584" spans="4:6" x14ac:dyDescent="0.35">
      <c r="D3584" s="149"/>
      <c r="E3584" s="69"/>
      <c r="F3584" s="159"/>
    </row>
    <row r="3585" spans="4:6" x14ac:dyDescent="0.35">
      <c r="D3585" s="149"/>
      <c r="E3585" s="69"/>
      <c r="F3585" s="159"/>
    </row>
    <row r="3586" spans="4:6" x14ac:dyDescent="0.35">
      <c r="D3586" s="149"/>
      <c r="E3586" s="69"/>
      <c r="F3586" s="159"/>
    </row>
    <row r="3587" spans="4:6" x14ac:dyDescent="0.35">
      <c r="D3587" s="149"/>
      <c r="E3587" s="69"/>
      <c r="F3587" s="159"/>
    </row>
    <row r="3588" spans="4:6" x14ac:dyDescent="0.35">
      <c r="D3588" s="149"/>
      <c r="E3588" s="69"/>
      <c r="F3588" s="159"/>
    </row>
    <row r="3589" spans="4:6" x14ac:dyDescent="0.35">
      <c r="D3589" s="149"/>
      <c r="E3589" s="69"/>
      <c r="F3589" s="159"/>
    </row>
    <row r="3590" spans="4:6" x14ac:dyDescent="0.35">
      <c r="D3590" s="149"/>
      <c r="E3590" s="69"/>
      <c r="F3590" s="159"/>
    </row>
    <row r="3591" spans="4:6" x14ac:dyDescent="0.35">
      <c r="D3591" s="149"/>
      <c r="E3591" s="69"/>
      <c r="F3591" s="159"/>
    </row>
    <row r="3592" spans="4:6" x14ac:dyDescent="0.35">
      <c r="D3592" s="149"/>
      <c r="E3592" s="69"/>
      <c r="F3592" s="159"/>
    </row>
    <row r="3593" spans="4:6" x14ac:dyDescent="0.35">
      <c r="D3593" s="149"/>
      <c r="E3593" s="69"/>
      <c r="F3593" s="159"/>
    </row>
    <row r="3594" spans="4:6" x14ac:dyDescent="0.35">
      <c r="D3594" s="149"/>
      <c r="E3594" s="69"/>
      <c r="F3594" s="159"/>
    </row>
    <row r="3595" spans="4:6" x14ac:dyDescent="0.35">
      <c r="D3595" s="149"/>
      <c r="E3595" s="69"/>
      <c r="F3595" s="159"/>
    </row>
    <row r="3596" spans="4:6" x14ac:dyDescent="0.35">
      <c r="D3596" s="149"/>
      <c r="E3596" s="69"/>
      <c r="F3596" s="159"/>
    </row>
    <row r="3597" spans="4:6" x14ac:dyDescent="0.35">
      <c r="D3597" s="149"/>
      <c r="E3597" s="69"/>
      <c r="F3597" s="159"/>
    </row>
    <row r="3598" spans="4:6" x14ac:dyDescent="0.35">
      <c r="D3598" s="149"/>
      <c r="E3598" s="69"/>
      <c r="F3598" s="159"/>
    </row>
    <row r="3599" spans="4:6" x14ac:dyDescent="0.35">
      <c r="D3599" s="149"/>
      <c r="E3599" s="69"/>
      <c r="F3599" s="159"/>
    </row>
    <row r="3600" spans="4:6" x14ac:dyDescent="0.35">
      <c r="D3600" s="149"/>
      <c r="E3600" s="69"/>
      <c r="F3600" s="159"/>
    </row>
    <row r="3601" spans="4:6" x14ac:dyDescent="0.35">
      <c r="D3601" s="149"/>
      <c r="E3601" s="69"/>
      <c r="F3601" s="159"/>
    </row>
    <row r="3602" spans="4:6" x14ac:dyDescent="0.35">
      <c r="D3602" s="149"/>
      <c r="E3602" s="69"/>
      <c r="F3602" s="159"/>
    </row>
    <row r="3603" spans="4:6" x14ac:dyDescent="0.35">
      <c r="D3603" s="149"/>
      <c r="E3603" s="69"/>
      <c r="F3603" s="159"/>
    </row>
    <row r="3604" spans="4:6" x14ac:dyDescent="0.35">
      <c r="D3604" s="149"/>
      <c r="E3604" s="69"/>
      <c r="F3604" s="159"/>
    </row>
    <row r="3605" spans="4:6" x14ac:dyDescent="0.35">
      <c r="D3605" s="149"/>
      <c r="E3605" s="69"/>
      <c r="F3605" s="159"/>
    </row>
    <row r="3606" spans="4:6" x14ac:dyDescent="0.35">
      <c r="D3606" s="149"/>
      <c r="E3606" s="69"/>
      <c r="F3606" s="159"/>
    </row>
    <row r="3607" spans="4:6" x14ac:dyDescent="0.35">
      <c r="D3607" s="149"/>
      <c r="E3607" s="69"/>
      <c r="F3607" s="159"/>
    </row>
    <row r="3608" spans="4:6" x14ac:dyDescent="0.35">
      <c r="D3608" s="149"/>
      <c r="E3608" s="69"/>
      <c r="F3608" s="159"/>
    </row>
    <row r="3609" spans="4:6" x14ac:dyDescent="0.35">
      <c r="D3609" s="149"/>
      <c r="E3609" s="69"/>
      <c r="F3609" s="159"/>
    </row>
    <row r="3610" spans="4:6" x14ac:dyDescent="0.35">
      <c r="D3610" s="149"/>
      <c r="E3610" s="69"/>
      <c r="F3610" s="159"/>
    </row>
    <row r="3611" spans="4:6" x14ac:dyDescent="0.35">
      <c r="D3611" s="149"/>
      <c r="E3611" s="69"/>
      <c r="F3611" s="159"/>
    </row>
    <row r="3612" spans="4:6" x14ac:dyDescent="0.35">
      <c r="D3612" s="149"/>
      <c r="E3612" s="69"/>
      <c r="F3612" s="159"/>
    </row>
    <row r="3613" spans="4:6" x14ac:dyDescent="0.35">
      <c r="D3613" s="149"/>
      <c r="E3613" s="69"/>
      <c r="F3613" s="159"/>
    </row>
    <row r="3614" spans="4:6" x14ac:dyDescent="0.35">
      <c r="D3614" s="149"/>
      <c r="E3614" s="69"/>
      <c r="F3614" s="159"/>
    </row>
    <row r="3615" spans="4:6" x14ac:dyDescent="0.35">
      <c r="D3615" s="149"/>
      <c r="E3615" s="69"/>
      <c r="F3615" s="159"/>
    </row>
    <row r="3616" spans="4:6" x14ac:dyDescent="0.35">
      <c r="D3616" s="149"/>
      <c r="E3616" s="69"/>
      <c r="F3616" s="159"/>
    </row>
    <row r="3617" spans="4:6" x14ac:dyDescent="0.35">
      <c r="D3617" s="149"/>
      <c r="E3617" s="69"/>
      <c r="F3617" s="159"/>
    </row>
    <row r="3618" spans="4:6" x14ac:dyDescent="0.35">
      <c r="D3618" s="149"/>
      <c r="E3618" s="69"/>
      <c r="F3618" s="159"/>
    </row>
    <row r="3619" spans="4:6" x14ac:dyDescent="0.35">
      <c r="D3619" s="149"/>
      <c r="E3619" s="69"/>
      <c r="F3619" s="159"/>
    </row>
    <row r="3620" spans="4:6" x14ac:dyDescent="0.35">
      <c r="D3620" s="149"/>
      <c r="E3620" s="69"/>
      <c r="F3620" s="159"/>
    </row>
    <row r="3621" spans="4:6" x14ac:dyDescent="0.35">
      <c r="D3621" s="149"/>
      <c r="E3621" s="69"/>
      <c r="F3621" s="159"/>
    </row>
    <row r="3622" spans="4:6" x14ac:dyDescent="0.35">
      <c r="D3622" s="149"/>
      <c r="E3622" s="69"/>
      <c r="F3622" s="159"/>
    </row>
    <row r="3623" spans="4:6" x14ac:dyDescent="0.35">
      <c r="D3623" s="149"/>
      <c r="E3623" s="69"/>
      <c r="F3623" s="159"/>
    </row>
    <row r="3624" spans="4:6" x14ac:dyDescent="0.35">
      <c r="D3624" s="149"/>
      <c r="E3624" s="69"/>
      <c r="F3624" s="159"/>
    </row>
    <row r="3625" spans="4:6" x14ac:dyDescent="0.35">
      <c r="D3625" s="149"/>
      <c r="E3625" s="69"/>
      <c r="F3625" s="159"/>
    </row>
    <row r="3626" spans="4:6" x14ac:dyDescent="0.35">
      <c r="D3626" s="149"/>
      <c r="E3626" s="69"/>
      <c r="F3626" s="159"/>
    </row>
    <row r="3627" spans="4:6" x14ac:dyDescent="0.35">
      <c r="D3627" s="149"/>
      <c r="E3627" s="69"/>
      <c r="F3627" s="159"/>
    </row>
    <row r="3628" spans="4:6" x14ac:dyDescent="0.35">
      <c r="D3628" s="149"/>
      <c r="E3628" s="69"/>
      <c r="F3628" s="159"/>
    </row>
    <row r="3629" spans="4:6" x14ac:dyDescent="0.35">
      <c r="D3629" s="149"/>
      <c r="E3629" s="69"/>
      <c r="F3629" s="159"/>
    </row>
    <row r="3630" spans="4:6" x14ac:dyDescent="0.35">
      <c r="D3630" s="149"/>
      <c r="E3630" s="69"/>
      <c r="F3630" s="159"/>
    </row>
    <row r="3631" spans="4:6" x14ac:dyDescent="0.35">
      <c r="D3631" s="149"/>
      <c r="E3631" s="69"/>
      <c r="F3631" s="159"/>
    </row>
    <row r="3632" spans="4:6" x14ac:dyDescent="0.35">
      <c r="D3632" s="149"/>
      <c r="E3632" s="69"/>
      <c r="F3632" s="159"/>
    </row>
    <row r="3633" spans="4:6" x14ac:dyDescent="0.35">
      <c r="D3633" s="149"/>
      <c r="E3633" s="69"/>
      <c r="F3633" s="159"/>
    </row>
    <row r="3634" spans="4:6" x14ac:dyDescent="0.35">
      <c r="D3634" s="149"/>
      <c r="E3634" s="69"/>
      <c r="F3634" s="159"/>
    </row>
    <row r="3635" spans="4:6" x14ac:dyDescent="0.35">
      <c r="D3635" s="149"/>
      <c r="E3635" s="69"/>
      <c r="F3635" s="159"/>
    </row>
    <row r="3636" spans="4:6" x14ac:dyDescent="0.35">
      <c r="D3636" s="149"/>
      <c r="E3636" s="69"/>
      <c r="F3636" s="159"/>
    </row>
    <row r="3637" spans="4:6" x14ac:dyDescent="0.35">
      <c r="D3637" s="149"/>
      <c r="E3637" s="69"/>
      <c r="F3637" s="159"/>
    </row>
    <row r="3638" spans="4:6" x14ac:dyDescent="0.35">
      <c r="D3638" s="149"/>
      <c r="E3638" s="69"/>
      <c r="F3638" s="159"/>
    </row>
    <row r="3639" spans="4:6" x14ac:dyDescent="0.35">
      <c r="D3639" s="149"/>
      <c r="E3639" s="69"/>
      <c r="F3639" s="159"/>
    </row>
    <row r="3640" spans="4:6" x14ac:dyDescent="0.35">
      <c r="D3640" s="149"/>
      <c r="E3640" s="69"/>
      <c r="F3640" s="159"/>
    </row>
    <row r="3641" spans="4:6" x14ac:dyDescent="0.35">
      <c r="D3641" s="149"/>
      <c r="E3641" s="69"/>
      <c r="F3641" s="159"/>
    </row>
    <row r="3642" spans="4:6" x14ac:dyDescent="0.35">
      <c r="D3642" s="149"/>
      <c r="E3642" s="69"/>
      <c r="F3642" s="159"/>
    </row>
    <row r="3643" spans="4:6" x14ac:dyDescent="0.35">
      <c r="D3643" s="149"/>
      <c r="E3643" s="69"/>
      <c r="F3643" s="159"/>
    </row>
    <row r="3644" spans="4:6" x14ac:dyDescent="0.35">
      <c r="D3644" s="149"/>
      <c r="E3644" s="69"/>
      <c r="F3644" s="159"/>
    </row>
    <row r="3645" spans="4:6" x14ac:dyDescent="0.35">
      <c r="D3645" s="149"/>
      <c r="E3645" s="69"/>
      <c r="F3645" s="159"/>
    </row>
    <row r="3646" spans="4:6" x14ac:dyDescent="0.35">
      <c r="D3646" s="149"/>
      <c r="E3646" s="69"/>
      <c r="F3646" s="159"/>
    </row>
    <row r="3647" spans="4:6" x14ac:dyDescent="0.35">
      <c r="D3647" s="149"/>
      <c r="E3647" s="69"/>
      <c r="F3647" s="159"/>
    </row>
    <row r="3648" spans="4:6" x14ac:dyDescent="0.35">
      <c r="D3648" s="149"/>
      <c r="E3648" s="69"/>
      <c r="F3648" s="159"/>
    </row>
    <row r="3649" spans="4:6" x14ac:dyDescent="0.35">
      <c r="D3649" s="149"/>
      <c r="E3649" s="69"/>
      <c r="F3649" s="159"/>
    </row>
    <row r="3650" spans="4:6" x14ac:dyDescent="0.35">
      <c r="D3650" s="149"/>
      <c r="E3650" s="69"/>
      <c r="F3650" s="159"/>
    </row>
    <row r="3651" spans="4:6" x14ac:dyDescent="0.35">
      <c r="D3651" s="149"/>
      <c r="E3651" s="69"/>
      <c r="F3651" s="159"/>
    </row>
    <row r="3652" spans="4:6" x14ac:dyDescent="0.35">
      <c r="D3652" s="149"/>
      <c r="E3652" s="69"/>
      <c r="F3652" s="159"/>
    </row>
    <row r="3653" spans="4:6" x14ac:dyDescent="0.35">
      <c r="D3653" s="149"/>
      <c r="E3653" s="69"/>
      <c r="F3653" s="159"/>
    </row>
    <row r="3654" spans="4:6" x14ac:dyDescent="0.35">
      <c r="D3654" s="149"/>
      <c r="E3654" s="69"/>
      <c r="F3654" s="159"/>
    </row>
    <row r="3655" spans="4:6" x14ac:dyDescent="0.35">
      <c r="D3655" s="149"/>
      <c r="E3655" s="69"/>
      <c r="F3655" s="159"/>
    </row>
    <row r="3656" spans="4:6" x14ac:dyDescent="0.35">
      <c r="D3656" s="149"/>
      <c r="E3656" s="69"/>
      <c r="F3656" s="159"/>
    </row>
    <row r="3657" spans="4:6" x14ac:dyDescent="0.35">
      <c r="D3657" s="149"/>
      <c r="E3657" s="69"/>
      <c r="F3657" s="159"/>
    </row>
    <row r="3658" spans="4:6" x14ac:dyDescent="0.35">
      <c r="D3658" s="149"/>
      <c r="E3658" s="69"/>
      <c r="F3658" s="159"/>
    </row>
    <row r="3659" spans="4:6" x14ac:dyDescent="0.35">
      <c r="D3659" s="149"/>
      <c r="E3659" s="69"/>
      <c r="F3659" s="159"/>
    </row>
    <row r="3660" spans="4:6" x14ac:dyDescent="0.35">
      <c r="D3660" s="149"/>
      <c r="E3660" s="69"/>
      <c r="F3660" s="159"/>
    </row>
    <row r="3661" spans="4:6" x14ac:dyDescent="0.35">
      <c r="D3661" s="149"/>
      <c r="E3661" s="69"/>
      <c r="F3661" s="159"/>
    </row>
    <row r="3662" spans="4:6" x14ac:dyDescent="0.35">
      <c r="D3662" s="149"/>
      <c r="E3662" s="69"/>
      <c r="F3662" s="159"/>
    </row>
    <row r="3663" spans="4:6" x14ac:dyDescent="0.35">
      <c r="D3663" s="149"/>
      <c r="E3663" s="69"/>
      <c r="F3663" s="159"/>
    </row>
    <row r="3664" spans="4:6" x14ac:dyDescent="0.35">
      <c r="D3664" s="149"/>
      <c r="E3664" s="69"/>
      <c r="F3664" s="159"/>
    </row>
    <row r="3665" spans="4:6" x14ac:dyDescent="0.35">
      <c r="D3665" s="149"/>
      <c r="E3665" s="69"/>
      <c r="F3665" s="159"/>
    </row>
    <row r="3666" spans="4:6" x14ac:dyDescent="0.35">
      <c r="D3666" s="149"/>
      <c r="E3666" s="69"/>
      <c r="F3666" s="159"/>
    </row>
    <row r="3667" spans="4:6" x14ac:dyDescent="0.35">
      <c r="D3667" s="149"/>
      <c r="E3667" s="69"/>
      <c r="F3667" s="159"/>
    </row>
    <row r="3668" spans="4:6" x14ac:dyDescent="0.35">
      <c r="D3668" s="149"/>
      <c r="E3668" s="69"/>
      <c r="F3668" s="159"/>
    </row>
    <row r="3669" spans="4:6" x14ac:dyDescent="0.35">
      <c r="D3669" s="149"/>
      <c r="E3669" s="69"/>
      <c r="F3669" s="159"/>
    </row>
    <row r="3670" spans="4:6" x14ac:dyDescent="0.35">
      <c r="D3670" s="149"/>
      <c r="E3670" s="69"/>
      <c r="F3670" s="159"/>
    </row>
    <row r="3671" spans="4:6" x14ac:dyDescent="0.35">
      <c r="D3671" s="149"/>
      <c r="E3671" s="69"/>
      <c r="F3671" s="159"/>
    </row>
    <row r="3672" spans="4:6" x14ac:dyDescent="0.35">
      <c r="D3672" s="149"/>
      <c r="E3672" s="69"/>
      <c r="F3672" s="159"/>
    </row>
    <row r="3673" spans="4:6" x14ac:dyDescent="0.35">
      <c r="D3673" s="149"/>
      <c r="E3673" s="69"/>
      <c r="F3673" s="159"/>
    </row>
    <row r="3674" spans="4:6" x14ac:dyDescent="0.35">
      <c r="D3674" s="149"/>
      <c r="E3674" s="69"/>
      <c r="F3674" s="159"/>
    </row>
    <row r="3675" spans="4:6" x14ac:dyDescent="0.35">
      <c r="D3675" s="149"/>
      <c r="E3675" s="69"/>
      <c r="F3675" s="159"/>
    </row>
    <row r="3676" spans="4:6" x14ac:dyDescent="0.35">
      <c r="D3676" s="149"/>
      <c r="E3676" s="69"/>
      <c r="F3676" s="159"/>
    </row>
    <row r="3677" spans="4:6" x14ac:dyDescent="0.35">
      <c r="D3677" s="149"/>
      <c r="E3677" s="69"/>
      <c r="F3677" s="159"/>
    </row>
    <row r="3678" spans="4:6" x14ac:dyDescent="0.35">
      <c r="D3678" s="149"/>
      <c r="E3678" s="69"/>
      <c r="F3678" s="159"/>
    </row>
    <row r="3679" spans="4:6" x14ac:dyDescent="0.35">
      <c r="D3679" s="149"/>
      <c r="E3679" s="69"/>
      <c r="F3679" s="159"/>
    </row>
    <row r="3680" spans="4:6" x14ac:dyDescent="0.35">
      <c r="D3680" s="149"/>
      <c r="E3680" s="69"/>
      <c r="F3680" s="159"/>
    </row>
    <row r="3681" spans="4:6" x14ac:dyDescent="0.35">
      <c r="D3681" s="149"/>
      <c r="E3681" s="69"/>
      <c r="F3681" s="159"/>
    </row>
    <row r="3682" spans="4:6" x14ac:dyDescent="0.35">
      <c r="D3682" s="149"/>
      <c r="E3682" s="69"/>
      <c r="F3682" s="159"/>
    </row>
    <row r="3683" spans="4:6" x14ac:dyDescent="0.35">
      <c r="D3683" s="149"/>
      <c r="E3683" s="69"/>
      <c r="F3683" s="159"/>
    </row>
    <row r="3684" spans="4:6" x14ac:dyDescent="0.35">
      <c r="D3684" s="149"/>
      <c r="E3684" s="69"/>
      <c r="F3684" s="159"/>
    </row>
    <row r="3685" spans="4:6" x14ac:dyDescent="0.35">
      <c r="D3685" s="149"/>
      <c r="E3685" s="69"/>
      <c r="F3685" s="159"/>
    </row>
    <row r="3686" spans="4:6" x14ac:dyDescent="0.35">
      <c r="D3686" s="149"/>
      <c r="E3686" s="69"/>
      <c r="F3686" s="159"/>
    </row>
    <row r="3687" spans="4:6" x14ac:dyDescent="0.35">
      <c r="D3687" s="149"/>
      <c r="E3687" s="69"/>
      <c r="F3687" s="159"/>
    </row>
    <row r="3688" spans="4:6" x14ac:dyDescent="0.35">
      <c r="D3688" s="149"/>
      <c r="E3688" s="69"/>
      <c r="F3688" s="159"/>
    </row>
    <row r="3689" spans="4:6" x14ac:dyDescent="0.35">
      <c r="D3689" s="149"/>
      <c r="E3689" s="69"/>
      <c r="F3689" s="159"/>
    </row>
    <row r="3690" spans="4:6" x14ac:dyDescent="0.35">
      <c r="D3690" s="149"/>
      <c r="E3690" s="69"/>
      <c r="F3690" s="159"/>
    </row>
    <row r="3691" spans="4:6" x14ac:dyDescent="0.35">
      <c r="D3691" s="149"/>
      <c r="E3691" s="69"/>
      <c r="F3691" s="159"/>
    </row>
    <row r="3692" spans="4:6" x14ac:dyDescent="0.35">
      <c r="D3692" s="149"/>
      <c r="E3692" s="69"/>
      <c r="F3692" s="159"/>
    </row>
    <row r="3693" spans="4:6" x14ac:dyDescent="0.35">
      <c r="D3693" s="149"/>
      <c r="E3693" s="69"/>
      <c r="F3693" s="159"/>
    </row>
    <row r="3694" spans="4:6" x14ac:dyDescent="0.35">
      <c r="D3694" s="149"/>
      <c r="E3694" s="69"/>
      <c r="F3694" s="159"/>
    </row>
    <row r="3695" spans="4:6" x14ac:dyDescent="0.35">
      <c r="D3695" s="149"/>
      <c r="E3695" s="69"/>
      <c r="F3695" s="159"/>
    </row>
    <row r="3696" spans="4:6" x14ac:dyDescent="0.35">
      <c r="D3696" s="149"/>
      <c r="E3696" s="69"/>
      <c r="F3696" s="159"/>
    </row>
    <row r="3697" spans="4:6" x14ac:dyDescent="0.35">
      <c r="D3697" s="149"/>
      <c r="E3697" s="69"/>
      <c r="F3697" s="159"/>
    </row>
    <row r="3698" spans="4:6" x14ac:dyDescent="0.35">
      <c r="D3698" s="149"/>
      <c r="E3698" s="69"/>
      <c r="F3698" s="159"/>
    </row>
    <row r="3699" spans="4:6" x14ac:dyDescent="0.35">
      <c r="D3699" s="149"/>
      <c r="E3699" s="69"/>
      <c r="F3699" s="159"/>
    </row>
    <row r="3700" spans="4:6" x14ac:dyDescent="0.35">
      <c r="D3700" s="149"/>
      <c r="E3700" s="69"/>
      <c r="F3700" s="159"/>
    </row>
    <row r="3701" spans="4:6" x14ac:dyDescent="0.35">
      <c r="D3701" s="149"/>
      <c r="E3701" s="69"/>
      <c r="F3701" s="159"/>
    </row>
    <row r="3702" spans="4:6" x14ac:dyDescent="0.35">
      <c r="D3702" s="149"/>
      <c r="E3702" s="69"/>
      <c r="F3702" s="159"/>
    </row>
    <row r="3703" spans="4:6" x14ac:dyDescent="0.35">
      <c r="D3703" s="149"/>
      <c r="E3703" s="69"/>
      <c r="F3703" s="159"/>
    </row>
    <row r="3704" spans="4:6" x14ac:dyDescent="0.35">
      <c r="D3704" s="149"/>
      <c r="E3704" s="69"/>
      <c r="F3704" s="159"/>
    </row>
    <row r="3705" spans="4:6" x14ac:dyDescent="0.35">
      <c r="D3705" s="149"/>
      <c r="E3705" s="69"/>
      <c r="F3705" s="159"/>
    </row>
    <row r="3706" spans="4:6" x14ac:dyDescent="0.35">
      <c r="D3706" s="149"/>
      <c r="E3706" s="69"/>
      <c r="F3706" s="159"/>
    </row>
    <row r="3707" spans="4:6" x14ac:dyDescent="0.35">
      <c r="D3707" s="149"/>
      <c r="E3707" s="69"/>
      <c r="F3707" s="159"/>
    </row>
    <row r="3708" spans="4:6" x14ac:dyDescent="0.35">
      <c r="D3708" s="149"/>
      <c r="E3708" s="69"/>
      <c r="F3708" s="159"/>
    </row>
    <row r="3709" spans="4:6" x14ac:dyDescent="0.35">
      <c r="D3709" s="149"/>
      <c r="E3709" s="69"/>
      <c r="F3709" s="159"/>
    </row>
    <row r="3710" spans="4:6" x14ac:dyDescent="0.35">
      <c r="D3710" s="149"/>
      <c r="E3710" s="69"/>
      <c r="F3710" s="159"/>
    </row>
    <row r="3711" spans="4:6" x14ac:dyDescent="0.35">
      <c r="D3711" s="149"/>
      <c r="E3711" s="69"/>
      <c r="F3711" s="159"/>
    </row>
    <row r="3712" spans="4:6" x14ac:dyDescent="0.35">
      <c r="D3712" s="149"/>
      <c r="E3712" s="69"/>
      <c r="F3712" s="159"/>
    </row>
    <row r="3713" spans="4:6" x14ac:dyDescent="0.35">
      <c r="D3713" s="149"/>
      <c r="E3713" s="69"/>
      <c r="F3713" s="159"/>
    </row>
    <row r="3714" spans="4:6" x14ac:dyDescent="0.35">
      <c r="D3714" s="149"/>
      <c r="E3714" s="69"/>
      <c r="F3714" s="159"/>
    </row>
    <row r="3715" spans="4:6" x14ac:dyDescent="0.35">
      <c r="D3715" s="149"/>
      <c r="E3715" s="69"/>
      <c r="F3715" s="159"/>
    </row>
    <row r="3716" spans="4:6" x14ac:dyDescent="0.35">
      <c r="D3716" s="149"/>
      <c r="E3716" s="69"/>
      <c r="F3716" s="159"/>
    </row>
    <row r="3717" spans="4:6" x14ac:dyDescent="0.35">
      <c r="D3717" s="149"/>
      <c r="E3717" s="69"/>
      <c r="F3717" s="159"/>
    </row>
    <row r="3718" spans="4:6" x14ac:dyDescent="0.35">
      <c r="D3718" s="149"/>
      <c r="E3718" s="69"/>
      <c r="F3718" s="159"/>
    </row>
    <row r="3719" spans="4:6" x14ac:dyDescent="0.35">
      <c r="D3719" s="149"/>
      <c r="E3719" s="69"/>
      <c r="F3719" s="159"/>
    </row>
    <row r="3720" spans="4:6" x14ac:dyDescent="0.35">
      <c r="D3720" s="149"/>
      <c r="E3720" s="69"/>
      <c r="F3720" s="159"/>
    </row>
    <row r="3721" spans="4:6" x14ac:dyDescent="0.35">
      <c r="D3721" s="149"/>
      <c r="E3721" s="69"/>
      <c r="F3721" s="159"/>
    </row>
    <row r="3722" spans="4:6" x14ac:dyDescent="0.35">
      <c r="D3722" s="149"/>
      <c r="E3722" s="69"/>
      <c r="F3722" s="159"/>
    </row>
    <row r="3723" spans="4:6" x14ac:dyDescent="0.35">
      <c r="D3723" s="149"/>
      <c r="E3723" s="69"/>
      <c r="F3723" s="159"/>
    </row>
    <row r="3724" spans="4:6" x14ac:dyDescent="0.35">
      <c r="D3724" s="149"/>
      <c r="E3724" s="69"/>
      <c r="F3724" s="159"/>
    </row>
    <row r="3725" spans="4:6" x14ac:dyDescent="0.35">
      <c r="D3725" s="149"/>
      <c r="E3725" s="69"/>
      <c r="F3725" s="159"/>
    </row>
    <row r="3726" spans="4:6" x14ac:dyDescent="0.35">
      <c r="D3726" s="149"/>
      <c r="E3726" s="69"/>
      <c r="F3726" s="159"/>
    </row>
    <row r="3727" spans="4:6" x14ac:dyDescent="0.35">
      <c r="D3727" s="149"/>
      <c r="E3727" s="69"/>
      <c r="F3727" s="159"/>
    </row>
    <row r="3728" spans="4:6" x14ac:dyDescent="0.35">
      <c r="D3728" s="149"/>
      <c r="E3728" s="69"/>
      <c r="F3728" s="159"/>
    </row>
    <row r="3729" spans="4:6" x14ac:dyDescent="0.35">
      <c r="D3729" s="149"/>
      <c r="E3729" s="69"/>
      <c r="F3729" s="159"/>
    </row>
    <row r="3730" spans="4:6" x14ac:dyDescent="0.35">
      <c r="D3730" s="149"/>
      <c r="E3730" s="69"/>
      <c r="F3730" s="159"/>
    </row>
    <row r="3731" spans="4:6" x14ac:dyDescent="0.35">
      <c r="D3731" s="149"/>
      <c r="E3731" s="69"/>
      <c r="F3731" s="159"/>
    </row>
    <row r="3732" spans="4:6" x14ac:dyDescent="0.35">
      <c r="D3732" s="149"/>
      <c r="E3732" s="69"/>
      <c r="F3732" s="159"/>
    </row>
    <row r="3733" spans="4:6" x14ac:dyDescent="0.35">
      <c r="D3733" s="149"/>
      <c r="E3733" s="69"/>
      <c r="F3733" s="159"/>
    </row>
    <row r="3734" spans="4:6" x14ac:dyDescent="0.35">
      <c r="D3734" s="149"/>
      <c r="E3734" s="69"/>
      <c r="F3734" s="159"/>
    </row>
    <row r="3735" spans="4:6" x14ac:dyDescent="0.35">
      <c r="D3735" s="149"/>
      <c r="E3735" s="69"/>
      <c r="F3735" s="159"/>
    </row>
    <row r="3736" spans="4:6" x14ac:dyDescent="0.35">
      <c r="D3736" s="149"/>
      <c r="E3736" s="69"/>
      <c r="F3736" s="159"/>
    </row>
    <row r="3737" spans="4:6" x14ac:dyDescent="0.35">
      <c r="D3737" s="149"/>
      <c r="E3737" s="69"/>
      <c r="F3737" s="159"/>
    </row>
    <row r="3738" spans="4:6" x14ac:dyDescent="0.35">
      <c r="D3738" s="149"/>
      <c r="E3738" s="69"/>
      <c r="F3738" s="159"/>
    </row>
    <row r="3739" spans="4:6" x14ac:dyDescent="0.35">
      <c r="D3739" s="149"/>
      <c r="E3739" s="69"/>
      <c r="F3739" s="159"/>
    </row>
    <row r="3740" spans="4:6" x14ac:dyDescent="0.35">
      <c r="D3740" s="149"/>
      <c r="E3740" s="69"/>
      <c r="F3740" s="159"/>
    </row>
    <row r="3741" spans="4:6" x14ac:dyDescent="0.35">
      <c r="D3741" s="149"/>
      <c r="E3741" s="69"/>
      <c r="F3741" s="159"/>
    </row>
    <row r="3742" spans="4:6" x14ac:dyDescent="0.35">
      <c r="D3742" s="149"/>
      <c r="E3742" s="69"/>
      <c r="F3742" s="159"/>
    </row>
    <row r="3743" spans="4:6" x14ac:dyDescent="0.35">
      <c r="D3743" s="149"/>
      <c r="E3743" s="69"/>
      <c r="F3743" s="159"/>
    </row>
    <row r="3744" spans="4:6" x14ac:dyDescent="0.35">
      <c r="D3744" s="149"/>
      <c r="E3744" s="69"/>
      <c r="F3744" s="159"/>
    </row>
    <row r="3745" spans="4:6" x14ac:dyDescent="0.35">
      <c r="D3745" s="149"/>
      <c r="E3745" s="69"/>
      <c r="F3745" s="159"/>
    </row>
    <row r="3746" spans="4:6" x14ac:dyDescent="0.35">
      <c r="D3746" s="149"/>
      <c r="E3746" s="69"/>
      <c r="F3746" s="159"/>
    </row>
    <row r="3747" spans="4:6" x14ac:dyDescent="0.35">
      <c r="D3747" s="149"/>
      <c r="E3747" s="69"/>
      <c r="F3747" s="159"/>
    </row>
    <row r="3748" spans="4:6" x14ac:dyDescent="0.35">
      <c r="D3748" s="149"/>
      <c r="E3748" s="69"/>
      <c r="F3748" s="159"/>
    </row>
    <row r="3749" spans="4:6" x14ac:dyDescent="0.35">
      <c r="D3749" s="149"/>
      <c r="E3749" s="69"/>
      <c r="F3749" s="159"/>
    </row>
    <row r="3750" spans="4:6" x14ac:dyDescent="0.35">
      <c r="D3750" s="149"/>
      <c r="E3750" s="69"/>
      <c r="F3750" s="159"/>
    </row>
    <row r="3751" spans="4:6" x14ac:dyDescent="0.35">
      <c r="D3751" s="149"/>
      <c r="E3751" s="69"/>
      <c r="F3751" s="159"/>
    </row>
    <row r="3752" spans="4:6" x14ac:dyDescent="0.35">
      <c r="D3752" s="149"/>
      <c r="E3752" s="69"/>
      <c r="F3752" s="159"/>
    </row>
    <row r="3753" spans="4:6" x14ac:dyDescent="0.35">
      <c r="D3753" s="149"/>
      <c r="E3753" s="69"/>
      <c r="F3753" s="159"/>
    </row>
    <row r="3754" spans="4:6" x14ac:dyDescent="0.35">
      <c r="D3754" s="149"/>
      <c r="E3754" s="69"/>
      <c r="F3754" s="159"/>
    </row>
    <row r="3755" spans="4:6" x14ac:dyDescent="0.35">
      <c r="D3755" s="149"/>
      <c r="E3755" s="69"/>
      <c r="F3755" s="159"/>
    </row>
    <row r="3756" spans="4:6" x14ac:dyDescent="0.35">
      <c r="D3756" s="149"/>
      <c r="E3756" s="69"/>
      <c r="F3756" s="159"/>
    </row>
    <row r="3757" spans="4:6" x14ac:dyDescent="0.35">
      <c r="D3757" s="149"/>
      <c r="E3757" s="69"/>
      <c r="F3757" s="159"/>
    </row>
    <row r="3758" spans="4:6" x14ac:dyDescent="0.35">
      <c r="D3758" s="149"/>
      <c r="E3758" s="69"/>
      <c r="F3758" s="159"/>
    </row>
    <row r="3759" spans="4:6" x14ac:dyDescent="0.35">
      <c r="D3759" s="149"/>
      <c r="E3759" s="69"/>
      <c r="F3759" s="159"/>
    </row>
    <row r="3760" spans="4:6" x14ac:dyDescent="0.35">
      <c r="D3760" s="149"/>
      <c r="E3760" s="69"/>
      <c r="F3760" s="159"/>
    </row>
    <row r="3761" spans="4:6" x14ac:dyDescent="0.35">
      <c r="D3761" s="149"/>
      <c r="E3761" s="69"/>
      <c r="F3761" s="159"/>
    </row>
    <row r="3762" spans="4:6" x14ac:dyDescent="0.35">
      <c r="D3762" s="149"/>
      <c r="E3762" s="69"/>
      <c r="F3762" s="159"/>
    </row>
    <row r="3763" spans="4:6" x14ac:dyDescent="0.35">
      <c r="D3763" s="149"/>
      <c r="E3763" s="69"/>
      <c r="F3763" s="159"/>
    </row>
    <row r="3764" spans="4:6" x14ac:dyDescent="0.35">
      <c r="D3764" s="149"/>
      <c r="E3764" s="69"/>
      <c r="F3764" s="159"/>
    </row>
    <row r="3765" spans="4:6" x14ac:dyDescent="0.35">
      <c r="D3765" s="149"/>
      <c r="E3765" s="69"/>
      <c r="F3765" s="159"/>
    </row>
    <row r="3766" spans="4:6" x14ac:dyDescent="0.35">
      <c r="D3766" s="149"/>
      <c r="E3766" s="69"/>
      <c r="F3766" s="159"/>
    </row>
    <row r="3767" spans="4:6" x14ac:dyDescent="0.35">
      <c r="D3767" s="149"/>
      <c r="E3767" s="69"/>
      <c r="F3767" s="159"/>
    </row>
    <row r="3768" spans="4:6" x14ac:dyDescent="0.35">
      <c r="D3768" s="149"/>
      <c r="E3768" s="69"/>
      <c r="F3768" s="159"/>
    </row>
    <row r="3769" spans="4:6" x14ac:dyDescent="0.35">
      <c r="D3769" s="149"/>
      <c r="E3769" s="69"/>
      <c r="F3769" s="159"/>
    </row>
    <row r="3770" spans="4:6" x14ac:dyDescent="0.35">
      <c r="D3770" s="149"/>
      <c r="E3770" s="69"/>
      <c r="F3770" s="159"/>
    </row>
    <row r="3771" spans="4:6" x14ac:dyDescent="0.35">
      <c r="D3771" s="149"/>
      <c r="E3771" s="69"/>
      <c r="F3771" s="159"/>
    </row>
    <row r="3772" spans="4:6" x14ac:dyDescent="0.35">
      <c r="D3772" s="149"/>
      <c r="E3772" s="69"/>
      <c r="F3772" s="159"/>
    </row>
    <row r="3773" spans="4:6" x14ac:dyDescent="0.35">
      <c r="D3773" s="149"/>
      <c r="E3773" s="69"/>
      <c r="F3773" s="159"/>
    </row>
    <row r="3774" spans="4:6" x14ac:dyDescent="0.35">
      <c r="D3774" s="149"/>
      <c r="E3774" s="69"/>
      <c r="F3774" s="159"/>
    </row>
    <row r="3775" spans="4:6" x14ac:dyDescent="0.35">
      <c r="D3775" s="149"/>
      <c r="E3775" s="69"/>
      <c r="F3775" s="159"/>
    </row>
    <row r="3776" spans="4:6" x14ac:dyDescent="0.35">
      <c r="D3776" s="149"/>
      <c r="E3776" s="69"/>
      <c r="F3776" s="159"/>
    </row>
    <row r="3777" spans="4:6" x14ac:dyDescent="0.35">
      <c r="D3777" s="149"/>
      <c r="E3777" s="69"/>
      <c r="F3777" s="159"/>
    </row>
    <row r="3778" spans="4:6" x14ac:dyDescent="0.35">
      <c r="D3778" s="149"/>
      <c r="E3778" s="69"/>
      <c r="F3778" s="159"/>
    </row>
    <row r="3779" spans="4:6" x14ac:dyDescent="0.35">
      <c r="D3779" s="149"/>
      <c r="E3779" s="69"/>
      <c r="F3779" s="159"/>
    </row>
    <row r="3780" spans="4:6" x14ac:dyDescent="0.35">
      <c r="D3780" s="149"/>
      <c r="E3780" s="69"/>
      <c r="F3780" s="159"/>
    </row>
    <row r="3781" spans="4:6" x14ac:dyDescent="0.35">
      <c r="D3781" s="149"/>
      <c r="E3781" s="69"/>
      <c r="F3781" s="159"/>
    </row>
    <row r="3782" spans="4:6" x14ac:dyDescent="0.35">
      <c r="D3782" s="149"/>
      <c r="E3782" s="69"/>
      <c r="F3782" s="159"/>
    </row>
    <row r="3783" spans="4:6" x14ac:dyDescent="0.35">
      <c r="D3783" s="149"/>
      <c r="E3783" s="69"/>
      <c r="F3783" s="159"/>
    </row>
    <row r="3784" spans="4:6" x14ac:dyDescent="0.35">
      <c r="D3784" s="149"/>
      <c r="E3784" s="69"/>
      <c r="F3784" s="159"/>
    </row>
    <row r="3785" spans="4:6" x14ac:dyDescent="0.35">
      <c r="D3785" s="149"/>
      <c r="E3785" s="69"/>
      <c r="F3785" s="159"/>
    </row>
    <row r="3786" spans="4:6" x14ac:dyDescent="0.35">
      <c r="D3786" s="149"/>
      <c r="E3786" s="69"/>
      <c r="F3786" s="159"/>
    </row>
    <row r="3787" spans="4:6" x14ac:dyDescent="0.35">
      <c r="D3787" s="149"/>
      <c r="E3787" s="69"/>
      <c r="F3787" s="159"/>
    </row>
    <row r="3788" spans="4:6" x14ac:dyDescent="0.35">
      <c r="D3788" s="149"/>
      <c r="E3788" s="69"/>
      <c r="F3788" s="159"/>
    </row>
    <row r="3789" spans="4:6" x14ac:dyDescent="0.35">
      <c r="D3789" s="149"/>
      <c r="E3789" s="69"/>
      <c r="F3789" s="159"/>
    </row>
    <row r="3790" spans="4:6" x14ac:dyDescent="0.35">
      <c r="D3790" s="149"/>
      <c r="E3790" s="69"/>
      <c r="F3790" s="159"/>
    </row>
    <row r="3791" spans="4:6" x14ac:dyDescent="0.35">
      <c r="D3791" s="149"/>
      <c r="E3791" s="69"/>
      <c r="F3791" s="159"/>
    </row>
    <row r="3792" spans="4:6" x14ac:dyDescent="0.35">
      <c r="D3792" s="149"/>
      <c r="E3792" s="69"/>
      <c r="F3792" s="159"/>
    </row>
    <row r="3793" spans="4:6" x14ac:dyDescent="0.35">
      <c r="D3793" s="149"/>
      <c r="E3793" s="69"/>
      <c r="F3793" s="159"/>
    </row>
    <row r="3794" spans="4:6" x14ac:dyDescent="0.35">
      <c r="D3794" s="149"/>
      <c r="E3794" s="69"/>
      <c r="F3794" s="159"/>
    </row>
    <row r="3795" spans="4:6" x14ac:dyDescent="0.35">
      <c r="D3795" s="149"/>
      <c r="E3795" s="69"/>
      <c r="F3795" s="159"/>
    </row>
    <row r="3796" spans="4:6" x14ac:dyDescent="0.35">
      <c r="D3796" s="149"/>
      <c r="E3796" s="69"/>
      <c r="F3796" s="159"/>
    </row>
    <row r="3797" spans="4:6" x14ac:dyDescent="0.35">
      <c r="D3797" s="149"/>
      <c r="E3797" s="69"/>
      <c r="F3797" s="159"/>
    </row>
    <row r="3798" spans="4:6" x14ac:dyDescent="0.35">
      <c r="D3798" s="149"/>
      <c r="E3798" s="69"/>
      <c r="F3798" s="159"/>
    </row>
    <row r="3799" spans="4:6" x14ac:dyDescent="0.35">
      <c r="D3799" s="149"/>
      <c r="E3799" s="69"/>
      <c r="F3799" s="159"/>
    </row>
    <row r="3800" spans="4:6" x14ac:dyDescent="0.35">
      <c r="D3800" s="149"/>
      <c r="E3800" s="69"/>
      <c r="F3800" s="159"/>
    </row>
    <row r="3801" spans="4:6" x14ac:dyDescent="0.35">
      <c r="D3801" s="149"/>
      <c r="E3801" s="69"/>
      <c r="F3801" s="159"/>
    </row>
    <row r="3802" spans="4:6" x14ac:dyDescent="0.35">
      <c r="D3802" s="149"/>
      <c r="E3802" s="69"/>
      <c r="F3802" s="159"/>
    </row>
    <row r="3803" spans="4:6" x14ac:dyDescent="0.35">
      <c r="D3803" s="149"/>
      <c r="E3803" s="69"/>
      <c r="F3803" s="159"/>
    </row>
    <row r="3804" spans="4:6" x14ac:dyDescent="0.35">
      <c r="D3804" s="149"/>
      <c r="E3804" s="69"/>
      <c r="F3804" s="159"/>
    </row>
    <row r="3805" spans="4:6" x14ac:dyDescent="0.35">
      <c r="D3805" s="149"/>
      <c r="E3805" s="69"/>
      <c r="F3805" s="159"/>
    </row>
    <row r="3806" spans="4:6" x14ac:dyDescent="0.35">
      <c r="D3806" s="149"/>
      <c r="E3806" s="69"/>
      <c r="F3806" s="159"/>
    </row>
    <row r="3807" spans="4:6" x14ac:dyDescent="0.35">
      <c r="D3807" s="149"/>
      <c r="E3807" s="69"/>
      <c r="F3807" s="159"/>
    </row>
    <row r="3808" spans="4:6" x14ac:dyDescent="0.35">
      <c r="D3808" s="149"/>
      <c r="E3808" s="69"/>
      <c r="F3808" s="159"/>
    </row>
    <row r="3809" spans="4:6" x14ac:dyDescent="0.35">
      <c r="D3809" s="149"/>
      <c r="E3809" s="69"/>
      <c r="F3809" s="159"/>
    </row>
    <row r="3810" spans="4:6" x14ac:dyDescent="0.35">
      <c r="D3810" s="149"/>
      <c r="E3810" s="69"/>
      <c r="F3810" s="159"/>
    </row>
    <row r="3811" spans="4:6" x14ac:dyDescent="0.35">
      <c r="D3811" s="149"/>
      <c r="E3811" s="69"/>
      <c r="F3811" s="159"/>
    </row>
    <row r="3812" spans="4:6" x14ac:dyDescent="0.35">
      <c r="D3812" s="149"/>
      <c r="E3812" s="69"/>
      <c r="F3812" s="159"/>
    </row>
    <row r="3813" spans="4:6" x14ac:dyDescent="0.35">
      <c r="D3813" s="149"/>
      <c r="E3813" s="69"/>
      <c r="F3813" s="159"/>
    </row>
    <row r="3814" spans="4:6" x14ac:dyDescent="0.35">
      <c r="D3814" s="149"/>
      <c r="E3814" s="69"/>
      <c r="F3814" s="159"/>
    </row>
    <row r="3815" spans="4:6" x14ac:dyDescent="0.35">
      <c r="D3815" s="149"/>
      <c r="E3815" s="69"/>
      <c r="F3815" s="159"/>
    </row>
    <row r="3816" spans="4:6" x14ac:dyDescent="0.35">
      <c r="D3816" s="149"/>
      <c r="E3816" s="69"/>
      <c r="F3816" s="159"/>
    </row>
    <row r="3817" spans="4:6" x14ac:dyDescent="0.35">
      <c r="D3817" s="149"/>
      <c r="E3817" s="69"/>
      <c r="F3817" s="159"/>
    </row>
    <row r="3818" spans="4:6" x14ac:dyDescent="0.35">
      <c r="D3818" s="149"/>
      <c r="E3818" s="69"/>
      <c r="F3818" s="159"/>
    </row>
    <row r="3819" spans="4:6" x14ac:dyDescent="0.35">
      <c r="D3819" s="149"/>
      <c r="E3819" s="69"/>
      <c r="F3819" s="159"/>
    </row>
    <row r="3820" spans="4:6" x14ac:dyDescent="0.35">
      <c r="D3820" s="149"/>
      <c r="E3820" s="69"/>
      <c r="F3820" s="159"/>
    </row>
    <row r="3821" spans="4:6" x14ac:dyDescent="0.35">
      <c r="D3821" s="149"/>
      <c r="E3821" s="69"/>
      <c r="F3821" s="159"/>
    </row>
    <row r="3822" spans="4:6" x14ac:dyDescent="0.35">
      <c r="D3822" s="149"/>
      <c r="E3822" s="69"/>
      <c r="F3822" s="159"/>
    </row>
    <row r="3823" spans="4:6" x14ac:dyDescent="0.35">
      <c r="D3823" s="149"/>
      <c r="E3823" s="69"/>
      <c r="F3823" s="159"/>
    </row>
    <row r="3824" spans="4:6" x14ac:dyDescent="0.35">
      <c r="D3824" s="149"/>
      <c r="E3824" s="69"/>
      <c r="F3824" s="159"/>
    </row>
    <row r="3825" spans="4:6" x14ac:dyDescent="0.35">
      <c r="D3825" s="149"/>
      <c r="E3825" s="69"/>
      <c r="F3825" s="159"/>
    </row>
    <row r="3826" spans="4:6" x14ac:dyDescent="0.35">
      <c r="D3826" s="149"/>
      <c r="E3826" s="69"/>
      <c r="F3826" s="159"/>
    </row>
    <row r="3827" spans="4:6" x14ac:dyDescent="0.35">
      <c r="D3827" s="149"/>
      <c r="E3827" s="69"/>
      <c r="F3827" s="159"/>
    </row>
    <row r="3828" spans="4:6" x14ac:dyDescent="0.35">
      <c r="D3828" s="149"/>
      <c r="E3828" s="69"/>
      <c r="F3828" s="159"/>
    </row>
    <row r="3829" spans="4:6" x14ac:dyDescent="0.35">
      <c r="D3829" s="149"/>
      <c r="E3829" s="69"/>
      <c r="F3829" s="159"/>
    </row>
    <row r="3830" spans="4:6" x14ac:dyDescent="0.35">
      <c r="D3830" s="149"/>
      <c r="E3830" s="69"/>
      <c r="F3830" s="159"/>
    </row>
    <row r="3831" spans="4:6" x14ac:dyDescent="0.35">
      <c r="D3831" s="149"/>
      <c r="E3831" s="69"/>
      <c r="F3831" s="159"/>
    </row>
    <row r="3832" spans="4:6" x14ac:dyDescent="0.35">
      <c r="D3832" s="149"/>
      <c r="E3832" s="69"/>
      <c r="F3832" s="159"/>
    </row>
    <row r="3833" spans="4:6" x14ac:dyDescent="0.35">
      <c r="D3833" s="149"/>
      <c r="E3833" s="69"/>
      <c r="F3833" s="159"/>
    </row>
    <row r="3834" spans="4:6" x14ac:dyDescent="0.35">
      <c r="D3834" s="149"/>
      <c r="E3834" s="69"/>
      <c r="F3834" s="159"/>
    </row>
    <row r="3835" spans="4:6" x14ac:dyDescent="0.35">
      <c r="D3835" s="149"/>
      <c r="E3835" s="69"/>
      <c r="F3835" s="159"/>
    </row>
    <row r="3836" spans="4:6" x14ac:dyDescent="0.35">
      <c r="D3836" s="149"/>
      <c r="E3836" s="69"/>
      <c r="F3836" s="159"/>
    </row>
    <row r="3837" spans="4:6" x14ac:dyDescent="0.35">
      <c r="D3837" s="149"/>
      <c r="E3837" s="69"/>
      <c r="F3837" s="159"/>
    </row>
    <row r="3838" spans="4:6" x14ac:dyDescent="0.35">
      <c r="D3838" s="149"/>
      <c r="E3838" s="69"/>
      <c r="F3838" s="159"/>
    </row>
    <row r="3839" spans="4:6" x14ac:dyDescent="0.35">
      <c r="D3839" s="149"/>
      <c r="E3839" s="69"/>
      <c r="F3839" s="159"/>
    </row>
    <row r="3840" spans="4:6" x14ac:dyDescent="0.35">
      <c r="D3840" s="149"/>
      <c r="E3840" s="69"/>
      <c r="F3840" s="159"/>
    </row>
    <row r="3841" spans="4:6" x14ac:dyDescent="0.35">
      <c r="D3841" s="149"/>
      <c r="E3841" s="69"/>
      <c r="F3841" s="159"/>
    </row>
    <row r="3842" spans="4:6" x14ac:dyDescent="0.35">
      <c r="D3842" s="149"/>
      <c r="E3842" s="69"/>
      <c r="F3842" s="159"/>
    </row>
    <row r="3843" spans="4:6" x14ac:dyDescent="0.35">
      <c r="D3843" s="149"/>
      <c r="E3843" s="69"/>
      <c r="F3843" s="159"/>
    </row>
    <row r="3844" spans="4:6" x14ac:dyDescent="0.35">
      <c r="D3844" s="149"/>
      <c r="E3844" s="69"/>
      <c r="F3844" s="159"/>
    </row>
    <row r="3845" spans="4:6" x14ac:dyDescent="0.35">
      <c r="D3845" s="149"/>
      <c r="E3845" s="69"/>
      <c r="F3845" s="159"/>
    </row>
    <row r="3846" spans="4:6" x14ac:dyDescent="0.35">
      <c r="D3846" s="149"/>
      <c r="E3846" s="69"/>
      <c r="F3846" s="159"/>
    </row>
    <row r="3847" spans="4:6" x14ac:dyDescent="0.35">
      <c r="D3847" s="149"/>
      <c r="E3847" s="69"/>
      <c r="F3847" s="159"/>
    </row>
    <row r="3848" spans="4:6" x14ac:dyDescent="0.35">
      <c r="D3848" s="149"/>
      <c r="E3848" s="69"/>
      <c r="F3848" s="159"/>
    </row>
    <row r="3849" spans="4:6" x14ac:dyDescent="0.35">
      <c r="D3849" s="149"/>
      <c r="E3849" s="69"/>
      <c r="F3849" s="159"/>
    </row>
    <row r="3850" spans="4:6" x14ac:dyDescent="0.35">
      <c r="D3850" s="149"/>
      <c r="E3850" s="69"/>
      <c r="F3850" s="159"/>
    </row>
    <row r="3851" spans="4:6" x14ac:dyDescent="0.35">
      <c r="D3851" s="149"/>
      <c r="E3851" s="69"/>
      <c r="F3851" s="159"/>
    </row>
    <row r="3852" spans="4:6" x14ac:dyDescent="0.35">
      <c r="D3852" s="149"/>
      <c r="E3852" s="69"/>
      <c r="F3852" s="159"/>
    </row>
    <row r="3853" spans="4:6" x14ac:dyDescent="0.35">
      <c r="D3853" s="149"/>
      <c r="E3853" s="69"/>
      <c r="F3853" s="159"/>
    </row>
    <row r="3854" spans="4:6" x14ac:dyDescent="0.35">
      <c r="D3854" s="149"/>
      <c r="E3854" s="69"/>
      <c r="F3854" s="159"/>
    </row>
    <row r="3855" spans="4:6" x14ac:dyDescent="0.35">
      <c r="D3855" s="149"/>
      <c r="E3855" s="69"/>
      <c r="F3855" s="159"/>
    </row>
    <row r="3856" spans="4:6" x14ac:dyDescent="0.35">
      <c r="D3856" s="149"/>
      <c r="E3856" s="69"/>
      <c r="F3856" s="159"/>
    </row>
    <row r="3857" spans="4:6" x14ac:dyDescent="0.35">
      <c r="D3857" s="149"/>
      <c r="E3857" s="69"/>
      <c r="F3857" s="159"/>
    </row>
    <row r="3858" spans="4:6" x14ac:dyDescent="0.35">
      <c r="D3858" s="149"/>
      <c r="E3858" s="69"/>
      <c r="F3858" s="159"/>
    </row>
    <row r="3859" spans="4:6" x14ac:dyDescent="0.35">
      <c r="D3859" s="149"/>
      <c r="E3859" s="69"/>
      <c r="F3859" s="159"/>
    </row>
    <row r="3860" spans="4:6" x14ac:dyDescent="0.35">
      <c r="D3860" s="149"/>
      <c r="E3860" s="69"/>
      <c r="F3860" s="159"/>
    </row>
    <row r="3861" spans="4:6" x14ac:dyDescent="0.35">
      <c r="D3861" s="149"/>
      <c r="E3861" s="69"/>
      <c r="F3861" s="159"/>
    </row>
    <row r="3862" spans="4:6" x14ac:dyDescent="0.35">
      <c r="D3862" s="149"/>
      <c r="E3862" s="69"/>
      <c r="F3862" s="159"/>
    </row>
    <row r="3863" spans="4:6" x14ac:dyDescent="0.35">
      <c r="D3863" s="149"/>
      <c r="E3863" s="69"/>
      <c r="F3863" s="159"/>
    </row>
    <row r="3864" spans="4:6" x14ac:dyDescent="0.35">
      <c r="D3864" s="149"/>
      <c r="E3864" s="69"/>
      <c r="F3864" s="159"/>
    </row>
    <row r="3865" spans="4:6" x14ac:dyDescent="0.35">
      <c r="D3865" s="149"/>
      <c r="E3865" s="69"/>
      <c r="F3865" s="159"/>
    </row>
    <row r="3866" spans="4:6" x14ac:dyDescent="0.35">
      <c r="D3866" s="149"/>
      <c r="E3866" s="69"/>
      <c r="F3866" s="159"/>
    </row>
    <row r="3867" spans="4:6" x14ac:dyDescent="0.35">
      <c r="D3867" s="149"/>
      <c r="E3867" s="69"/>
      <c r="F3867" s="159"/>
    </row>
    <row r="3868" spans="4:6" x14ac:dyDescent="0.35">
      <c r="D3868" s="149"/>
      <c r="E3868" s="69"/>
      <c r="F3868" s="159"/>
    </row>
    <row r="3869" spans="4:6" x14ac:dyDescent="0.35">
      <c r="D3869" s="149"/>
      <c r="E3869" s="69"/>
      <c r="F3869" s="159"/>
    </row>
    <row r="3870" spans="4:6" x14ac:dyDescent="0.35">
      <c r="D3870" s="149"/>
      <c r="E3870" s="69"/>
      <c r="F3870" s="159"/>
    </row>
    <row r="3871" spans="4:6" x14ac:dyDescent="0.35">
      <c r="D3871" s="149"/>
      <c r="E3871" s="69"/>
      <c r="F3871" s="159"/>
    </row>
    <row r="3872" spans="4:6" x14ac:dyDescent="0.35">
      <c r="D3872" s="149"/>
      <c r="E3872" s="69"/>
      <c r="F3872" s="159"/>
    </row>
    <row r="3873" spans="4:6" x14ac:dyDescent="0.35">
      <c r="D3873" s="149"/>
      <c r="E3873" s="69"/>
      <c r="F3873" s="159"/>
    </row>
    <row r="3874" spans="4:6" x14ac:dyDescent="0.35">
      <c r="D3874" s="149"/>
      <c r="E3874" s="69"/>
      <c r="F3874" s="159"/>
    </row>
    <row r="3875" spans="4:6" x14ac:dyDescent="0.35">
      <c r="D3875" s="149"/>
      <c r="E3875" s="69"/>
      <c r="F3875" s="159"/>
    </row>
    <row r="3876" spans="4:6" x14ac:dyDescent="0.35">
      <c r="D3876" s="149"/>
      <c r="E3876" s="69"/>
      <c r="F3876" s="159"/>
    </row>
    <row r="3877" spans="4:6" x14ac:dyDescent="0.35">
      <c r="D3877" s="149"/>
      <c r="E3877" s="69"/>
      <c r="F3877" s="159"/>
    </row>
    <row r="3878" spans="4:6" x14ac:dyDescent="0.35">
      <c r="D3878" s="149"/>
      <c r="E3878" s="69"/>
      <c r="F3878" s="159"/>
    </row>
    <row r="3879" spans="4:6" x14ac:dyDescent="0.35">
      <c r="D3879" s="149"/>
      <c r="E3879" s="69"/>
      <c r="F3879" s="159"/>
    </row>
    <row r="3880" spans="4:6" x14ac:dyDescent="0.35">
      <c r="D3880" s="149"/>
      <c r="E3880" s="69"/>
      <c r="F3880" s="159"/>
    </row>
    <row r="3881" spans="4:6" x14ac:dyDescent="0.35">
      <c r="D3881" s="149"/>
      <c r="E3881" s="69"/>
      <c r="F3881" s="159"/>
    </row>
    <row r="3882" spans="4:6" x14ac:dyDescent="0.35">
      <c r="D3882" s="149"/>
      <c r="E3882" s="69"/>
      <c r="F3882" s="159"/>
    </row>
    <row r="3883" spans="4:6" x14ac:dyDescent="0.35">
      <c r="D3883" s="149"/>
      <c r="E3883" s="69"/>
      <c r="F3883" s="159"/>
    </row>
    <row r="3884" spans="4:6" x14ac:dyDescent="0.35">
      <c r="D3884" s="149"/>
      <c r="E3884" s="69"/>
      <c r="F3884" s="159"/>
    </row>
    <row r="3885" spans="4:6" x14ac:dyDescent="0.35">
      <c r="D3885" s="149"/>
      <c r="E3885" s="69"/>
      <c r="F3885" s="159"/>
    </row>
    <row r="3886" spans="4:6" x14ac:dyDescent="0.35">
      <c r="D3886" s="149"/>
      <c r="E3886" s="69"/>
      <c r="F3886" s="159"/>
    </row>
    <row r="3887" spans="4:6" x14ac:dyDescent="0.35">
      <c r="D3887" s="149"/>
      <c r="E3887" s="69"/>
      <c r="F3887" s="159"/>
    </row>
    <row r="3888" spans="4:6" x14ac:dyDescent="0.35">
      <c r="D3888" s="149"/>
      <c r="E3888" s="69"/>
      <c r="F3888" s="159"/>
    </row>
    <row r="3889" spans="4:6" x14ac:dyDescent="0.35">
      <c r="D3889" s="149"/>
      <c r="E3889" s="69"/>
      <c r="F3889" s="159"/>
    </row>
    <row r="3890" spans="4:6" x14ac:dyDescent="0.35">
      <c r="D3890" s="149"/>
      <c r="E3890" s="69"/>
      <c r="F3890" s="159"/>
    </row>
    <row r="3891" spans="4:6" x14ac:dyDescent="0.35">
      <c r="D3891" s="149"/>
      <c r="E3891" s="69"/>
      <c r="F3891" s="159"/>
    </row>
    <row r="3892" spans="4:6" x14ac:dyDescent="0.35">
      <c r="D3892" s="149"/>
      <c r="E3892" s="69"/>
      <c r="F3892" s="159"/>
    </row>
    <row r="3893" spans="4:6" x14ac:dyDescent="0.35">
      <c r="D3893" s="149"/>
      <c r="E3893" s="69"/>
      <c r="F3893" s="159"/>
    </row>
    <row r="3894" spans="4:6" x14ac:dyDescent="0.35">
      <c r="D3894" s="149"/>
      <c r="E3894" s="69"/>
      <c r="F3894" s="159"/>
    </row>
    <row r="3895" spans="4:6" x14ac:dyDescent="0.35">
      <c r="D3895" s="149"/>
      <c r="E3895" s="69"/>
      <c r="F3895" s="159"/>
    </row>
    <row r="3896" spans="4:6" x14ac:dyDescent="0.35">
      <c r="D3896" s="149"/>
      <c r="E3896" s="69"/>
      <c r="F3896" s="159"/>
    </row>
    <row r="3897" spans="4:6" x14ac:dyDescent="0.35">
      <c r="D3897" s="149"/>
      <c r="E3897" s="69"/>
      <c r="F3897" s="159"/>
    </row>
    <row r="3898" spans="4:6" x14ac:dyDescent="0.35">
      <c r="D3898" s="149"/>
      <c r="E3898" s="69"/>
      <c r="F3898" s="159"/>
    </row>
    <row r="3899" spans="4:6" x14ac:dyDescent="0.35">
      <c r="D3899" s="149"/>
      <c r="E3899" s="69"/>
      <c r="F3899" s="159"/>
    </row>
    <row r="3900" spans="4:6" x14ac:dyDescent="0.35">
      <c r="D3900" s="149"/>
      <c r="E3900" s="69"/>
      <c r="F3900" s="159"/>
    </row>
    <row r="3901" spans="4:6" x14ac:dyDescent="0.35">
      <c r="D3901" s="149"/>
      <c r="E3901" s="69"/>
      <c r="F3901" s="159"/>
    </row>
    <row r="3902" spans="4:6" x14ac:dyDescent="0.35">
      <c r="D3902" s="149"/>
      <c r="E3902" s="69"/>
      <c r="F3902" s="159"/>
    </row>
    <row r="3903" spans="4:6" x14ac:dyDescent="0.35">
      <c r="D3903" s="149"/>
      <c r="E3903" s="69"/>
      <c r="F3903" s="159"/>
    </row>
    <row r="3904" spans="4:6" x14ac:dyDescent="0.35">
      <c r="D3904" s="149"/>
      <c r="E3904" s="69"/>
      <c r="F3904" s="159"/>
    </row>
    <row r="3905" spans="4:6" x14ac:dyDescent="0.35">
      <c r="D3905" s="149"/>
      <c r="E3905" s="69"/>
      <c r="F3905" s="159"/>
    </row>
    <row r="3906" spans="4:6" x14ac:dyDescent="0.35">
      <c r="D3906" s="149"/>
      <c r="E3906" s="69"/>
      <c r="F3906" s="159"/>
    </row>
    <row r="3907" spans="4:6" x14ac:dyDescent="0.35">
      <c r="D3907" s="149"/>
      <c r="E3907" s="69"/>
      <c r="F3907" s="159"/>
    </row>
    <row r="3908" spans="4:6" x14ac:dyDescent="0.35">
      <c r="D3908" s="149"/>
      <c r="E3908" s="69"/>
      <c r="F3908" s="159"/>
    </row>
    <row r="3909" spans="4:6" x14ac:dyDescent="0.35">
      <c r="D3909" s="149"/>
      <c r="E3909" s="69"/>
      <c r="F3909" s="159"/>
    </row>
    <row r="3910" spans="4:6" x14ac:dyDescent="0.35">
      <c r="D3910" s="149"/>
      <c r="E3910" s="69"/>
      <c r="F3910" s="159"/>
    </row>
    <row r="3911" spans="4:6" x14ac:dyDescent="0.35">
      <c r="D3911" s="149"/>
      <c r="E3911" s="69"/>
      <c r="F3911" s="159"/>
    </row>
    <row r="3912" spans="4:6" x14ac:dyDescent="0.35">
      <c r="D3912" s="149"/>
      <c r="E3912" s="69"/>
      <c r="F3912" s="159"/>
    </row>
    <row r="3913" spans="4:6" x14ac:dyDescent="0.35">
      <c r="D3913" s="149"/>
      <c r="E3913" s="69"/>
      <c r="F3913" s="159"/>
    </row>
    <row r="3914" spans="4:6" x14ac:dyDescent="0.35">
      <c r="D3914" s="149"/>
      <c r="E3914" s="69"/>
      <c r="F3914" s="159"/>
    </row>
    <row r="3915" spans="4:6" x14ac:dyDescent="0.35">
      <c r="D3915" s="149"/>
      <c r="E3915" s="69"/>
      <c r="F3915" s="159"/>
    </row>
    <row r="3916" spans="4:6" x14ac:dyDescent="0.35">
      <c r="D3916" s="149"/>
      <c r="E3916" s="69"/>
      <c r="F3916" s="159"/>
    </row>
    <row r="3917" spans="4:6" x14ac:dyDescent="0.35">
      <c r="D3917" s="149"/>
      <c r="E3917" s="69"/>
      <c r="F3917" s="159"/>
    </row>
    <row r="3918" spans="4:6" x14ac:dyDescent="0.35">
      <c r="D3918" s="149"/>
      <c r="E3918" s="69"/>
      <c r="F3918" s="159"/>
    </row>
    <row r="3919" spans="4:6" x14ac:dyDescent="0.35">
      <c r="D3919" s="149"/>
      <c r="E3919" s="69"/>
      <c r="F3919" s="159"/>
    </row>
    <row r="3920" spans="4:6" x14ac:dyDescent="0.35">
      <c r="D3920" s="149"/>
      <c r="E3920" s="69"/>
      <c r="F3920" s="159"/>
    </row>
    <row r="3921" spans="4:6" x14ac:dyDescent="0.35">
      <c r="D3921" s="149"/>
      <c r="E3921" s="69"/>
      <c r="F3921" s="159"/>
    </row>
    <row r="3922" spans="4:6" x14ac:dyDescent="0.35">
      <c r="D3922" s="149"/>
      <c r="E3922" s="69"/>
      <c r="F3922" s="159"/>
    </row>
    <row r="3923" spans="4:6" x14ac:dyDescent="0.35">
      <c r="D3923" s="149"/>
      <c r="E3923" s="69"/>
      <c r="F3923" s="159"/>
    </row>
    <row r="3924" spans="4:6" x14ac:dyDescent="0.35">
      <c r="D3924" s="149"/>
      <c r="E3924" s="69"/>
      <c r="F3924" s="159"/>
    </row>
    <row r="3925" spans="4:6" x14ac:dyDescent="0.35">
      <c r="D3925" s="149"/>
      <c r="E3925" s="69"/>
      <c r="F3925" s="159"/>
    </row>
    <row r="3926" spans="4:6" x14ac:dyDescent="0.35">
      <c r="D3926" s="149"/>
      <c r="E3926" s="69"/>
      <c r="F3926" s="159"/>
    </row>
    <row r="3927" spans="4:6" x14ac:dyDescent="0.35">
      <c r="D3927" s="149"/>
      <c r="E3927" s="69"/>
      <c r="F3927" s="159"/>
    </row>
    <row r="3928" spans="4:6" x14ac:dyDescent="0.35">
      <c r="D3928" s="149"/>
      <c r="E3928" s="69"/>
      <c r="F3928" s="159"/>
    </row>
    <row r="3929" spans="4:6" x14ac:dyDescent="0.35">
      <c r="D3929" s="149"/>
      <c r="E3929" s="69"/>
      <c r="F3929" s="159"/>
    </row>
    <row r="3930" spans="4:6" x14ac:dyDescent="0.35">
      <c r="D3930" s="149"/>
      <c r="E3930" s="69"/>
      <c r="F3930" s="159"/>
    </row>
    <row r="3931" spans="4:6" x14ac:dyDescent="0.35">
      <c r="D3931" s="149"/>
      <c r="E3931" s="69"/>
      <c r="F3931" s="159"/>
    </row>
    <row r="3932" spans="4:6" x14ac:dyDescent="0.35">
      <c r="D3932" s="149"/>
      <c r="E3932" s="69"/>
      <c r="F3932" s="159"/>
    </row>
    <row r="3933" spans="4:6" x14ac:dyDescent="0.35">
      <c r="D3933" s="149"/>
      <c r="E3933" s="69"/>
      <c r="F3933" s="159"/>
    </row>
    <row r="3934" spans="4:6" x14ac:dyDescent="0.35">
      <c r="D3934" s="149"/>
      <c r="E3934" s="69"/>
      <c r="F3934" s="159"/>
    </row>
    <row r="3935" spans="4:6" x14ac:dyDescent="0.35">
      <c r="D3935" s="149"/>
      <c r="E3935" s="69"/>
      <c r="F3935" s="159"/>
    </row>
    <row r="3936" spans="4:6" x14ac:dyDescent="0.35">
      <c r="D3936" s="149"/>
      <c r="E3936" s="69"/>
      <c r="F3936" s="159"/>
    </row>
    <row r="3937" spans="4:6" x14ac:dyDescent="0.35">
      <c r="D3937" s="149"/>
      <c r="E3937" s="69"/>
      <c r="F3937" s="159"/>
    </row>
    <row r="3938" spans="4:6" x14ac:dyDescent="0.35">
      <c r="D3938" s="149"/>
      <c r="E3938" s="69"/>
      <c r="F3938" s="159"/>
    </row>
    <row r="3939" spans="4:6" x14ac:dyDescent="0.35">
      <c r="D3939" s="149"/>
      <c r="E3939" s="69"/>
      <c r="F3939" s="159"/>
    </row>
    <row r="3940" spans="4:6" x14ac:dyDescent="0.35">
      <c r="D3940" s="149"/>
      <c r="E3940" s="69"/>
      <c r="F3940" s="159"/>
    </row>
    <row r="3941" spans="4:6" x14ac:dyDescent="0.35">
      <c r="D3941" s="149"/>
      <c r="E3941" s="69"/>
      <c r="F3941" s="159"/>
    </row>
    <row r="3942" spans="4:6" x14ac:dyDescent="0.35">
      <c r="D3942" s="149"/>
      <c r="E3942" s="69"/>
      <c r="F3942" s="159"/>
    </row>
    <row r="3943" spans="4:6" x14ac:dyDescent="0.35">
      <c r="D3943" s="149"/>
      <c r="E3943" s="69"/>
      <c r="F3943" s="159"/>
    </row>
    <row r="3944" spans="4:6" x14ac:dyDescent="0.35">
      <c r="D3944" s="149"/>
      <c r="E3944" s="69"/>
      <c r="F3944" s="159"/>
    </row>
    <row r="3945" spans="4:6" x14ac:dyDescent="0.35">
      <c r="D3945" s="149"/>
      <c r="E3945" s="69"/>
      <c r="F3945" s="159"/>
    </row>
    <row r="3946" spans="4:6" x14ac:dyDescent="0.35">
      <c r="D3946" s="149"/>
      <c r="E3946" s="69"/>
      <c r="F3946" s="159"/>
    </row>
    <row r="3947" spans="4:6" x14ac:dyDescent="0.35">
      <c r="D3947" s="149"/>
      <c r="E3947" s="69"/>
      <c r="F3947" s="159"/>
    </row>
    <row r="3948" spans="4:6" x14ac:dyDescent="0.35">
      <c r="D3948" s="149"/>
      <c r="E3948" s="69"/>
      <c r="F3948" s="159"/>
    </row>
    <row r="3949" spans="4:6" x14ac:dyDescent="0.35">
      <c r="D3949" s="149"/>
      <c r="E3949" s="69"/>
      <c r="F3949" s="159"/>
    </row>
    <row r="3950" spans="4:6" x14ac:dyDescent="0.35">
      <c r="D3950" s="149"/>
      <c r="E3950" s="69"/>
      <c r="F3950" s="159"/>
    </row>
    <row r="3951" spans="4:6" x14ac:dyDescent="0.35">
      <c r="D3951" s="149"/>
      <c r="E3951" s="69"/>
      <c r="F3951" s="159"/>
    </row>
    <row r="3952" spans="4:6" x14ac:dyDescent="0.35">
      <c r="D3952" s="149"/>
      <c r="E3952" s="69"/>
      <c r="F3952" s="159"/>
    </row>
    <row r="3953" spans="4:6" x14ac:dyDescent="0.35">
      <c r="D3953" s="149"/>
      <c r="E3953" s="69"/>
      <c r="F3953" s="159"/>
    </row>
    <row r="3954" spans="4:6" x14ac:dyDescent="0.35">
      <c r="D3954" s="149"/>
      <c r="E3954" s="69"/>
      <c r="F3954" s="159"/>
    </row>
    <row r="3955" spans="4:6" x14ac:dyDescent="0.35">
      <c r="D3955" s="149"/>
      <c r="E3955" s="69"/>
      <c r="F3955" s="159"/>
    </row>
    <row r="3956" spans="4:6" x14ac:dyDescent="0.35">
      <c r="D3956" s="149"/>
      <c r="E3956" s="69"/>
      <c r="F3956" s="159"/>
    </row>
    <row r="3957" spans="4:6" x14ac:dyDescent="0.35">
      <c r="D3957" s="149"/>
      <c r="E3957" s="69"/>
      <c r="F3957" s="159"/>
    </row>
    <row r="3958" spans="4:6" x14ac:dyDescent="0.35">
      <c r="D3958" s="149"/>
      <c r="E3958" s="69"/>
      <c r="F3958" s="159"/>
    </row>
    <row r="3959" spans="4:6" x14ac:dyDescent="0.35">
      <c r="D3959" s="149"/>
      <c r="E3959" s="69"/>
      <c r="F3959" s="159"/>
    </row>
    <row r="3960" spans="4:6" x14ac:dyDescent="0.35">
      <c r="D3960" s="149"/>
      <c r="E3960" s="69"/>
      <c r="F3960" s="159"/>
    </row>
    <row r="3961" spans="4:6" x14ac:dyDescent="0.35">
      <c r="D3961" s="149"/>
      <c r="E3961" s="69"/>
      <c r="F3961" s="159"/>
    </row>
    <row r="3962" spans="4:6" x14ac:dyDescent="0.35">
      <c r="D3962" s="149"/>
      <c r="E3962" s="69"/>
      <c r="F3962" s="159"/>
    </row>
    <row r="3963" spans="4:6" x14ac:dyDescent="0.35">
      <c r="D3963" s="149"/>
      <c r="E3963" s="69"/>
      <c r="F3963" s="159"/>
    </row>
    <row r="3964" spans="4:6" x14ac:dyDescent="0.35">
      <c r="D3964" s="149"/>
      <c r="E3964" s="69"/>
      <c r="F3964" s="159"/>
    </row>
    <row r="3965" spans="4:6" x14ac:dyDescent="0.35">
      <c r="D3965" s="149"/>
      <c r="E3965" s="69"/>
      <c r="F3965" s="159"/>
    </row>
    <row r="3966" spans="4:6" x14ac:dyDescent="0.35">
      <c r="D3966" s="149"/>
      <c r="E3966" s="69"/>
      <c r="F3966" s="159"/>
    </row>
    <row r="3967" spans="4:6" x14ac:dyDescent="0.35">
      <c r="D3967" s="149"/>
      <c r="E3967" s="69"/>
      <c r="F3967" s="159"/>
    </row>
    <row r="3968" spans="4:6" x14ac:dyDescent="0.35">
      <c r="D3968" s="149"/>
      <c r="E3968" s="69"/>
      <c r="F3968" s="159"/>
    </row>
    <row r="3969" spans="4:6" x14ac:dyDescent="0.35">
      <c r="D3969" s="149"/>
      <c r="E3969" s="69"/>
      <c r="F3969" s="159"/>
    </row>
    <row r="3970" spans="4:6" x14ac:dyDescent="0.35">
      <c r="D3970" s="149"/>
      <c r="E3970" s="69"/>
      <c r="F3970" s="159"/>
    </row>
    <row r="3971" spans="4:6" x14ac:dyDescent="0.35">
      <c r="D3971" s="149"/>
      <c r="E3971" s="69"/>
      <c r="F3971" s="159"/>
    </row>
    <row r="3972" spans="4:6" x14ac:dyDescent="0.35">
      <c r="D3972" s="149"/>
      <c r="E3972" s="69"/>
      <c r="F3972" s="159"/>
    </row>
    <row r="3973" spans="4:6" x14ac:dyDescent="0.35">
      <c r="D3973" s="149"/>
      <c r="E3973" s="69"/>
      <c r="F3973" s="159"/>
    </row>
    <row r="3974" spans="4:6" x14ac:dyDescent="0.35">
      <c r="D3974" s="149"/>
      <c r="E3974" s="69"/>
      <c r="F3974" s="159"/>
    </row>
    <row r="3975" spans="4:6" x14ac:dyDescent="0.35">
      <c r="D3975" s="149"/>
      <c r="E3975" s="69"/>
      <c r="F3975" s="159"/>
    </row>
    <row r="3976" spans="4:6" x14ac:dyDescent="0.35">
      <c r="D3976" s="149"/>
      <c r="E3976" s="69"/>
      <c r="F3976" s="159"/>
    </row>
    <row r="3977" spans="4:6" x14ac:dyDescent="0.35">
      <c r="D3977" s="149"/>
      <c r="E3977" s="69"/>
      <c r="F3977" s="159"/>
    </row>
    <row r="3978" spans="4:6" x14ac:dyDescent="0.35">
      <c r="D3978" s="149"/>
      <c r="E3978" s="69"/>
      <c r="F3978" s="159"/>
    </row>
    <row r="3979" spans="4:6" x14ac:dyDescent="0.35">
      <c r="D3979" s="149"/>
      <c r="E3979" s="69"/>
      <c r="F3979" s="159"/>
    </row>
    <row r="3980" spans="4:6" x14ac:dyDescent="0.35">
      <c r="D3980" s="149"/>
      <c r="E3980" s="69"/>
      <c r="F3980" s="159"/>
    </row>
    <row r="3981" spans="4:6" x14ac:dyDescent="0.35">
      <c r="D3981" s="149"/>
      <c r="E3981" s="69"/>
      <c r="F3981" s="159"/>
    </row>
    <row r="3982" spans="4:6" x14ac:dyDescent="0.35">
      <c r="D3982" s="149"/>
      <c r="E3982" s="69"/>
      <c r="F3982" s="159"/>
    </row>
    <row r="3983" spans="4:6" x14ac:dyDescent="0.35">
      <c r="D3983" s="149"/>
      <c r="E3983" s="69"/>
      <c r="F3983" s="159"/>
    </row>
    <row r="3984" spans="4:6" x14ac:dyDescent="0.35">
      <c r="D3984" s="149"/>
      <c r="E3984" s="69"/>
      <c r="F3984" s="159"/>
    </row>
    <row r="3985" spans="4:6" x14ac:dyDescent="0.35">
      <c r="D3985" s="149"/>
      <c r="E3985" s="69"/>
      <c r="F3985" s="159"/>
    </row>
    <row r="3986" spans="4:6" x14ac:dyDescent="0.35">
      <c r="D3986" s="149"/>
      <c r="E3986" s="69"/>
      <c r="F3986" s="159"/>
    </row>
    <row r="3987" spans="4:6" x14ac:dyDescent="0.35">
      <c r="D3987" s="149"/>
      <c r="E3987" s="69"/>
      <c r="F3987" s="159"/>
    </row>
    <row r="3988" spans="4:6" x14ac:dyDescent="0.35">
      <c r="D3988" s="149"/>
      <c r="E3988" s="69"/>
      <c r="F3988" s="159"/>
    </row>
    <row r="3989" spans="4:6" x14ac:dyDescent="0.35">
      <c r="D3989" s="149"/>
      <c r="E3989" s="69"/>
      <c r="F3989" s="159"/>
    </row>
    <row r="3990" spans="4:6" x14ac:dyDescent="0.35">
      <c r="D3990" s="149"/>
      <c r="E3990" s="69"/>
      <c r="F3990" s="159"/>
    </row>
    <row r="3991" spans="4:6" x14ac:dyDescent="0.35">
      <c r="D3991" s="149"/>
      <c r="E3991" s="69"/>
      <c r="F3991" s="159"/>
    </row>
    <row r="3992" spans="4:6" x14ac:dyDescent="0.35">
      <c r="D3992" s="149"/>
      <c r="E3992" s="69"/>
      <c r="F3992" s="159"/>
    </row>
    <row r="3993" spans="4:6" x14ac:dyDescent="0.35">
      <c r="D3993" s="149"/>
      <c r="E3993" s="69"/>
      <c r="F3993" s="159"/>
    </row>
    <row r="3994" spans="4:6" x14ac:dyDescent="0.35">
      <c r="D3994" s="149"/>
      <c r="E3994" s="69"/>
      <c r="F3994" s="159"/>
    </row>
    <row r="3995" spans="4:6" x14ac:dyDescent="0.35">
      <c r="D3995" s="149"/>
      <c r="E3995" s="69"/>
      <c r="F3995" s="159"/>
    </row>
    <row r="3996" spans="4:6" x14ac:dyDescent="0.35">
      <c r="D3996" s="149"/>
      <c r="E3996" s="69"/>
      <c r="F3996" s="159"/>
    </row>
    <row r="3997" spans="4:6" x14ac:dyDescent="0.35">
      <c r="D3997" s="149"/>
      <c r="E3997" s="69"/>
      <c r="F3997" s="159"/>
    </row>
    <row r="3998" spans="4:6" x14ac:dyDescent="0.35">
      <c r="D3998" s="149"/>
      <c r="E3998" s="69"/>
      <c r="F3998" s="159"/>
    </row>
    <row r="3999" spans="4:6" x14ac:dyDescent="0.35">
      <c r="D3999" s="149"/>
      <c r="E3999" s="69"/>
      <c r="F3999" s="159"/>
    </row>
    <row r="4000" spans="4:6" x14ac:dyDescent="0.35">
      <c r="D4000" s="149"/>
      <c r="E4000" s="69"/>
      <c r="F4000" s="159"/>
    </row>
    <row r="4001" spans="4:6" x14ac:dyDescent="0.35">
      <c r="D4001" s="149"/>
      <c r="E4001" s="69"/>
      <c r="F4001" s="159"/>
    </row>
    <row r="4002" spans="4:6" x14ac:dyDescent="0.35">
      <c r="D4002" s="149"/>
      <c r="E4002" s="69"/>
      <c r="F4002" s="159"/>
    </row>
    <row r="4003" spans="4:6" x14ac:dyDescent="0.35">
      <c r="D4003" s="149"/>
      <c r="E4003" s="69"/>
      <c r="F4003" s="159"/>
    </row>
    <row r="4004" spans="4:6" x14ac:dyDescent="0.35">
      <c r="D4004" s="149"/>
      <c r="E4004" s="69"/>
      <c r="F4004" s="159"/>
    </row>
    <row r="4005" spans="4:6" x14ac:dyDescent="0.35">
      <c r="D4005" s="149"/>
      <c r="E4005" s="69"/>
      <c r="F4005" s="159"/>
    </row>
    <row r="4006" spans="4:6" x14ac:dyDescent="0.35">
      <c r="D4006" s="149"/>
      <c r="E4006" s="69"/>
      <c r="F4006" s="159"/>
    </row>
    <row r="4007" spans="4:6" x14ac:dyDescent="0.35">
      <c r="D4007" s="149"/>
      <c r="E4007" s="69"/>
      <c r="F4007" s="159"/>
    </row>
    <row r="4008" spans="4:6" x14ac:dyDescent="0.35">
      <c r="D4008" s="149"/>
      <c r="E4008" s="69"/>
      <c r="F4008" s="159"/>
    </row>
    <row r="4009" spans="4:6" x14ac:dyDescent="0.35">
      <c r="D4009" s="149"/>
      <c r="E4009" s="69"/>
      <c r="F4009" s="159"/>
    </row>
    <row r="4010" spans="4:6" x14ac:dyDescent="0.35">
      <c r="D4010" s="149"/>
      <c r="E4010" s="69"/>
      <c r="F4010" s="159"/>
    </row>
    <row r="4011" spans="4:6" x14ac:dyDescent="0.35">
      <c r="D4011" s="149"/>
      <c r="E4011" s="69"/>
      <c r="F4011" s="159"/>
    </row>
    <row r="4012" spans="4:6" x14ac:dyDescent="0.35">
      <c r="D4012" s="149"/>
      <c r="E4012" s="69"/>
      <c r="F4012" s="159"/>
    </row>
    <row r="4013" spans="4:6" x14ac:dyDescent="0.35">
      <c r="D4013" s="149"/>
      <c r="E4013" s="69"/>
      <c r="F4013" s="159"/>
    </row>
    <row r="4014" spans="4:6" x14ac:dyDescent="0.35">
      <c r="D4014" s="149"/>
      <c r="E4014" s="69"/>
      <c r="F4014" s="159"/>
    </row>
    <row r="4015" spans="4:6" x14ac:dyDescent="0.35">
      <c r="D4015" s="149"/>
      <c r="E4015" s="69"/>
      <c r="F4015" s="159"/>
    </row>
    <row r="4016" spans="4:6" x14ac:dyDescent="0.35">
      <c r="D4016" s="149"/>
      <c r="E4016" s="69"/>
      <c r="F4016" s="159"/>
    </row>
    <row r="4017" spans="4:6" x14ac:dyDescent="0.35">
      <c r="D4017" s="149"/>
      <c r="E4017" s="69"/>
      <c r="F4017" s="159"/>
    </row>
    <row r="4018" spans="4:6" x14ac:dyDescent="0.35">
      <c r="D4018" s="149"/>
      <c r="E4018" s="69"/>
      <c r="F4018" s="159"/>
    </row>
    <row r="4019" spans="4:6" x14ac:dyDescent="0.35">
      <c r="D4019" s="149"/>
      <c r="E4019" s="69"/>
      <c r="F4019" s="159"/>
    </row>
    <row r="4020" spans="4:6" x14ac:dyDescent="0.35">
      <c r="D4020" s="149"/>
      <c r="E4020" s="69"/>
      <c r="F4020" s="159"/>
    </row>
    <row r="4021" spans="4:6" x14ac:dyDescent="0.35">
      <c r="D4021" s="149"/>
      <c r="E4021" s="69"/>
      <c r="F4021" s="159"/>
    </row>
    <row r="4022" spans="4:6" x14ac:dyDescent="0.35">
      <c r="D4022" s="149"/>
      <c r="E4022" s="69"/>
      <c r="F4022" s="159"/>
    </row>
    <row r="4023" spans="4:6" x14ac:dyDescent="0.35">
      <c r="D4023" s="149"/>
      <c r="E4023" s="69"/>
      <c r="F4023" s="159"/>
    </row>
    <row r="4024" spans="4:6" x14ac:dyDescent="0.35">
      <c r="D4024" s="149"/>
      <c r="E4024" s="69"/>
      <c r="F4024" s="159"/>
    </row>
    <row r="4025" spans="4:6" x14ac:dyDescent="0.35">
      <c r="D4025" s="149"/>
      <c r="E4025" s="69"/>
      <c r="F4025" s="159"/>
    </row>
    <row r="4026" spans="4:6" x14ac:dyDescent="0.35">
      <c r="D4026" s="149"/>
      <c r="E4026" s="69"/>
      <c r="F4026" s="159"/>
    </row>
    <row r="4027" spans="4:6" x14ac:dyDescent="0.35">
      <c r="D4027" s="149"/>
      <c r="E4027" s="69"/>
      <c r="F4027" s="159"/>
    </row>
    <row r="4028" spans="4:6" x14ac:dyDescent="0.35">
      <c r="D4028" s="149"/>
      <c r="E4028" s="69"/>
      <c r="F4028" s="159"/>
    </row>
    <row r="4029" spans="4:6" x14ac:dyDescent="0.35">
      <c r="D4029" s="149"/>
      <c r="E4029" s="69"/>
      <c r="F4029" s="159"/>
    </row>
    <row r="4030" spans="4:6" x14ac:dyDescent="0.35">
      <c r="D4030" s="149"/>
      <c r="E4030" s="69"/>
      <c r="F4030" s="159"/>
    </row>
    <row r="4031" spans="4:6" x14ac:dyDescent="0.35">
      <c r="D4031" s="149"/>
      <c r="E4031" s="69"/>
      <c r="F4031" s="159"/>
    </row>
    <row r="4032" spans="4:6" x14ac:dyDescent="0.35">
      <c r="D4032" s="149"/>
      <c r="E4032" s="69"/>
      <c r="F4032" s="159"/>
    </row>
    <row r="4033" spans="4:6" x14ac:dyDescent="0.35">
      <c r="D4033" s="149"/>
      <c r="E4033" s="69"/>
      <c r="F4033" s="159"/>
    </row>
    <row r="4034" spans="4:6" x14ac:dyDescent="0.35">
      <c r="D4034" s="149"/>
      <c r="E4034" s="69"/>
      <c r="F4034" s="159"/>
    </row>
    <row r="4035" spans="4:6" x14ac:dyDescent="0.35">
      <c r="D4035" s="149"/>
      <c r="E4035" s="69"/>
      <c r="F4035" s="159"/>
    </row>
    <row r="4036" spans="4:6" x14ac:dyDescent="0.35">
      <c r="D4036" s="149"/>
      <c r="E4036" s="69"/>
      <c r="F4036" s="159"/>
    </row>
    <row r="4037" spans="4:6" x14ac:dyDescent="0.35">
      <c r="D4037" s="149"/>
      <c r="E4037" s="69"/>
      <c r="F4037" s="159"/>
    </row>
    <row r="4038" spans="4:6" x14ac:dyDescent="0.35">
      <c r="D4038" s="149"/>
      <c r="E4038" s="69"/>
      <c r="F4038" s="159"/>
    </row>
    <row r="4039" spans="4:6" x14ac:dyDescent="0.35">
      <c r="D4039" s="149"/>
      <c r="E4039" s="69"/>
      <c r="F4039" s="159"/>
    </row>
    <row r="4040" spans="4:6" x14ac:dyDescent="0.35">
      <c r="D4040" s="149"/>
      <c r="E4040" s="69"/>
      <c r="F4040" s="159"/>
    </row>
    <row r="4041" spans="4:6" x14ac:dyDescent="0.35">
      <c r="D4041" s="149"/>
      <c r="E4041" s="69"/>
      <c r="F4041" s="159"/>
    </row>
    <row r="4042" spans="4:6" x14ac:dyDescent="0.35">
      <c r="D4042" s="149"/>
      <c r="E4042" s="69"/>
      <c r="F4042" s="159"/>
    </row>
    <row r="4043" spans="4:6" x14ac:dyDescent="0.35">
      <c r="D4043" s="149"/>
      <c r="E4043" s="69"/>
      <c r="F4043" s="159"/>
    </row>
    <row r="4044" spans="4:6" x14ac:dyDescent="0.35">
      <c r="D4044" s="149"/>
      <c r="E4044" s="69"/>
      <c r="F4044" s="159"/>
    </row>
    <row r="4045" spans="4:6" x14ac:dyDescent="0.35">
      <c r="D4045" s="149"/>
      <c r="E4045" s="69"/>
      <c r="F4045" s="159"/>
    </row>
    <row r="4046" spans="4:6" x14ac:dyDescent="0.35">
      <c r="D4046" s="149"/>
      <c r="E4046" s="69"/>
      <c r="F4046" s="159"/>
    </row>
    <row r="4047" spans="4:6" x14ac:dyDescent="0.35">
      <c r="D4047" s="149"/>
      <c r="E4047" s="69"/>
      <c r="F4047" s="159"/>
    </row>
    <row r="4048" spans="4:6" x14ac:dyDescent="0.35">
      <c r="D4048" s="149"/>
      <c r="E4048" s="69"/>
      <c r="F4048" s="159"/>
    </row>
    <row r="4049" spans="4:6" x14ac:dyDescent="0.35">
      <c r="D4049" s="149"/>
      <c r="E4049" s="69"/>
      <c r="F4049" s="159"/>
    </row>
    <row r="4050" spans="4:6" x14ac:dyDescent="0.35">
      <c r="D4050" s="149"/>
      <c r="E4050" s="69"/>
      <c r="F4050" s="159"/>
    </row>
    <row r="4051" spans="4:6" x14ac:dyDescent="0.35">
      <c r="D4051" s="149"/>
      <c r="E4051" s="69"/>
      <c r="F4051" s="159"/>
    </row>
    <row r="4052" spans="4:6" x14ac:dyDescent="0.35">
      <c r="D4052" s="149"/>
      <c r="E4052" s="69"/>
      <c r="F4052" s="159"/>
    </row>
    <row r="4053" spans="4:6" x14ac:dyDescent="0.35">
      <c r="D4053" s="149"/>
      <c r="E4053" s="69"/>
      <c r="F4053" s="159"/>
    </row>
    <row r="4054" spans="4:6" x14ac:dyDescent="0.35">
      <c r="D4054" s="149"/>
      <c r="E4054" s="69"/>
      <c r="F4054" s="159"/>
    </row>
    <row r="4055" spans="4:6" x14ac:dyDescent="0.35">
      <c r="D4055" s="149"/>
      <c r="E4055" s="69"/>
      <c r="F4055" s="159"/>
    </row>
    <row r="4056" spans="4:6" x14ac:dyDescent="0.35">
      <c r="D4056" s="149"/>
      <c r="E4056" s="69"/>
      <c r="F4056" s="159"/>
    </row>
    <row r="4057" spans="4:6" x14ac:dyDescent="0.35">
      <c r="D4057" s="149"/>
      <c r="E4057" s="69"/>
      <c r="F4057" s="159"/>
    </row>
    <row r="4058" spans="4:6" x14ac:dyDescent="0.35">
      <c r="D4058" s="149"/>
      <c r="E4058" s="69"/>
      <c r="F4058" s="159"/>
    </row>
    <row r="4059" spans="4:6" x14ac:dyDescent="0.35">
      <c r="D4059" s="149"/>
      <c r="E4059" s="69"/>
      <c r="F4059" s="159"/>
    </row>
    <row r="4060" spans="4:6" x14ac:dyDescent="0.35">
      <c r="D4060" s="149"/>
      <c r="E4060" s="69"/>
      <c r="F4060" s="159"/>
    </row>
    <row r="4061" spans="4:6" x14ac:dyDescent="0.35">
      <c r="D4061" s="149"/>
      <c r="E4061" s="69"/>
      <c r="F4061" s="159"/>
    </row>
    <row r="4062" spans="4:6" x14ac:dyDescent="0.35">
      <c r="D4062" s="149"/>
      <c r="E4062" s="69"/>
      <c r="F4062" s="159"/>
    </row>
    <row r="4063" spans="4:6" x14ac:dyDescent="0.35">
      <c r="D4063" s="149"/>
      <c r="E4063" s="69"/>
      <c r="F4063" s="159"/>
    </row>
    <row r="4064" spans="4:6" x14ac:dyDescent="0.35">
      <c r="D4064" s="149"/>
      <c r="E4064" s="69"/>
      <c r="F4064" s="159"/>
    </row>
    <row r="4065" spans="4:6" x14ac:dyDescent="0.35">
      <c r="D4065" s="149"/>
      <c r="E4065" s="69"/>
      <c r="F4065" s="159"/>
    </row>
    <row r="4066" spans="4:6" x14ac:dyDescent="0.35">
      <c r="D4066" s="149"/>
      <c r="E4066" s="69"/>
      <c r="F4066" s="159"/>
    </row>
    <row r="4067" spans="4:6" x14ac:dyDescent="0.35">
      <c r="D4067" s="149"/>
      <c r="E4067" s="69"/>
      <c r="F4067" s="159"/>
    </row>
    <row r="4068" spans="4:6" x14ac:dyDescent="0.35">
      <c r="D4068" s="149"/>
      <c r="E4068" s="69"/>
      <c r="F4068" s="159"/>
    </row>
    <row r="4069" spans="4:6" x14ac:dyDescent="0.35">
      <c r="D4069" s="149"/>
      <c r="E4069" s="69"/>
      <c r="F4069" s="159"/>
    </row>
    <row r="4070" spans="4:6" x14ac:dyDescent="0.35">
      <c r="D4070" s="149"/>
      <c r="E4070" s="69"/>
      <c r="F4070" s="159"/>
    </row>
    <row r="4071" spans="4:6" x14ac:dyDescent="0.35">
      <c r="D4071" s="149"/>
      <c r="E4071" s="69"/>
      <c r="F4071" s="159"/>
    </row>
    <row r="4072" spans="4:6" x14ac:dyDescent="0.35">
      <c r="D4072" s="149"/>
      <c r="E4072" s="69"/>
      <c r="F4072" s="159"/>
    </row>
    <row r="4073" spans="4:6" x14ac:dyDescent="0.35">
      <c r="D4073" s="149"/>
      <c r="E4073" s="69"/>
      <c r="F4073" s="159"/>
    </row>
    <row r="4074" spans="4:6" x14ac:dyDescent="0.35">
      <c r="D4074" s="149"/>
      <c r="E4074" s="69"/>
      <c r="F4074" s="159"/>
    </row>
    <row r="4075" spans="4:6" x14ac:dyDescent="0.35">
      <c r="D4075" s="149"/>
      <c r="E4075" s="69"/>
      <c r="F4075" s="159"/>
    </row>
    <row r="4076" spans="4:6" x14ac:dyDescent="0.35">
      <c r="D4076" s="149"/>
      <c r="E4076" s="69"/>
      <c r="F4076" s="159"/>
    </row>
    <row r="4077" spans="4:6" x14ac:dyDescent="0.35">
      <c r="D4077" s="149"/>
      <c r="E4077" s="69"/>
      <c r="F4077" s="159"/>
    </row>
    <row r="4078" spans="4:6" x14ac:dyDescent="0.35">
      <c r="D4078" s="149"/>
      <c r="E4078" s="69"/>
      <c r="F4078" s="159"/>
    </row>
    <row r="4079" spans="4:6" x14ac:dyDescent="0.35">
      <c r="D4079" s="149"/>
      <c r="E4079" s="69"/>
      <c r="F4079" s="159"/>
    </row>
    <row r="4080" spans="4:6" x14ac:dyDescent="0.35">
      <c r="D4080" s="149"/>
      <c r="E4080" s="69"/>
      <c r="F4080" s="159"/>
    </row>
    <row r="4081" spans="4:6" x14ac:dyDescent="0.35">
      <c r="D4081" s="149"/>
      <c r="E4081" s="69"/>
      <c r="F4081" s="159"/>
    </row>
    <row r="4082" spans="4:6" x14ac:dyDescent="0.35">
      <c r="D4082" s="149"/>
      <c r="E4082" s="69"/>
      <c r="F4082" s="159"/>
    </row>
    <row r="4083" spans="4:6" x14ac:dyDescent="0.35">
      <c r="D4083" s="149"/>
      <c r="E4083" s="69"/>
      <c r="F4083" s="159"/>
    </row>
    <row r="4084" spans="4:6" x14ac:dyDescent="0.35">
      <c r="D4084" s="149"/>
      <c r="E4084" s="69"/>
      <c r="F4084" s="159"/>
    </row>
    <row r="4085" spans="4:6" x14ac:dyDescent="0.35">
      <c r="D4085" s="149"/>
      <c r="E4085" s="69"/>
      <c r="F4085" s="159"/>
    </row>
    <row r="4086" spans="4:6" x14ac:dyDescent="0.35">
      <c r="D4086" s="149"/>
      <c r="E4086" s="69"/>
      <c r="F4086" s="159"/>
    </row>
    <row r="4087" spans="4:6" x14ac:dyDescent="0.35">
      <c r="D4087" s="149"/>
      <c r="E4087" s="69"/>
      <c r="F4087" s="159"/>
    </row>
    <row r="4088" spans="4:6" x14ac:dyDescent="0.35">
      <c r="D4088" s="149"/>
      <c r="E4088" s="69"/>
      <c r="F4088" s="159"/>
    </row>
    <row r="4089" spans="4:6" x14ac:dyDescent="0.35">
      <c r="D4089" s="149"/>
      <c r="E4089" s="69"/>
      <c r="F4089" s="159"/>
    </row>
    <row r="4090" spans="4:6" x14ac:dyDescent="0.35">
      <c r="D4090" s="149"/>
      <c r="E4090" s="69"/>
      <c r="F4090" s="159"/>
    </row>
    <row r="4091" spans="4:6" x14ac:dyDescent="0.35">
      <c r="D4091" s="149"/>
      <c r="E4091" s="69"/>
      <c r="F4091" s="159"/>
    </row>
    <row r="4092" spans="4:6" x14ac:dyDescent="0.35">
      <c r="D4092" s="149"/>
      <c r="E4092" s="69"/>
      <c r="F4092" s="159"/>
    </row>
    <row r="4093" spans="4:6" x14ac:dyDescent="0.35">
      <c r="D4093" s="149"/>
      <c r="E4093" s="69"/>
      <c r="F4093" s="159"/>
    </row>
    <row r="4094" spans="4:6" x14ac:dyDescent="0.35">
      <c r="D4094" s="149"/>
      <c r="E4094" s="69"/>
      <c r="F4094" s="159"/>
    </row>
    <row r="4095" spans="4:6" x14ac:dyDescent="0.35">
      <c r="D4095" s="149"/>
      <c r="E4095" s="69"/>
      <c r="F4095" s="159"/>
    </row>
    <row r="4096" spans="4:6" x14ac:dyDescent="0.35">
      <c r="D4096" s="149"/>
      <c r="E4096" s="69"/>
      <c r="F4096" s="159"/>
    </row>
    <row r="4097" spans="4:6" x14ac:dyDescent="0.35">
      <c r="D4097" s="149"/>
      <c r="E4097" s="69"/>
      <c r="F4097" s="159"/>
    </row>
    <row r="4098" spans="4:6" x14ac:dyDescent="0.35">
      <c r="D4098" s="149"/>
      <c r="E4098" s="69"/>
      <c r="F4098" s="159"/>
    </row>
    <row r="4099" spans="4:6" x14ac:dyDescent="0.35">
      <c r="D4099" s="149"/>
      <c r="E4099" s="69"/>
      <c r="F4099" s="159"/>
    </row>
    <row r="4100" spans="4:6" x14ac:dyDescent="0.35">
      <c r="D4100" s="149"/>
      <c r="E4100" s="69"/>
      <c r="F4100" s="159"/>
    </row>
    <row r="4101" spans="4:6" x14ac:dyDescent="0.35">
      <c r="D4101" s="149"/>
      <c r="E4101" s="69"/>
      <c r="F4101" s="159"/>
    </row>
    <row r="4102" spans="4:6" x14ac:dyDescent="0.35">
      <c r="D4102" s="149"/>
      <c r="E4102" s="69"/>
      <c r="F4102" s="159"/>
    </row>
    <row r="4103" spans="4:6" x14ac:dyDescent="0.35">
      <c r="D4103" s="149"/>
      <c r="E4103" s="69"/>
      <c r="F4103" s="159"/>
    </row>
    <row r="4104" spans="4:6" x14ac:dyDescent="0.35">
      <c r="D4104" s="149"/>
      <c r="E4104" s="69"/>
      <c r="F4104" s="159"/>
    </row>
    <row r="4105" spans="4:6" x14ac:dyDescent="0.35">
      <c r="D4105" s="149"/>
      <c r="E4105" s="69"/>
      <c r="F4105" s="159"/>
    </row>
    <row r="4106" spans="4:6" x14ac:dyDescent="0.35">
      <c r="D4106" s="149"/>
      <c r="E4106" s="69"/>
      <c r="F4106" s="159"/>
    </row>
    <row r="4107" spans="4:6" x14ac:dyDescent="0.35">
      <c r="D4107" s="149"/>
      <c r="E4107" s="69"/>
      <c r="F4107" s="159"/>
    </row>
    <row r="4108" spans="4:6" x14ac:dyDescent="0.35">
      <c r="D4108" s="149"/>
      <c r="E4108" s="69"/>
      <c r="F4108" s="159"/>
    </row>
    <row r="4109" spans="4:6" x14ac:dyDescent="0.35">
      <c r="D4109" s="149"/>
      <c r="E4109" s="69"/>
      <c r="F4109" s="159"/>
    </row>
    <row r="4110" spans="4:6" x14ac:dyDescent="0.35">
      <c r="D4110" s="149"/>
      <c r="E4110" s="69"/>
      <c r="F4110" s="159"/>
    </row>
    <row r="4111" spans="4:6" x14ac:dyDescent="0.35">
      <c r="D4111" s="149"/>
      <c r="E4111" s="69"/>
      <c r="F4111" s="159"/>
    </row>
    <row r="4112" spans="4:6" x14ac:dyDescent="0.35">
      <c r="D4112" s="149"/>
      <c r="E4112" s="69"/>
      <c r="F4112" s="159"/>
    </row>
    <row r="4113" spans="4:6" x14ac:dyDescent="0.35">
      <c r="D4113" s="149"/>
      <c r="E4113" s="69"/>
      <c r="F4113" s="159"/>
    </row>
    <row r="4114" spans="4:6" x14ac:dyDescent="0.35">
      <c r="D4114" s="149"/>
      <c r="E4114" s="69"/>
      <c r="F4114" s="159"/>
    </row>
    <row r="4115" spans="4:6" x14ac:dyDescent="0.35">
      <c r="D4115" s="149"/>
      <c r="E4115" s="69"/>
      <c r="F4115" s="159"/>
    </row>
    <row r="4116" spans="4:6" x14ac:dyDescent="0.35">
      <c r="D4116" s="149"/>
      <c r="E4116" s="69"/>
      <c r="F4116" s="159"/>
    </row>
  </sheetData>
  <mergeCells count="22">
    <mergeCell ref="K15:K16"/>
    <mergeCell ref="A16:F16"/>
    <mergeCell ref="A18:B18"/>
    <mergeCell ref="A19:B19"/>
    <mergeCell ref="A20:B20"/>
    <mergeCell ref="J15:J16"/>
    <mergeCell ref="I15:I16"/>
    <mergeCell ref="A27:B27"/>
    <mergeCell ref="A28:B28"/>
    <mergeCell ref="C39:D39"/>
    <mergeCell ref="E39:F39"/>
    <mergeCell ref="B10:F10"/>
    <mergeCell ref="A26:B26"/>
    <mergeCell ref="A11:B11"/>
    <mergeCell ref="A12:B12"/>
    <mergeCell ref="A13:F13"/>
    <mergeCell ref="A15:B15"/>
    <mergeCell ref="A1:F1"/>
    <mergeCell ref="B5:D5"/>
    <mergeCell ref="C6:D6"/>
    <mergeCell ref="E6:F6"/>
    <mergeCell ref="C7:D7"/>
  </mergeCells>
  <conditionalFormatting sqref="J15">
    <cfRule type="cellIs" dxfId="10" priority="1" stopIfTrue="1" operator="lessThan">
      <formula>0.05</formula>
    </cfRule>
  </conditionalFormatting>
  <printOptions horizontalCentered="1" verticalCentered="1"/>
  <pageMargins left="0" right="0" top="0.19685039370078741" bottom="0" header="0" footer="0"/>
  <pageSetup paperSize="9" scale="96" orientation="portrait" horizontalDpi="4294967293"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3FB1F-AFBC-40F8-9A06-3F822EE62731}">
  <sheetPr codeName="Feuil4">
    <tabColor theme="9" tint="0.39997558519241921"/>
    <pageSetUpPr fitToPage="1"/>
  </sheetPr>
  <dimension ref="B1:T76"/>
  <sheetViews>
    <sheetView showGridLines="0" tabSelected="1" topLeftCell="A17" zoomScaleNormal="100" workbookViewId="0">
      <selection activeCell="O22" sqref="O22"/>
    </sheetView>
  </sheetViews>
  <sheetFormatPr baseColWidth="10" defaultColWidth="11.453125" defaultRowHeight="13" x14ac:dyDescent="0.35"/>
  <cols>
    <col min="1" max="1" width="0.81640625" style="163" customWidth="1"/>
    <col min="2" max="2" width="1.54296875" style="163" customWidth="1"/>
    <col min="3" max="3" width="6.453125" style="163" customWidth="1"/>
    <col min="4" max="4" width="11.81640625" style="163" customWidth="1"/>
    <col min="5" max="5" width="10.54296875" style="163" customWidth="1"/>
    <col min="6" max="8" width="8.54296875" style="163" customWidth="1"/>
    <col min="9" max="9" width="9.453125" style="163" customWidth="1"/>
    <col min="10" max="10" width="12.54296875" style="163" customWidth="1"/>
    <col min="11" max="11" width="5.54296875" style="163" customWidth="1"/>
    <col min="12" max="12" width="13.81640625" style="163" customWidth="1"/>
    <col min="13" max="13" width="11.453125" style="163" customWidth="1"/>
    <col min="14" max="14" width="1.453125" style="163" customWidth="1"/>
    <col min="15" max="15" width="11.453125" style="163" customWidth="1"/>
    <col min="16" max="17" width="11.453125" style="163" hidden="1" customWidth="1"/>
    <col min="18" max="256" width="11.453125" style="163"/>
    <col min="257" max="257" width="0.81640625" style="163" customWidth="1"/>
    <col min="258" max="258" width="1.54296875" style="163" customWidth="1"/>
    <col min="259" max="259" width="6.453125" style="163" customWidth="1"/>
    <col min="260" max="260" width="11.81640625" style="163" customWidth="1"/>
    <col min="261" max="261" width="10.54296875" style="163" customWidth="1"/>
    <col min="262" max="264" width="8.54296875" style="163" customWidth="1"/>
    <col min="265" max="265" width="9.453125" style="163" customWidth="1"/>
    <col min="266" max="266" width="12.54296875" style="163" customWidth="1"/>
    <col min="267" max="267" width="5.54296875" style="163" customWidth="1"/>
    <col min="268" max="268" width="13.81640625" style="163" customWidth="1"/>
    <col min="269" max="269" width="11.453125" style="163"/>
    <col min="270" max="270" width="1.453125" style="163" customWidth="1"/>
    <col min="271" max="271" width="11.453125" style="163"/>
    <col min="272" max="273" width="0" style="163" hidden="1" customWidth="1"/>
    <col min="274" max="512" width="11.453125" style="163"/>
    <col min="513" max="513" width="0.81640625" style="163" customWidth="1"/>
    <col min="514" max="514" width="1.54296875" style="163" customWidth="1"/>
    <col min="515" max="515" width="6.453125" style="163" customWidth="1"/>
    <col min="516" max="516" width="11.81640625" style="163" customWidth="1"/>
    <col min="517" max="517" width="10.54296875" style="163" customWidth="1"/>
    <col min="518" max="520" width="8.54296875" style="163" customWidth="1"/>
    <col min="521" max="521" width="9.453125" style="163" customWidth="1"/>
    <col min="522" max="522" width="12.54296875" style="163" customWidth="1"/>
    <col min="523" max="523" width="5.54296875" style="163" customWidth="1"/>
    <col min="524" max="524" width="13.81640625" style="163" customWidth="1"/>
    <col min="525" max="525" width="11.453125" style="163"/>
    <col min="526" max="526" width="1.453125" style="163" customWidth="1"/>
    <col min="527" max="527" width="11.453125" style="163"/>
    <col min="528" max="529" width="0" style="163" hidden="1" customWidth="1"/>
    <col min="530" max="768" width="11.453125" style="163"/>
    <col min="769" max="769" width="0.81640625" style="163" customWidth="1"/>
    <col min="770" max="770" width="1.54296875" style="163" customWidth="1"/>
    <col min="771" max="771" width="6.453125" style="163" customWidth="1"/>
    <col min="772" max="772" width="11.81640625" style="163" customWidth="1"/>
    <col min="773" max="773" width="10.54296875" style="163" customWidth="1"/>
    <col min="774" max="776" width="8.54296875" style="163" customWidth="1"/>
    <col min="777" max="777" width="9.453125" style="163" customWidth="1"/>
    <col min="778" max="778" width="12.54296875" style="163" customWidth="1"/>
    <col min="779" max="779" width="5.54296875" style="163" customWidth="1"/>
    <col min="780" max="780" width="13.81640625" style="163" customWidth="1"/>
    <col min="781" max="781" width="11.453125" style="163"/>
    <col min="782" max="782" width="1.453125" style="163" customWidth="1"/>
    <col min="783" max="783" width="11.453125" style="163"/>
    <col min="784" max="785" width="0" style="163" hidden="1" customWidth="1"/>
    <col min="786" max="1024" width="11.453125" style="163"/>
    <col min="1025" max="1025" width="0.81640625" style="163" customWidth="1"/>
    <col min="1026" max="1026" width="1.54296875" style="163" customWidth="1"/>
    <col min="1027" max="1027" width="6.453125" style="163" customWidth="1"/>
    <col min="1028" max="1028" width="11.81640625" style="163" customWidth="1"/>
    <col min="1029" max="1029" width="10.54296875" style="163" customWidth="1"/>
    <col min="1030" max="1032" width="8.54296875" style="163" customWidth="1"/>
    <col min="1033" max="1033" width="9.453125" style="163" customWidth="1"/>
    <col min="1034" max="1034" width="12.54296875" style="163" customWidth="1"/>
    <col min="1035" max="1035" width="5.54296875" style="163" customWidth="1"/>
    <col min="1036" max="1036" width="13.81640625" style="163" customWidth="1"/>
    <col min="1037" max="1037" width="11.453125" style="163"/>
    <col min="1038" max="1038" width="1.453125" style="163" customWidth="1"/>
    <col min="1039" max="1039" width="11.453125" style="163"/>
    <col min="1040" max="1041" width="0" style="163" hidden="1" customWidth="1"/>
    <col min="1042" max="1280" width="11.453125" style="163"/>
    <col min="1281" max="1281" width="0.81640625" style="163" customWidth="1"/>
    <col min="1282" max="1282" width="1.54296875" style="163" customWidth="1"/>
    <col min="1283" max="1283" width="6.453125" style="163" customWidth="1"/>
    <col min="1284" max="1284" width="11.81640625" style="163" customWidth="1"/>
    <col min="1285" max="1285" width="10.54296875" style="163" customWidth="1"/>
    <col min="1286" max="1288" width="8.54296875" style="163" customWidth="1"/>
    <col min="1289" max="1289" width="9.453125" style="163" customWidth="1"/>
    <col min="1290" max="1290" width="12.54296875" style="163" customWidth="1"/>
    <col min="1291" max="1291" width="5.54296875" style="163" customWidth="1"/>
    <col min="1292" max="1292" width="13.81640625" style="163" customWidth="1"/>
    <col min="1293" max="1293" width="11.453125" style="163"/>
    <col min="1294" max="1294" width="1.453125" style="163" customWidth="1"/>
    <col min="1295" max="1295" width="11.453125" style="163"/>
    <col min="1296" max="1297" width="0" style="163" hidden="1" customWidth="1"/>
    <col min="1298" max="1536" width="11.453125" style="163"/>
    <col min="1537" max="1537" width="0.81640625" style="163" customWidth="1"/>
    <col min="1538" max="1538" width="1.54296875" style="163" customWidth="1"/>
    <col min="1539" max="1539" width="6.453125" style="163" customWidth="1"/>
    <col min="1540" max="1540" width="11.81640625" style="163" customWidth="1"/>
    <col min="1541" max="1541" width="10.54296875" style="163" customWidth="1"/>
    <col min="1542" max="1544" width="8.54296875" style="163" customWidth="1"/>
    <col min="1545" max="1545" width="9.453125" style="163" customWidth="1"/>
    <col min="1546" max="1546" width="12.54296875" style="163" customWidth="1"/>
    <col min="1547" max="1547" width="5.54296875" style="163" customWidth="1"/>
    <col min="1548" max="1548" width="13.81640625" style="163" customWidth="1"/>
    <col min="1549" max="1549" width="11.453125" style="163"/>
    <col min="1550" max="1550" width="1.453125" style="163" customWidth="1"/>
    <col min="1551" max="1551" width="11.453125" style="163"/>
    <col min="1552" max="1553" width="0" style="163" hidden="1" customWidth="1"/>
    <col min="1554" max="1792" width="11.453125" style="163"/>
    <col min="1793" max="1793" width="0.81640625" style="163" customWidth="1"/>
    <col min="1794" max="1794" width="1.54296875" style="163" customWidth="1"/>
    <col min="1795" max="1795" width="6.453125" style="163" customWidth="1"/>
    <col min="1796" max="1796" width="11.81640625" style="163" customWidth="1"/>
    <col min="1797" max="1797" width="10.54296875" style="163" customWidth="1"/>
    <col min="1798" max="1800" width="8.54296875" style="163" customWidth="1"/>
    <col min="1801" max="1801" width="9.453125" style="163" customWidth="1"/>
    <col min="1802" max="1802" width="12.54296875" style="163" customWidth="1"/>
    <col min="1803" max="1803" width="5.54296875" style="163" customWidth="1"/>
    <col min="1804" max="1804" width="13.81640625" style="163" customWidth="1"/>
    <col min="1805" max="1805" width="11.453125" style="163"/>
    <col min="1806" max="1806" width="1.453125" style="163" customWidth="1"/>
    <col min="1807" max="1807" width="11.453125" style="163"/>
    <col min="1808" max="1809" width="0" style="163" hidden="1" customWidth="1"/>
    <col min="1810" max="2048" width="11.453125" style="163"/>
    <col min="2049" max="2049" width="0.81640625" style="163" customWidth="1"/>
    <col min="2050" max="2050" width="1.54296875" style="163" customWidth="1"/>
    <col min="2051" max="2051" width="6.453125" style="163" customWidth="1"/>
    <col min="2052" max="2052" width="11.81640625" style="163" customWidth="1"/>
    <col min="2053" max="2053" width="10.54296875" style="163" customWidth="1"/>
    <col min="2054" max="2056" width="8.54296875" style="163" customWidth="1"/>
    <col min="2057" max="2057" width="9.453125" style="163" customWidth="1"/>
    <col min="2058" max="2058" width="12.54296875" style="163" customWidth="1"/>
    <col min="2059" max="2059" width="5.54296875" style="163" customWidth="1"/>
    <col min="2060" max="2060" width="13.81640625" style="163" customWidth="1"/>
    <col min="2061" max="2061" width="11.453125" style="163"/>
    <col min="2062" max="2062" width="1.453125" style="163" customWidth="1"/>
    <col min="2063" max="2063" width="11.453125" style="163"/>
    <col min="2064" max="2065" width="0" style="163" hidden="1" customWidth="1"/>
    <col min="2066" max="2304" width="11.453125" style="163"/>
    <col min="2305" max="2305" width="0.81640625" style="163" customWidth="1"/>
    <col min="2306" max="2306" width="1.54296875" style="163" customWidth="1"/>
    <col min="2307" max="2307" width="6.453125" style="163" customWidth="1"/>
    <col min="2308" max="2308" width="11.81640625" style="163" customWidth="1"/>
    <col min="2309" max="2309" width="10.54296875" style="163" customWidth="1"/>
    <col min="2310" max="2312" width="8.54296875" style="163" customWidth="1"/>
    <col min="2313" max="2313" width="9.453125" style="163" customWidth="1"/>
    <col min="2314" max="2314" width="12.54296875" style="163" customWidth="1"/>
    <col min="2315" max="2315" width="5.54296875" style="163" customWidth="1"/>
    <col min="2316" max="2316" width="13.81640625" style="163" customWidth="1"/>
    <col min="2317" max="2317" width="11.453125" style="163"/>
    <col min="2318" max="2318" width="1.453125" style="163" customWidth="1"/>
    <col min="2319" max="2319" width="11.453125" style="163"/>
    <col min="2320" max="2321" width="0" style="163" hidden="1" customWidth="1"/>
    <col min="2322" max="2560" width="11.453125" style="163"/>
    <col min="2561" max="2561" width="0.81640625" style="163" customWidth="1"/>
    <col min="2562" max="2562" width="1.54296875" style="163" customWidth="1"/>
    <col min="2563" max="2563" width="6.453125" style="163" customWidth="1"/>
    <col min="2564" max="2564" width="11.81640625" style="163" customWidth="1"/>
    <col min="2565" max="2565" width="10.54296875" style="163" customWidth="1"/>
    <col min="2566" max="2568" width="8.54296875" style="163" customWidth="1"/>
    <col min="2569" max="2569" width="9.453125" style="163" customWidth="1"/>
    <col min="2570" max="2570" width="12.54296875" style="163" customWidth="1"/>
    <col min="2571" max="2571" width="5.54296875" style="163" customWidth="1"/>
    <col min="2572" max="2572" width="13.81640625" style="163" customWidth="1"/>
    <col min="2573" max="2573" width="11.453125" style="163"/>
    <col min="2574" max="2574" width="1.453125" style="163" customWidth="1"/>
    <col min="2575" max="2575" width="11.453125" style="163"/>
    <col min="2576" max="2577" width="0" style="163" hidden="1" customWidth="1"/>
    <col min="2578" max="2816" width="11.453125" style="163"/>
    <col min="2817" max="2817" width="0.81640625" style="163" customWidth="1"/>
    <col min="2818" max="2818" width="1.54296875" style="163" customWidth="1"/>
    <col min="2819" max="2819" width="6.453125" style="163" customWidth="1"/>
    <col min="2820" max="2820" width="11.81640625" style="163" customWidth="1"/>
    <col min="2821" max="2821" width="10.54296875" style="163" customWidth="1"/>
    <col min="2822" max="2824" width="8.54296875" style="163" customWidth="1"/>
    <col min="2825" max="2825" width="9.453125" style="163" customWidth="1"/>
    <col min="2826" max="2826" width="12.54296875" style="163" customWidth="1"/>
    <col min="2827" max="2827" width="5.54296875" style="163" customWidth="1"/>
    <col min="2828" max="2828" width="13.81640625" style="163" customWidth="1"/>
    <col min="2829" max="2829" width="11.453125" style="163"/>
    <col min="2830" max="2830" width="1.453125" style="163" customWidth="1"/>
    <col min="2831" max="2831" width="11.453125" style="163"/>
    <col min="2832" max="2833" width="0" style="163" hidden="1" customWidth="1"/>
    <col min="2834" max="3072" width="11.453125" style="163"/>
    <col min="3073" max="3073" width="0.81640625" style="163" customWidth="1"/>
    <col min="3074" max="3074" width="1.54296875" style="163" customWidth="1"/>
    <col min="3075" max="3075" width="6.453125" style="163" customWidth="1"/>
    <col min="3076" max="3076" width="11.81640625" style="163" customWidth="1"/>
    <col min="3077" max="3077" width="10.54296875" style="163" customWidth="1"/>
    <col min="3078" max="3080" width="8.54296875" style="163" customWidth="1"/>
    <col min="3081" max="3081" width="9.453125" style="163" customWidth="1"/>
    <col min="3082" max="3082" width="12.54296875" style="163" customWidth="1"/>
    <col min="3083" max="3083" width="5.54296875" style="163" customWidth="1"/>
    <col min="3084" max="3084" width="13.81640625" style="163" customWidth="1"/>
    <col min="3085" max="3085" width="11.453125" style="163"/>
    <col min="3086" max="3086" width="1.453125" style="163" customWidth="1"/>
    <col min="3087" max="3087" width="11.453125" style="163"/>
    <col min="3088" max="3089" width="0" style="163" hidden="1" customWidth="1"/>
    <col min="3090" max="3328" width="11.453125" style="163"/>
    <col min="3329" max="3329" width="0.81640625" style="163" customWidth="1"/>
    <col min="3330" max="3330" width="1.54296875" style="163" customWidth="1"/>
    <col min="3331" max="3331" width="6.453125" style="163" customWidth="1"/>
    <col min="3332" max="3332" width="11.81640625" style="163" customWidth="1"/>
    <col min="3333" max="3333" width="10.54296875" style="163" customWidth="1"/>
    <col min="3334" max="3336" width="8.54296875" style="163" customWidth="1"/>
    <col min="3337" max="3337" width="9.453125" style="163" customWidth="1"/>
    <col min="3338" max="3338" width="12.54296875" style="163" customWidth="1"/>
    <col min="3339" max="3339" width="5.54296875" style="163" customWidth="1"/>
    <col min="3340" max="3340" width="13.81640625" style="163" customWidth="1"/>
    <col min="3341" max="3341" width="11.453125" style="163"/>
    <col min="3342" max="3342" width="1.453125" style="163" customWidth="1"/>
    <col min="3343" max="3343" width="11.453125" style="163"/>
    <col min="3344" max="3345" width="0" style="163" hidden="1" customWidth="1"/>
    <col min="3346" max="3584" width="11.453125" style="163"/>
    <col min="3585" max="3585" width="0.81640625" style="163" customWidth="1"/>
    <col min="3586" max="3586" width="1.54296875" style="163" customWidth="1"/>
    <col min="3587" max="3587" width="6.453125" style="163" customWidth="1"/>
    <col min="3588" max="3588" width="11.81640625" style="163" customWidth="1"/>
    <col min="3589" max="3589" width="10.54296875" style="163" customWidth="1"/>
    <col min="3590" max="3592" width="8.54296875" style="163" customWidth="1"/>
    <col min="3593" max="3593" width="9.453125" style="163" customWidth="1"/>
    <col min="3594" max="3594" width="12.54296875" style="163" customWidth="1"/>
    <col min="3595" max="3595" width="5.54296875" style="163" customWidth="1"/>
    <col min="3596" max="3596" width="13.81640625" style="163" customWidth="1"/>
    <col min="3597" max="3597" width="11.453125" style="163"/>
    <col min="3598" max="3598" width="1.453125" style="163" customWidth="1"/>
    <col min="3599" max="3599" width="11.453125" style="163"/>
    <col min="3600" max="3601" width="0" style="163" hidden="1" customWidth="1"/>
    <col min="3602" max="3840" width="11.453125" style="163"/>
    <col min="3841" max="3841" width="0.81640625" style="163" customWidth="1"/>
    <col min="3842" max="3842" width="1.54296875" style="163" customWidth="1"/>
    <col min="3843" max="3843" width="6.453125" style="163" customWidth="1"/>
    <col min="3844" max="3844" width="11.81640625" style="163" customWidth="1"/>
    <col min="3845" max="3845" width="10.54296875" style="163" customWidth="1"/>
    <col min="3846" max="3848" width="8.54296875" style="163" customWidth="1"/>
    <col min="3849" max="3849" width="9.453125" style="163" customWidth="1"/>
    <col min="3850" max="3850" width="12.54296875" style="163" customWidth="1"/>
    <col min="3851" max="3851" width="5.54296875" style="163" customWidth="1"/>
    <col min="3852" max="3852" width="13.81640625" style="163" customWidth="1"/>
    <col min="3853" max="3853" width="11.453125" style="163"/>
    <col min="3854" max="3854" width="1.453125" style="163" customWidth="1"/>
    <col min="3855" max="3855" width="11.453125" style="163"/>
    <col min="3856" max="3857" width="0" style="163" hidden="1" customWidth="1"/>
    <col min="3858" max="4096" width="11.453125" style="163"/>
    <col min="4097" max="4097" width="0.81640625" style="163" customWidth="1"/>
    <col min="4098" max="4098" width="1.54296875" style="163" customWidth="1"/>
    <col min="4099" max="4099" width="6.453125" style="163" customWidth="1"/>
    <col min="4100" max="4100" width="11.81640625" style="163" customWidth="1"/>
    <col min="4101" max="4101" width="10.54296875" style="163" customWidth="1"/>
    <col min="4102" max="4104" width="8.54296875" style="163" customWidth="1"/>
    <col min="4105" max="4105" width="9.453125" style="163" customWidth="1"/>
    <col min="4106" max="4106" width="12.54296875" style="163" customWidth="1"/>
    <col min="4107" max="4107" width="5.54296875" style="163" customWidth="1"/>
    <col min="4108" max="4108" width="13.81640625" style="163" customWidth="1"/>
    <col min="4109" max="4109" width="11.453125" style="163"/>
    <col min="4110" max="4110" width="1.453125" style="163" customWidth="1"/>
    <col min="4111" max="4111" width="11.453125" style="163"/>
    <col min="4112" max="4113" width="0" style="163" hidden="1" customWidth="1"/>
    <col min="4114" max="4352" width="11.453125" style="163"/>
    <col min="4353" max="4353" width="0.81640625" style="163" customWidth="1"/>
    <col min="4354" max="4354" width="1.54296875" style="163" customWidth="1"/>
    <col min="4355" max="4355" width="6.453125" style="163" customWidth="1"/>
    <col min="4356" max="4356" width="11.81640625" style="163" customWidth="1"/>
    <col min="4357" max="4357" width="10.54296875" style="163" customWidth="1"/>
    <col min="4358" max="4360" width="8.54296875" style="163" customWidth="1"/>
    <col min="4361" max="4361" width="9.453125" style="163" customWidth="1"/>
    <col min="4362" max="4362" width="12.54296875" style="163" customWidth="1"/>
    <col min="4363" max="4363" width="5.54296875" style="163" customWidth="1"/>
    <col min="4364" max="4364" width="13.81640625" style="163" customWidth="1"/>
    <col min="4365" max="4365" width="11.453125" style="163"/>
    <col min="4366" max="4366" width="1.453125" style="163" customWidth="1"/>
    <col min="4367" max="4367" width="11.453125" style="163"/>
    <col min="4368" max="4369" width="0" style="163" hidden="1" customWidth="1"/>
    <col min="4370" max="4608" width="11.453125" style="163"/>
    <col min="4609" max="4609" width="0.81640625" style="163" customWidth="1"/>
    <col min="4610" max="4610" width="1.54296875" style="163" customWidth="1"/>
    <col min="4611" max="4611" width="6.453125" style="163" customWidth="1"/>
    <col min="4612" max="4612" width="11.81640625" style="163" customWidth="1"/>
    <col min="4613" max="4613" width="10.54296875" style="163" customWidth="1"/>
    <col min="4614" max="4616" width="8.54296875" style="163" customWidth="1"/>
    <col min="4617" max="4617" width="9.453125" style="163" customWidth="1"/>
    <col min="4618" max="4618" width="12.54296875" style="163" customWidth="1"/>
    <col min="4619" max="4619" width="5.54296875" style="163" customWidth="1"/>
    <col min="4620" max="4620" width="13.81640625" style="163" customWidth="1"/>
    <col min="4621" max="4621" width="11.453125" style="163"/>
    <col min="4622" max="4622" width="1.453125" style="163" customWidth="1"/>
    <col min="4623" max="4623" width="11.453125" style="163"/>
    <col min="4624" max="4625" width="0" style="163" hidden="1" customWidth="1"/>
    <col min="4626" max="4864" width="11.453125" style="163"/>
    <col min="4865" max="4865" width="0.81640625" style="163" customWidth="1"/>
    <col min="4866" max="4866" width="1.54296875" style="163" customWidth="1"/>
    <col min="4867" max="4867" width="6.453125" style="163" customWidth="1"/>
    <col min="4868" max="4868" width="11.81640625" style="163" customWidth="1"/>
    <col min="4869" max="4869" width="10.54296875" style="163" customWidth="1"/>
    <col min="4870" max="4872" width="8.54296875" style="163" customWidth="1"/>
    <col min="4873" max="4873" width="9.453125" style="163" customWidth="1"/>
    <col min="4874" max="4874" width="12.54296875" style="163" customWidth="1"/>
    <col min="4875" max="4875" width="5.54296875" style="163" customWidth="1"/>
    <col min="4876" max="4876" width="13.81640625" style="163" customWidth="1"/>
    <col min="4877" max="4877" width="11.453125" style="163"/>
    <col min="4878" max="4878" width="1.453125" style="163" customWidth="1"/>
    <col min="4879" max="4879" width="11.453125" style="163"/>
    <col min="4880" max="4881" width="0" style="163" hidden="1" customWidth="1"/>
    <col min="4882" max="5120" width="11.453125" style="163"/>
    <col min="5121" max="5121" width="0.81640625" style="163" customWidth="1"/>
    <col min="5122" max="5122" width="1.54296875" style="163" customWidth="1"/>
    <col min="5123" max="5123" width="6.453125" style="163" customWidth="1"/>
    <col min="5124" max="5124" width="11.81640625" style="163" customWidth="1"/>
    <col min="5125" max="5125" width="10.54296875" style="163" customWidth="1"/>
    <col min="5126" max="5128" width="8.54296875" style="163" customWidth="1"/>
    <col min="5129" max="5129" width="9.453125" style="163" customWidth="1"/>
    <col min="5130" max="5130" width="12.54296875" style="163" customWidth="1"/>
    <col min="5131" max="5131" width="5.54296875" style="163" customWidth="1"/>
    <col min="5132" max="5132" width="13.81640625" style="163" customWidth="1"/>
    <col min="5133" max="5133" width="11.453125" style="163"/>
    <col min="5134" max="5134" width="1.453125" style="163" customWidth="1"/>
    <col min="5135" max="5135" width="11.453125" style="163"/>
    <col min="5136" max="5137" width="0" style="163" hidden="1" customWidth="1"/>
    <col min="5138" max="5376" width="11.453125" style="163"/>
    <col min="5377" max="5377" width="0.81640625" style="163" customWidth="1"/>
    <col min="5378" max="5378" width="1.54296875" style="163" customWidth="1"/>
    <col min="5379" max="5379" width="6.453125" style="163" customWidth="1"/>
    <col min="5380" max="5380" width="11.81640625" style="163" customWidth="1"/>
    <col min="5381" max="5381" width="10.54296875" style="163" customWidth="1"/>
    <col min="5382" max="5384" width="8.54296875" style="163" customWidth="1"/>
    <col min="5385" max="5385" width="9.453125" style="163" customWidth="1"/>
    <col min="5386" max="5386" width="12.54296875" style="163" customWidth="1"/>
    <col min="5387" max="5387" width="5.54296875" style="163" customWidth="1"/>
    <col min="5388" max="5388" width="13.81640625" style="163" customWidth="1"/>
    <col min="5389" max="5389" width="11.453125" style="163"/>
    <col min="5390" max="5390" width="1.453125" style="163" customWidth="1"/>
    <col min="5391" max="5391" width="11.453125" style="163"/>
    <col min="5392" max="5393" width="0" style="163" hidden="1" customWidth="1"/>
    <col min="5394" max="5632" width="11.453125" style="163"/>
    <col min="5633" max="5633" width="0.81640625" style="163" customWidth="1"/>
    <col min="5634" max="5634" width="1.54296875" style="163" customWidth="1"/>
    <col min="5635" max="5635" width="6.453125" style="163" customWidth="1"/>
    <col min="5636" max="5636" width="11.81640625" style="163" customWidth="1"/>
    <col min="5637" max="5637" width="10.54296875" style="163" customWidth="1"/>
    <col min="5638" max="5640" width="8.54296875" style="163" customWidth="1"/>
    <col min="5641" max="5641" width="9.453125" style="163" customWidth="1"/>
    <col min="5642" max="5642" width="12.54296875" style="163" customWidth="1"/>
    <col min="5643" max="5643" width="5.54296875" style="163" customWidth="1"/>
    <col min="5644" max="5644" width="13.81640625" style="163" customWidth="1"/>
    <col min="5645" max="5645" width="11.453125" style="163"/>
    <col min="5646" max="5646" width="1.453125" style="163" customWidth="1"/>
    <col min="5647" max="5647" width="11.453125" style="163"/>
    <col min="5648" max="5649" width="0" style="163" hidden="1" customWidth="1"/>
    <col min="5650" max="5888" width="11.453125" style="163"/>
    <col min="5889" max="5889" width="0.81640625" style="163" customWidth="1"/>
    <col min="5890" max="5890" width="1.54296875" style="163" customWidth="1"/>
    <col min="5891" max="5891" width="6.453125" style="163" customWidth="1"/>
    <col min="5892" max="5892" width="11.81640625" style="163" customWidth="1"/>
    <col min="5893" max="5893" width="10.54296875" style="163" customWidth="1"/>
    <col min="5894" max="5896" width="8.54296875" style="163" customWidth="1"/>
    <col min="5897" max="5897" width="9.453125" style="163" customWidth="1"/>
    <col min="5898" max="5898" width="12.54296875" style="163" customWidth="1"/>
    <col min="5899" max="5899" width="5.54296875" style="163" customWidth="1"/>
    <col min="5900" max="5900" width="13.81640625" style="163" customWidth="1"/>
    <col min="5901" max="5901" width="11.453125" style="163"/>
    <col min="5902" max="5902" width="1.453125" style="163" customWidth="1"/>
    <col min="5903" max="5903" width="11.453125" style="163"/>
    <col min="5904" max="5905" width="0" style="163" hidden="1" customWidth="1"/>
    <col min="5906" max="6144" width="11.453125" style="163"/>
    <col min="6145" max="6145" width="0.81640625" style="163" customWidth="1"/>
    <col min="6146" max="6146" width="1.54296875" style="163" customWidth="1"/>
    <col min="6147" max="6147" width="6.453125" style="163" customWidth="1"/>
    <col min="6148" max="6148" width="11.81640625" style="163" customWidth="1"/>
    <col min="6149" max="6149" width="10.54296875" style="163" customWidth="1"/>
    <col min="6150" max="6152" width="8.54296875" style="163" customWidth="1"/>
    <col min="6153" max="6153" width="9.453125" style="163" customWidth="1"/>
    <col min="6154" max="6154" width="12.54296875" style="163" customWidth="1"/>
    <col min="6155" max="6155" width="5.54296875" style="163" customWidth="1"/>
    <col min="6156" max="6156" width="13.81640625" style="163" customWidth="1"/>
    <col min="6157" max="6157" width="11.453125" style="163"/>
    <col min="6158" max="6158" width="1.453125" style="163" customWidth="1"/>
    <col min="6159" max="6159" width="11.453125" style="163"/>
    <col min="6160" max="6161" width="0" style="163" hidden="1" customWidth="1"/>
    <col min="6162" max="6400" width="11.453125" style="163"/>
    <col min="6401" max="6401" width="0.81640625" style="163" customWidth="1"/>
    <col min="6402" max="6402" width="1.54296875" style="163" customWidth="1"/>
    <col min="6403" max="6403" width="6.453125" style="163" customWidth="1"/>
    <col min="6404" max="6404" width="11.81640625" style="163" customWidth="1"/>
    <col min="6405" max="6405" width="10.54296875" style="163" customWidth="1"/>
    <col min="6406" max="6408" width="8.54296875" style="163" customWidth="1"/>
    <col min="6409" max="6409" width="9.453125" style="163" customWidth="1"/>
    <col min="6410" max="6410" width="12.54296875" style="163" customWidth="1"/>
    <col min="6411" max="6411" width="5.54296875" style="163" customWidth="1"/>
    <col min="6412" max="6412" width="13.81640625" style="163" customWidth="1"/>
    <col min="6413" max="6413" width="11.453125" style="163"/>
    <col min="6414" max="6414" width="1.453125" style="163" customWidth="1"/>
    <col min="6415" max="6415" width="11.453125" style="163"/>
    <col min="6416" max="6417" width="0" style="163" hidden="1" customWidth="1"/>
    <col min="6418" max="6656" width="11.453125" style="163"/>
    <col min="6657" max="6657" width="0.81640625" style="163" customWidth="1"/>
    <col min="6658" max="6658" width="1.54296875" style="163" customWidth="1"/>
    <col min="6659" max="6659" width="6.453125" style="163" customWidth="1"/>
    <col min="6660" max="6660" width="11.81640625" style="163" customWidth="1"/>
    <col min="6661" max="6661" width="10.54296875" style="163" customWidth="1"/>
    <col min="6662" max="6664" width="8.54296875" style="163" customWidth="1"/>
    <col min="6665" max="6665" width="9.453125" style="163" customWidth="1"/>
    <col min="6666" max="6666" width="12.54296875" style="163" customWidth="1"/>
    <col min="6667" max="6667" width="5.54296875" style="163" customWidth="1"/>
    <col min="6668" max="6668" width="13.81640625" style="163" customWidth="1"/>
    <col min="6669" max="6669" width="11.453125" style="163"/>
    <col min="6670" max="6670" width="1.453125" style="163" customWidth="1"/>
    <col min="6671" max="6671" width="11.453125" style="163"/>
    <col min="6672" max="6673" width="0" style="163" hidden="1" customWidth="1"/>
    <col min="6674" max="6912" width="11.453125" style="163"/>
    <col min="6913" max="6913" width="0.81640625" style="163" customWidth="1"/>
    <col min="6914" max="6914" width="1.54296875" style="163" customWidth="1"/>
    <col min="6915" max="6915" width="6.453125" style="163" customWidth="1"/>
    <col min="6916" max="6916" width="11.81640625" style="163" customWidth="1"/>
    <col min="6917" max="6917" width="10.54296875" style="163" customWidth="1"/>
    <col min="6918" max="6920" width="8.54296875" style="163" customWidth="1"/>
    <col min="6921" max="6921" width="9.453125" style="163" customWidth="1"/>
    <col min="6922" max="6922" width="12.54296875" style="163" customWidth="1"/>
    <col min="6923" max="6923" width="5.54296875" style="163" customWidth="1"/>
    <col min="6924" max="6924" width="13.81640625" style="163" customWidth="1"/>
    <col min="6925" max="6925" width="11.453125" style="163"/>
    <col min="6926" max="6926" width="1.453125" style="163" customWidth="1"/>
    <col min="6927" max="6927" width="11.453125" style="163"/>
    <col min="6928" max="6929" width="0" style="163" hidden="1" customWidth="1"/>
    <col min="6930" max="7168" width="11.453125" style="163"/>
    <col min="7169" max="7169" width="0.81640625" style="163" customWidth="1"/>
    <col min="7170" max="7170" width="1.54296875" style="163" customWidth="1"/>
    <col min="7171" max="7171" width="6.453125" style="163" customWidth="1"/>
    <col min="7172" max="7172" width="11.81640625" style="163" customWidth="1"/>
    <col min="7173" max="7173" width="10.54296875" style="163" customWidth="1"/>
    <col min="7174" max="7176" width="8.54296875" style="163" customWidth="1"/>
    <col min="7177" max="7177" width="9.453125" style="163" customWidth="1"/>
    <col min="7178" max="7178" width="12.54296875" style="163" customWidth="1"/>
    <col min="7179" max="7179" width="5.54296875" style="163" customWidth="1"/>
    <col min="7180" max="7180" width="13.81640625" style="163" customWidth="1"/>
    <col min="7181" max="7181" width="11.453125" style="163"/>
    <col min="7182" max="7182" width="1.453125" style="163" customWidth="1"/>
    <col min="7183" max="7183" width="11.453125" style="163"/>
    <col min="7184" max="7185" width="0" style="163" hidden="1" customWidth="1"/>
    <col min="7186" max="7424" width="11.453125" style="163"/>
    <col min="7425" max="7425" width="0.81640625" style="163" customWidth="1"/>
    <col min="7426" max="7426" width="1.54296875" style="163" customWidth="1"/>
    <col min="7427" max="7427" width="6.453125" style="163" customWidth="1"/>
    <col min="7428" max="7428" width="11.81640625" style="163" customWidth="1"/>
    <col min="7429" max="7429" width="10.54296875" style="163" customWidth="1"/>
    <col min="7430" max="7432" width="8.54296875" style="163" customWidth="1"/>
    <col min="7433" max="7433" width="9.453125" style="163" customWidth="1"/>
    <col min="7434" max="7434" width="12.54296875" style="163" customWidth="1"/>
    <col min="7435" max="7435" width="5.54296875" style="163" customWidth="1"/>
    <col min="7436" max="7436" width="13.81640625" style="163" customWidth="1"/>
    <col min="7437" max="7437" width="11.453125" style="163"/>
    <col min="7438" max="7438" width="1.453125" style="163" customWidth="1"/>
    <col min="7439" max="7439" width="11.453125" style="163"/>
    <col min="7440" max="7441" width="0" style="163" hidden="1" customWidth="1"/>
    <col min="7442" max="7680" width="11.453125" style="163"/>
    <col min="7681" max="7681" width="0.81640625" style="163" customWidth="1"/>
    <col min="7682" max="7682" width="1.54296875" style="163" customWidth="1"/>
    <col min="7683" max="7683" width="6.453125" style="163" customWidth="1"/>
    <col min="7684" max="7684" width="11.81640625" style="163" customWidth="1"/>
    <col min="7685" max="7685" width="10.54296875" style="163" customWidth="1"/>
    <col min="7686" max="7688" width="8.54296875" style="163" customWidth="1"/>
    <col min="7689" max="7689" width="9.453125" style="163" customWidth="1"/>
    <col min="7690" max="7690" width="12.54296875" style="163" customWidth="1"/>
    <col min="7691" max="7691" width="5.54296875" style="163" customWidth="1"/>
    <col min="7692" max="7692" width="13.81640625" style="163" customWidth="1"/>
    <col min="7693" max="7693" width="11.453125" style="163"/>
    <col min="7694" max="7694" width="1.453125" style="163" customWidth="1"/>
    <col min="7695" max="7695" width="11.453125" style="163"/>
    <col min="7696" max="7697" width="0" style="163" hidden="1" customWidth="1"/>
    <col min="7698" max="7936" width="11.453125" style="163"/>
    <col min="7937" max="7937" width="0.81640625" style="163" customWidth="1"/>
    <col min="7938" max="7938" width="1.54296875" style="163" customWidth="1"/>
    <col min="7939" max="7939" width="6.453125" style="163" customWidth="1"/>
    <col min="7940" max="7940" width="11.81640625" style="163" customWidth="1"/>
    <col min="7941" max="7941" width="10.54296875" style="163" customWidth="1"/>
    <col min="7942" max="7944" width="8.54296875" style="163" customWidth="1"/>
    <col min="7945" max="7945" width="9.453125" style="163" customWidth="1"/>
    <col min="7946" max="7946" width="12.54296875" style="163" customWidth="1"/>
    <col min="7947" max="7947" width="5.54296875" style="163" customWidth="1"/>
    <col min="7948" max="7948" width="13.81640625" style="163" customWidth="1"/>
    <col min="7949" max="7949" width="11.453125" style="163"/>
    <col min="7950" max="7950" width="1.453125" style="163" customWidth="1"/>
    <col min="7951" max="7951" width="11.453125" style="163"/>
    <col min="7952" max="7953" width="0" style="163" hidden="1" customWidth="1"/>
    <col min="7954" max="8192" width="11.453125" style="163"/>
    <col min="8193" max="8193" width="0.81640625" style="163" customWidth="1"/>
    <col min="8194" max="8194" width="1.54296875" style="163" customWidth="1"/>
    <col min="8195" max="8195" width="6.453125" style="163" customWidth="1"/>
    <col min="8196" max="8196" width="11.81640625" style="163" customWidth="1"/>
    <col min="8197" max="8197" width="10.54296875" style="163" customWidth="1"/>
    <col min="8198" max="8200" width="8.54296875" style="163" customWidth="1"/>
    <col min="8201" max="8201" width="9.453125" style="163" customWidth="1"/>
    <col min="8202" max="8202" width="12.54296875" style="163" customWidth="1"/>
    <col min="8203" max="8203" width="5.54296875" style="163" customWidth="1"/>
    <col min="8204" max="8204" width="13.81640625" style="163" customWidth="1"/>
    <col min="8205" max="8205" width="11.453125" style="163"/>
    <col min="8206" max="8206" width="1.453125" style="163" customWidth="1"/>
    <col min="8207" max="8207" width="11.453125" style="163"/>
    <col min="8208" max="8209" width="0" style="163" hidden="1" customWidth="1"/>
    <col min="8210" max="8448" width="11.453125" style="163"/>
    <col min="8449" max="8449" width="0.81640625" style="163" customWidth="1"/>
    <col min="8450" max="8450" width="1.54296875" style="163" customWidth="1"/>
    <col min="8451" max="8451" width="6.453125" style="163" customWidth="1"/>
    <col min="8452" max="8452" width="11.81640625" style="163" customWidth="1"/>
    <col min="8453" max="8453" width="10.54296875" style="163" customWidth="1"/>
    <col min="8454" max="8456" width="8.54296875" style="163" customWidth="1"/>
    <col min="8457" max="8457" width="9.453125" style="163" customWidth="1"/>
    <col min="8458" max="8458" width="12.54296875" style="163" customWidth="1"/>
    <col min="8459" max="8459" width="5.54296875" style="163" customWidth="1"/>
    <col min="8460" max="8460" width="13.81640625" style="163" customWidth="1"/>
    <col min="8461" max="8461" width="11.453125" style="163"/>
    <col min="8462" max="8462" width="1.453125" style="163" customWidth="1"/>
    <col min="8463" max="8463" width="11.453125" style="163"/>
    <col min="8464" max="8465" width="0" style="163" hidden="1" customWidth="1"/>
    <col min="8466" max="8704" width="11.453125" style="163"/>
    <col min="8705" max="8705" width="0.81640625" style="163" customWidth="1"/>
    <col min="8706" max="8706" width="1.54296875" style="163" customWidth="1"/>
    <col min="8707" max="8707" width="6.453125" style="163" customWidth="1"/>
    <col min="8708" max="8708" width="11.81640625" style="163" customWidth="1"/>
    <col min="8709" max="8709" width="10.54296875" style="163" customWidth="1"/>
    <col min="8710" max="8712" width="8.54296875" style="163" customWidth="1"/>
    <col min="8713" max="8713" width="9.453125" style="163" customWidth="1"/>
    <col min="8714" max="8714" width="12.54296875" style="163" customWidth="1"/>
    <col min="8715" max="8715" width="5.54296875" style="163" customWidth="1"/>
    <col min="8716" max="8716" width="13.81640625" style="163" customWidth="1"/>
    <col min="8717" max="8717" width="11.453125" style="163"/>
    <col min="8718" max="8718" width="1.453125" style="163" customWidth="1"/>
    <col min="8719" max="8719" width="11.453125" style="163"/>
    <col min="8720" max="8721" width="0" style="163" hidden="1" customWidth="1"/>
    <col min="8722" max="8960" width="11.453125" style="163"/>
    <col min="8961" max="8961" width="0.81640625" style="163" customWidth="1"/>
    <col min="8962" max="8962" width="1.54296875" style="163" customWidth="1"/>
    <col min="8963" max="8963" width="6.453125" style="163" customWidth="1"/>
    <col min="8964" max="8964" width="11.81640625" style="163" customWidth="1"/>
    <col min="8965" max="8965" width="10.54296875" style="163" customWidth="1"/>
    <col min="8966" max="8968" width="8.54296875" style="163" customWidth="1"/>
    <col min="8969" max="8969" width="9.453125" style="163" customWidth="1"/>
    <col min="8970" max="8970" width="12.54296875" style="163" customWidth="1"/>
    <col min="8971" max="8971" width="5.54296875" style="163" customWidth="1"/>
    <col min="8972" max="8972" width="13.81640625" style="163" customWidth="1"/>
    <col min="8973" max="8973" width="11.453125" style="163"/>
    <col min="8974" max="8974" width="1.453125" style="163" customWidth="1"/>
    <col min="8975" max="8975" width="11.453125" style="163"/>
    <col min="8976" max="8977" width="0" style="163" hidden="1" customWidth="1"/>
    <col min="8978" max="9216" width="11.453125" style="163"/>
    <col min="9217" max="9217" width="0.81640625" style="163" customWidth="1"/>
    <col min="9218" max="9218" width="1.54296875" style="163" customWidth="1"/>
    <col min="9219" max="9219" width="6.453125" style="163" customWidth="1"/>
    <col min="9220" max="9220" width="11.81640625" style="163" customWidth="1"/>
    <col min="9221" max="9221" width="10.54296875" style="163" customWidth="1"/>
    <col min="9222" max="9224" width="8.54296875" style="163" customWidth="1"/>
    <col min="9225" max="9225" width="9.453125" style="163" customWidth="1"/>
    <col min="9226" max="9226" width="12.54296875" style="163" customWidth="1"/>
    <col min="9227" max="9227" width="5.54296875" style="163" customWidth="1"/>
    <col min="9228" max="9228" width="13.81640625" style="163" customWidth="1"/>
    <col min="9229" max="9229" width="11.453125" style="163"/>
    <col min="9230" max="9230" width="1.453125" style="163" customWidth="1"/>
    <col min="9231" max="9231" width="11.453125" style="163"/>
    <col min="9232" max="9233" width="0" style="163" hidden="1" customWidth="1"/>
    <col min="9234" max="9472" width="11.453125" style="163"/>
    <col min="9473" max="9473" width="0.81640625" style="163" customWidth="1"/>
    <col min="9474" max="9474" width="1.54296875" style="163" customWidth="1"/>
    <col min="9475" max="9475" width="6.453125" style="163" customWidth="1"/>
    <col min="9476" max="9476" width="11.81640625" style="163" customWidth="1"/>
    <col min="9477" max="9477" width="10.54296875" style="163" customWidth="1"/>
    <col min="9478" max="9480" width="8.54296875" style="163" customWidth="1"/>
    <col min="9481" max="9481" width="9.453125" style="163" customWidth="1"/>
    <col min="9482" max="9482" width="12.54296875" style="163" customWidth="1"/>
    <col min="9483" max="9483" width="5.54296875" style="163" customWidth="1"/>
    <col min="9484" max="9484" width="13.81640625" style="163" customWidth="1"/>
    <col min="9485" max="9485" width="11.453125" style="163"/>
    <col min="9486" max="9486" width="1.453125" style="163" customWidth="1"/>
    <col min="9487" max="9487" width="11.453125" style="163"/>
    <col min="9488" max="9489" width="0" style="163" hidden="1" customWidth="1"/>
    <col min="9490" max="9728" width="11.453125" style="163"/>
    <col min="9729" max="9729" width="0.81640625" style="163" customWidth="1"/>
    <col min="9730" max="9730" width="1.54296875" style="163" customWidth="1"/>
    <col min="9731" max="9731" width="6.453125" style="163" customWidth="1"/>
    <col min="9732" max="9732" width="11.81640625" style="163" customWidth="1"/>
    <col min="9733" max="9733" width="10.54296875" style="163" customWidth="1"/>
    <col min="9734" max="9736" width="8.54296875" style="163" customWidth="1"/>
    <col min="9737" max="9737" width="9.453125" style="163" customWidth="1"/>
    <col min="9738" max="9738" width="12.54296875" style="163" customWidth="1"/>
    <col min="9739" max="9739" width="5.54296875" style="163" customWidth="1"/>
    <col min="9740" max="9740" width="13.81640625" style="163" customWidth="1"/>
    <col min="9741" max="9741" width="11.453125" style="163"/>
    <col min="9742" max="9742" width="1.453125" style="163" customWidth="1"/>
    <col min="9743" max="9743" width="11.453125" style="163"/>
    <col min="9744" max="9745" width="0" style="163" hidden="1" customWidth="1"/>
    <col min="9746" max="9984" width="11.453125" style="163"/>
    <col min="9985" max="9985" width="0.81640625" style="163" customWidth="1"/>
    <col min="9986" max="9986" width="1.54296875" style="163" customWidth="1"/>
    <col min="9987" max="9987" width="6.453125" style="163" customWidth="1"/>
    <col min="9988" max="9988" width="11.81640625" style="163" customWidth="1"/>
    <col min="9989" max="9989" width="10.54296875" style="163" customWidth="1"/>
    <col min="9990" max="9992" width="8.54296875" style="163" customWidth="1"/>
    <col min="9993" max="9993" width="9.453125" style="163" customWidth="1"/>
    <col min="9994" max="9994" width="12.54296875" style="163" customWidth="1"/>
    <col min="9995" max="9995" width="5.54296875" style="163" customWidth="1"/>
    <col min="9996" max="9996" width="13.81640625" style="163" customWidth="1"/>
    <col min="9997" max="9997" width="11.453125" style="163"/>
    <col min="9998" max="9998" width="1.453125" style="163" customWidth="1"/>
    <col min="9999" max="9999" width="11.453125" style="163"/>
    <col min="10000" max="10001" width="0" style="163" hidden="1" customWidth="1"/>
    <col min="10002" max="10240" width="11.453125" style="163"/>
    <col min="10241" max="10241" width="0.81640625" style="163" customWidth="1"/>
    <col min="10242" max="10242" width="1.54296875" style="163" customWidth="1"/>
    <col min="10243" max="10243" width="6.453125" style="163" customWidth="1"/>
    <col min="10244" max="10244" width="11.81640625" style="163" customWidth="1"/>
    <col min="10245" max="10245" width="10.54296875" style="163" customWidth="1"/>
    <col min="10246" max="10248" width="8.54296875" style="163" customWidth="1"/>
    <col min="10249" max="10249" width="9.453125" style="163" customWidth="1"/>
    <col min="10250" max="10250" width="12.54296875" style="163" customWidth="1"/>
    <col min="10251" max="10251" width="5.54296875" style="163" customWidth="1"/>
    <col min="10252" max="10252" width="13.81640625" style="163" customWidth="1"/>
    <col min="10253" max="10253" width="11.453125" style="163"/>
    <col min="10254" max="10254" width="1.453125" style="163" customWidth="1"/>
    <col min="10255" max="10255" width="11.453125" style="163"/>
    <col min="10256" max="10257" width="0" style="163" hidden="1" customWidth="1"/>
    <col min="10258" max="10496" width="11.453125" style="163"/>
    <col min="10497" max="10497" width="0.81640625" style="163" customWidth="1"/>
    <col min="10498" max="10498" width="1.54296875" style="163" customWidth="1"/>
    <col min="10499" max="10499" width="6.453125" style="163" customWidth="1"/>
    <col min="10500" max="10500" width="11.81640625" style="163" customWidth="1"/>
    <col min="10501" max="10501" width="10.54296875" style="163" customWidth="1"/>
    <col min="10502" max="10504" width="8.54296875" style="163" customWidth="1"/>
    <col min="10505" max="10505" width="9.453125" style="163" customWidth="1"/>
    <col min="10506" max="10506" width="12.54296875" style="163" customWidth="1"/>
    <col min="10507" max="10507" width="5.54296875" style="163" customWidth="1"/>
    <col min="10508" max="10508" width="13.81640625" style="163" customWidth="1"/>
    <col min="10509" max="10509" width="11.453125" style="163"/>
    <col min="10510" max="10510" width="1.453125" style="163" customWidth="1"/>
    <col min="10511" max="10511" width="11.453125" style="163"/>
    <col min="10512" max="10513" width="0" style="163" hidden="1" customWidth="1"/>
    <col min="10514" max="10752" width="11.453125" style="163"/>
    <col min="10753" max="10753" width="0.81640625" style="163" customWidth="1"/>
    <col min="10754" max="10754" width="1.54296875" style="163" customWidth="1"/>
    <col min="10755" max="10755" width="6.453125" style="163" customWidth="1"/>
    <col min="10756" max="10756" width="11.81640625" style="163" customWidth="1"/>
    <col min="10757" max="10757" width="10.54296875" style="163" customWidth="1"/>
    <col min="10758" max="10760" width="8.54296875" style="163" customWidth="1"/>
    <col min="10761" max="10761" width="9.453125" style="163" customWidth="1"/>
    <col min="10762" max="10762" width="12.54296875" style="163" customWidth="1"/>
    <col min="10763" max="10763" width="5.54296875" style="163" customWidth="1"/>
    <col min="10764" max="10764" width="13.81640625" style="163" customWidth="1"/>
    <col min="10765" max="10765" width="11.453125" style="163"/>
    <col min="10766" max="10766" width="1.453125" style="163" customWidth="1"/>
    <col min="10767" max="10767" width="11.453125" style="163"/>
    <col min="10768" max="10769" width="0" style="163" hidden="1" customWidth="1"/>
    <col min="10770" max="11008" width="11.453125" style="163"/>
    <col min="11009" max="11009" width="0.81640625" style="163" customWidth="1"/>
    <col min="11010" max="11010" width="1.54296875" style="163" customWidth="1"/>
    <col min="11011" max="11011" width="6.453125" style="163" customWidth="1"/>
    <col min="11012" max="11012" width="11.81640625" style="163" customWidth="1"/>
    <col min="11013" max="11013" width="10.54296875" style="163" customWidth="1"/>
    <col min="11014" max="11016" width="8.54296875" style="163" customWidth="1"/>
    <col min="11017" max="11017" width="9.453125" style="163" customWidth="1"/>
    <col min="11018" max="11018" width="12.54296875" style="163" customWidth="1"/>
    <col min="11019" max="11019" width="5.54296875" style="163" customWidth="1"/>
    <col min="11020" max="11020" width="13.81640625" style="163" customWidth="1"/>
    <col min="11021" max="11021" width="11.453125" style="163"/>
    <col min="11022" max="11022" width="1.453125" style="163" customWidth="1"/>
    <col min="11023" max="11023" width="11.453125" style="163"/>
    <col min="11024" max="11025" width="0" style="163" hidden="1" customWidth="1"/>
    <col min="11026" max="11264" width="11.453125" style="163"/>
    <col min="11265" max="11265" width="0.81640625" style="163" customWidth="1"/>
    <col min="11266" max="11266" width="1.54296875" style="163" customWidth="1"/>
    <col min="11267" max="11267" width="6.453125" style="163" customWidth="1"/>
    <col min="11268" max="11268" width="11.81640625" style="163" customWidth="1"/>
    <col min="11269" max="11269" width="10.54296875" style="163" customWidth="1"/>
    <col min="11270" max="11272" width="8.54296875" style="163" customWidth="1"/>
    <col min="11273" max="11273" width="9.453125" style="163" customWidth="1"/>
    <col min="11274" max="11274" width="12.54296875" style="163" customWidth="1"/>
    <col min="11275" max="11275" width="5.54296875" style="163" customWidth="1"/>
    <col min="11276" max="11276" width="13.81640625" style="163" customWidth="1"/>
    <col min="11277" max="11277" width="11.453125" style="163"/>
    <col min="11278" max="11278" width="1.453125" style="163" customWidth="1"/>
    <col min="11279" max="11279" width="11.453125" style="163"/>
    <col min="11280" max="11281" width="0" style="163" hidden="1" customWidth="1"/>
    <col min="11282" max="11520" width="11.453125" style="163"/>
    <col min="11521" max="11521" width="0.81640625" style="163" customWidth="1"/>
    <col min="11522" max="11522" width="1.54296875" style="163" customWidth="1"/>
    <col min="11523" max="11523" width="6.453125" style="163" customWidth="1"/>
    <col min="11524" max="11524" width="11.81640625" style="163" customWidth="1"/>
    <col min="11525" max="11525" width="10.54296875" style="163" customWidth="1"/>
    <col min="11526" max="11528" width="8.54296875" style="163" customWidth="1"/>
    <col min="11529" max="11529" width="9.453125" style="163" customWidth="1"/>
    <col min="11530" max="11530" width="12.54296875" style="163" customWidth="1"/>
    <col min="11531" max="11531" width="5.54296875" style="163" customWidth="1"/>
    <col min="11532" max="11532" width="13.81640625" style="163" customWidth="1"/>
    <col min="11533" max="11533" width="11.453125" style="163"/>
    <col min="11534" max="11534" width="1.453125" style="163" customWidth="1"/>
    <col min="11535" max="11535" width="11.453125" style="163"/>
    <col min="11536" max="11537" width="0" style="163" hidden="1" customWidth="1"/>
    <col min="11538" max="11776" width="11.453125" style="163"/>
    <col min="11777" max="11777" width="0.81640625" style="163" customWidth="1"/>
    <col min="11778" max="11778" width="1.54296875" style="163" customWidth="1"/>
    <col min="11779" max="11779" width="6.453125" style="163" customWidth="1"/>
    <col min="11780" max="11780" width="11.81640625" style="163" customWidth="1"/>
    <col min="11781" max="11781" width="10.54296875" style="163" customWidth="1"/>
    <col min="11782" max="11784" width="8.54296875" style="163" customWidth="1"/>
    <col min="11785" max="11785" width="9.453125" style="163" customWidth="1"/>
    <col min="11786" max="11786" width="12.54296875" style="163" customWidth="1"/>
    <col min="11787" max="11787" width="5.54296875" style="163" customWidth="1"/>
    <col min="11788" max="11788" width="13.81640625" style="163" customWidth="1"/>
    <col min="11789" max="11789" width="11.453125" style="163"/>
    <col min="11790" max="11790" width="1.453125" style="163" customWidth="1"/>
    <col min="11791" max="11791" width="11.453125" style="163"/>
    <col min="11792" max="11793" width="0" style="163" hidden="1" customWidth="1"/>
    <col min="11794" max="12032" width="11.453125" style="163"/>
    <col min="12033" max="12033" width="0.81640625" style="163" customWidth="1"/>
    <col min="12034" max="12034" width="1.54296875" style="163" customWidth="1"/>
    <col min="12035" max="12035" width="6.453125" style="163" customWidth="1"/>
    <col min="12036" max="12036" width="11.81640625" style="163" customWidth="1"/>
    <col min="12037" max="12037" width="10.54296875" style="163" customWidth="1"/>
    <col min="12038" max="12040" width="8.54296875" style="163" customWidth="1"/>
    <col min="12041" max="12041" width="9.453125" style="163" customWidth="1"/>
    <col min="12042" max="12042" width="12.54296875" style="163" customWidth="1"/>
    <col min="12043" max="12043" width="5.54296875" style="163" customWidth="1"/>
    <col min="12044" max="12044" width="13.81640625" style="163" customWidth="1"/>
    <col min="12045" max="12045" width="11.453125" style="163"/>
    <col min="12046" max="12046" width="1.453125" style="163" customWidth="1"/>
    <col min="12047" max="12047" width="11.453125" style="163"/>
    <col min="12048" max="12049" width="0" style="163" hidden="1" customWidth="1"/>
    <col min="12050" max="12288" width="11.453125" style="163"/>
    <col min="12289" max="12289" width="0.81640625" style="163" customWidth="1"/>
    <col min="12290" max="12290" width="1.54296875" style="163" customWidth="1"/>
    <col min="12291" max="12291" width="6.453125" style="163" customWidth="1"/>
    <col min="12292" max="12292" width="11.81640625" style="163" customWidth="1"/>
    <col min="12293" max="12293" width="10.54296875" style="163" customWidth="1"/>
    <col min="12294" max="12296" width="8.54296875" style="163" customWidth="1"/>
    <col min="12297" max="12297" width="9.453125" style="163" customWidth="1"/>
    <col min="12298" max="12298" width="12.54296875" style="163" customWidth="1"/>
    <col min="12299" max="12299" width="5.54296875" style="163" customWidth="1"/>
    <col min="12300" max="12300" width="13.81640625" style="163" customWidth="1"/>
    <col min="12301" max="12301" width="11.453125" style="163"/>
    <col min="12302" max="12302" width="1.453125" style="163" customWidth="1"/>
    <col min="12303" max="12303" width="11.453125" style="163"/>
    <col min="12304" max="12305" width="0" style="163" hidden="1" customWidth="1"/>
    <col min="12306" max="12544" width="11.453125" style="163"/>
    <col min="12545" max="12545" width="0.81640625" style="163" customWidth="1"/>
    <col min="12546" max="12546" width="1.54296875" style="163" customWidth="1"/>
    <col min="12547" max="12547" width="6.453125" style="163" customWidth="1"/>
    <col min="12548" max="12548" width="11.81640625" style="163" customWidth="1"/>
    <col min="12549" max="12549" width="10.54296875" style="163" customWidth="1"/>
    <col min="12550" max="12552" width="8.54296875" style="163" customWidth="1"/>
    <col min="12553" max="12553" width="9.453125" style="163" customWidth="1"/>
    <col min="12554" max="12554" width="12.54296875" style="163" customWidth="1"/>
    <col min="12555" max="12555" width="5.54296875" style="163" customWidth="1"/>
    <col min="12556" max="12556" width="13.81640625" style="163" customWidth="1"/>
    <col min="12557" max="12557" width="11.453125" style="163"/>
    <col min="12558" max="12558" width="1.453125" style="163" customWidth="1"/>
    <col min="12559" max="12559" width="11.453125" style="163"/>
    <col min="12560" max="12561" width="0" style="163" hidden="1" customWidth="1"/>
    <col min="12562" max="12800" width="11.453125" style="163"/>
    <col min="12801" max="12801" width="0.81640625" style="163" customWidth="1"/>
    <col min="12802" max="12802" width="1.54296875" style="163" customWidth="1"/>
    <col min="12803" max="12803" width="6.453125" style="163" customWidth="1"/>
    <col min="12804" max="12804" width="11.81640625" style="163" customWidth="1"/>
    <col min="12805" max="12805" width="10.54296875" style="163" customWidth="1"/>
    <col min="12806" max="12808" width="8.54296875" style="163" customWidth="1"/>
    <col min="12809" max="12809" width="9.453125" style="163" customWidth="1"/>
    <col min="12810" max="12810" width="12.54296875" style="163" customWidth="1"/>
    <col min="12811" max="12811" width="5.54296875" style="163" customWidth="1"/>
    <col min="12812" max="12812" width="13.81640625" style="163" customWidth="1"/>
    <col min="12813" max="12813" width="11.453125" style="163"/>
    <col min="12814" max="12814" width="1.453125" style="163" customWidth="1"/>
    <col min="12815" max="12815" width="11.453125" style="163"/>
    <col min="12816" max="12817" width="0" style="163" hidden="1" customWidth="1"/>
    <col min="12818" max="13056" width="11.453125" style="163"/>
    <col min="13057" max="13057" width="0.81640625" style="163" customWidth="1"/>
    <col min="13058" max="13058" width="1.54296875" style="163" customWidth="1"/>
    <col min="13059" max="13059" width="6.453125" style="163" customWidth="1"/>
    <col min="13060" max="13060" width="11.81640625" style="163" customWidth="1"/>
    <col min="13061" max="13061" width="10.54296875" style="163" customWidth="1"/>
    <col min="13062" max="13064" width="8.54296875" style="163" customWidth="1"/>
    <col min="13065" max="13065" width="9.453125" style="163" customWidth="1"/>
    <col min="13066" max="13066" width="12.54296875" style="163" customWidth="1"/>
    <col min="13067" max="13067" width="5.54296875" style="163" customWidth="1"/>
    <col min="13068" max="13068" width="13.81640625" style="163" customWidth="1"/>
    <col min="13069" max="13069" width="11.453125" style="163"/>
    <col min="13070" max="13070" width="1.453125" style="163" customWidth="1"/>
    <col min="13071" max="13071" width="11.453125" style="163"/>
    <col min="13072" max="13073" width="0" style="163" hidden="1" customWidth="1"/>
    <col min="13074" max="13312" width="11.453125" style="163"/>
    <col min="13313" max="13313" width="0.81640625" style="163" customWidth="1"/>
    <col min="13314" max="13314" width="1.54296875" style="163" customWidth="1"/>
    <col min="13315" max="13315" width="6.453125" style="163" customWidth="1"/>
    <col min="13316" max="13316" width="11.81640625" style="163" customWidth="1"/>
    <col min="13317" max="13317" width="10.54296875" style="163" customWidth="1"/>
    <col min="13318" max="13320" width="8.54296875" style="163" customWidth="1"/>
    <col min="13321" max="13321" width="9.453125" style="163" customWidth="1"/>
    <col min="13322" max="13322" width="12.54296875" style="163" customWidth="1"/>
    <col min="13323" max="13323" width="5.54296875" style="163" customWidth="1"/>
    <col min="13324" max="13324" width="13.81640625" style="163" customWidth="1"/>
    <col min="13325" max="13325" width="11.453125" style="163"/>
    <col min="13326" max="13326" width="1.453125" style="163" customWidth="1"/>
    <col min="13327" max="13327" width="11.453125" style="163"/>
    <col min="13328" max="13329" width="0" style="163" hidden="1" customWidth="1"/>
    <col min="13330" max="13568" width="11.453125" style="163"/>
    <col min="13569" max="13569" width="0.81640625" style="163" customWidth="1"/>
    <col min="13570" max="13570" width="1.54296875" style="163" customWidth="1"/>
    <col min="13571" max="13571" width="6.453125" style="163" customWidth="1"/>
    <col min="13572" max="13572" width="11.81640625" style="163" customWidth="1"/>
    <col min="13573" max="13573" width="10.54296875" style="163" customWidth="1"/>
    <col min="13574" max="13576" width="8.54296875" style="163" customWidth="1"/>
    <col min="13577" max="13577" width="9.453125" style="163" customWidth="1"/>
    <col min="13578" max="13578" width="12.54296875" style="163" customWidth="1"/>
    <col min="13579" max="13579" width="5.54296875" style="163" customWidth="1"/>
    <col min="13580" max="13580" width="13.81640625" style="163" customWidth="1"/>
    <col min="13581" max="13581" width="11.453125" style="163"/>
    <col min="13582" max="13582" width="1.453125" style="163" customWidth="1"/>
    <col min="13583" max="13583" width="11.453125" style="163"/>
    <col min="13584" max="13585" width="0" style="163" hidden="1" customWidth="1"/>
    <col min="13586" max="13824" width="11.453125" style="163"/>
    <col min="13825" max="13825" width="0.81640625" style="163" customWidth="1"/>
    <col min="13826" max="13826" width="1.54296875" style="163" customWidth="1"/>
    <col min="13827" max="13827" width="6.453125" style="163" customWidth="1"/>
    <col min="13828" max="13828" width="11.81640625" style="163" customWidth="1"/>
    <col min="13829" max="13829" width="10.54296875" style="163" customWidth="1"/>
    <col min="13830" max="13832" width="8.54296875" style="163" customWidth="1"/>
    <col min="13833" max="13833" width="9.453125" style="163" customWidth="1"/>
    <col min="13834" max="13834" width="12.54296875" style="163" customWidth="1"/>
    <col min="13835" max="13835" width="5.54296875" style="163" customWidth="1"/>
    <col min="13836" max="13836" width="13.81640625" style="163" customWidth="1"/>
    <col min="13837" max="13837" width="11.453125" style="163"/>
    <col min="13838" max="13838" width="1.453125" style="163" customWidth="1"/>
    <col min="13839" max="13839" width="11.453125" style="163"/>
    <col min="13840" max="13841" width="0" style="163" hidden="1" customWidth="1"/>
    <col min="13842" max="14080" width="11.453125" style="163"/>
    <col min="14081" max="14081" width="0.81640625" style="163" customWidth="1"/>
    <col min="14082" max="14082" width="1.54296875" style="163" customWidth="1"/>
    <col min="14083" max="14083" width="6.453125" style="163" customWidth="1"/>
    <col min="14084" max="14084" width="11.81640625" style="163" customWidth="1"/>
    <col min="14085" max="14085" width="10.54296875" style="163" customWidth="1"/>
    <col min="14086" max="14088" width="8.54296875" style="163" customWidth="1"/>
    <col min="14089" max="14089" width="9.453125" style="163" customWidth="1"/>
    <col min="14090" max="14090" width="12.54296875" style="163" customWidth="1"/>
    <col min="14091" max="14091" width="5.54296875" style="163" customWidth="1"/>
    <col min="14092" max="14092" width="13.81640625" style="163" customWidth="1"/>
    <col min="14093" max="14093" width="11.453125" style="163"/>
    <col min="14094" max="14094" width="1.453125" style="163" customWidth="1"/>
    <col min="14095" max="14095" width="11.453125" style="163"/>
    <col min="14096" max="14097" width="0" style="163" hidden="1" customWidth="1"/>
    <col min="14098" max="14336" width="11.453125" style="163"/>
    <col min="14337" max="14337" width="0.81640625" style="163" customWidth="1"/>
    <col min="14338" max="14338" width="1.54296875" style="163" customWidth="1"/>
    <col min="14339" max="14339" width="6.453125" style="163" customWidth="1"/>
    <col min="14340" max="14340" width="11.81640625" style="163" customWidth="1"/>
    <col min="14341" max="14341" width="10.54296875" style="163" customWidth="1"/>
    <col min="14342" max="14344" width="8.54296875" style="163" customWidth="1"/>
    <col min="14345" max="14345" width="9.453125" style="163" customWidth="1"/>
    <col min="14346" max="14346" width="12.54296875" style="163" customWidth="1"/>
    <col min="14347" max="14347" width="5.54296875" style="163" customWidth="1"/>
    <col min="14348" max="14348" width="13.81640625" style="163" customWidth="1"/>
    <col min="14349" max="14349" width="11.453125" style="163"/>
    <col min="14350" max="14350" width="1.453125" style="163" customWidth="1"/>
    <col min="14351" max="14351" width="11.453125" style="163"/>
    <col min="14352" max="14353" width="0" style="163" hidden="1" customWidth="1"/>
    <col min="14354" max="14592" width="11.453125" style="163"/>
    <col min="14593" max="14593" width="0.81640625" style="163" customWidth="1"/>
    <col min="14594" max="14594" width="1.54296875" style="163" customWidth="1"/>
    <col min="14595" max="14595" width="6.453125" style="163" customWidth="1"/>
    <col min="14596" max="14596" width="11.81640625" style="163" customWidth="1"/>
    <col min="14597" max="14597" width="10.54296875" style="163" customWidth="1"/>
    <col min="14598" max="14600" width="8.54296875" style="163" customWidth="1"/>
    <col min="14601" max="14601" width="9.453125" style="163" customWidth="1"/>
    <col min="14602" max="14602" width="12.54296875" style="163" customWidth="1"/>
    <col min="14603" max="14603" width="5.54296875" style="163" customWidth="1"/>
    <col min="14604" max="14604" width="13.81640625" style="163" customWidth="1"/>
    <col min="14605" max="14605" width="11.453125" style="163"/>
    <col min="14606" max="14606" width="1.453125" style="163" customWidth="1"/>
    <col min="14607" max="14607" width="11.453125" style="163"/>
    <col min="14608" max="14609" width="0" style="163" hidden="1" customWidth="1"/>
    <col min="14610" max="14848" width="11.453125" style="163"/>
    <col min="14849" max="14849" width="0.81640625" style="163" customWidth="1"/>
    <col min="14850" max="14850" width="1.54296875" style="163" customWidth="1"/>
    <col min="14851" max="14851" width="6.453125" style="163" customWidth="1"/>
    <col min="14852" max="14852" width="11.81640625" style="163" customWidth="1"/>
    <col min="14853" max="14853" width="10.54296875" style="163" customWidth="1"/>
    <col min="14854" max="14856" width="8.54296875" style="163" customWidth="1"/>
    <col min="14857" max="14857" width="9.453125" style="163" customWidth="1"/>
    <col min="14858" max="14858" width="12.54296875" style="163" customWidth="1"/>
    <col min="14859" max="14859" width="5.54296875" style="163" customWidth="1"/>
    <col min="14860" max="14860" width="13.81640625" style="163" customWidth="1"/>
    <col min="14861" max="14861" width="11.453125" style="163"/>
    <col min="14862" max="14862" width="1.453125" style="163" customWidth="1"/>
    <col min="14863" max="14863" width="11.453125" style="163"/>
    <col min="14864" max="14865" width="0" style="163" hidden="1" customWidth="1"/>
    <col min="14866" max="15104" width="11.453125" style="163"/>
    <col min="15105" max="15105" width="0.81640625" style="163" customWidth="1"/>
    <col min="15106" max="15106" width="1.54296875" style="163" customWidth="1"/>
    <col min="15107" max="15107" width="6.453125" style="163" customWidth="1"/>
    <col min="15108" max="15108" width="11.81640625" style="163" customWidth="1"/>
    <col min="15109" max="15109" width="10.54296875" style="163" customWidth="1"/>
    <col min="15110" max="15112" width="8.54296875" style="163" customWidth="1"/>
    <col min="15113" max="15113" width="9.453125" style="163" customWidth="1"/>
    <col min="15114" max="15114" width="12.54296875" style="163" customWidth="1"/>
    <col min="15115" max="15115" width="5.54296875" style="163" customWidth="1"/>
    <col min="15116" max="15116" width="13.81640625" style="163" customWidth="1"/>
    <col min="15117" max="15117" width="11.453125" style="163"/>
    <col min="15118" max="15118" width="1.453125" style="163" customWidth="1"/>
    <col min="15119" max="15119" width="11.453125" style="163"/>
    <col min="15120" max="15121" width="0" style="163" hidden="1" customWidth="1"/>
    <col min="15122" max="15360" width="11.453125" style="163"/>
    <col min="15361" max="15361" width="0.81640625" style="163" customWidth="1"/>
    <col min="15362" max="15362" width="1.54296875" style="163" customWidth="1"/>
    <col min="15363" max="15363" width="6.453125" style="163" customWidth="1"/>
    <col min="15364" max="15364" width="11.81640625" style="163" customWidth="1"/>
    <col min="15365" max="15365" width="10.54296875" style="163" customWidth="1"/>
    <col min="15366" max="15368" width="8.54296875" style="163" customWidth="1"/>
    <col min="15369" max="15369" width="9.453125" style="163" customWidth="1"/>
    <col min="15370" max="15370" width="12.54296875" style="163" customWidth="1"/>
    <col min="15371" max="15371" width="5.54296875" style="163" customWidth="1"/>
    <col min="15372" max="15372" width="13.81640625" style="163" customWidth="1"/>
    <col min="15373" max="15373" width="11.453125" style="163"/>
    <col min="15374" max="15374" width="1.453125" style="163" customWidth="1"/>
    <col min="15375" max="15375" width="11.453125" style="163"/>
    <col min="15376" max="15377" width="0" style="163" hidden="1" customWidth="1"/>
    <col min="15378" max="15616" width="11.453125" style="163"/>
    <col min="15617" max="15617" width="0.81640625" style="163" customWidth="1"/>
    <col min="15618" max="15618" width="1.54296875" style="163" customWidth="1"/>
    <col min="15619" max="15619" width="6.453125" style="163" customWidth="1"/>
    <col min="15620" max="15620" width="11.81640625" style="163" customWidth="1"/>
    <col min="15621" max="15621" width="10.54296875" style="163" customWidth="1"/>
    <col min="15622" max="15624" width="8.54296875" style="163" customWidth="1"/>
    <col min="15625" max="15625" width="9.453125" style="163" customWidth="1"/>
    <col min="15626" max="15626" width="12.54296875" style="163" customWidth="1"/>
    <col min="15627" max="15627" width="5.54296875" style="163" customWidth="1"/>
    <col min="15628" max="15628" width="13.81640625" style="163" customWidth="1"/>
    <col min="15629" max="15629" width="11.453125" style="163"/>
    <col min="15630" max="15630" width="1.453125" style="163" customWidth="1"/>
    <col min="15631" max="15631" width="11.453125" style="163"/>
    <col min="15632" max="15633" width="0" style="163" hidden="1" customWidth="1"/>
    <col min="15634" max="15872" width="11.453125" style="163"/>
    <col min="15873" max="15873" width="0.81640625" style="163" customWidth="1"/>
    <col min="15874" max="15874" width="1.54296875" style="163" customWidth="1"/>
    <col min="15875" max="15875" width="6.453125" style="163" customWidth="1"/>
    <col min="15876" max="15876" width="11.81640625" style="163" customWidth="1"/>
    <col min="15877" max="15877" width="10.54296875" style="163" customWidth="1"/>
    <col min="15878" max="15880" width="8.54296875" style="163" customWidth="1"/>
    <col min="15881" max="15881" width="9.453125" style="163" customWidth="1"/>
    <col min="15882" max="15882" width="12.54296875" style="163" customWidth="1"/>
    <col min="15883" max="15883" width="5.54296875" style="163" customWidth="1"/>
    <col min="15884" max="15884" width="13.81640625" style="163" customWidth="1"/>
    <col min="15885" max="15885" width="11.453125" style="163"/>
    <col min="15886" max="15886" width="1.453125" style="163" customWidth="1"/>
    <col min="15887" max="15887" width="11.453125" style="163"/>
    <col min="15888" max="15889" width="0" style="163" hidden="1" customWidth="1"/>
    <col min="15890" max="16128" width="11.453125" style="163"/>
    <col min="16129" max="16129" width="0.81640625" style="163" customWidth="1"/>
    <col min="16130" max="16130" width="1.54296875" style="163" customWidth="1"/>
    <col min="16131" max="16131" width="6.453125" style="163" customWidth="1"/>
    <col min="16132" max="16132" width="11.81640625" style="163" customWidth="1"/>
    <col min="16133" max="16133" width="10.54296875" style="163" customWidth="1"/>
    <col min="16134" max="16136" width="8.54296875" style="163" customWidth="1"/>
    <col min="16137" max="16137" width="9.453125" style="163" customWidth="1"/>
    <col min="16138" max="16138" width="12.54296875" style="163" customWidth="1"/>
    <col min="16139" max="16139" width="5.54296875" style="163" customWidth="1"/>
    <col min="16140" max="16140" width="13.81640625" style="163" customWidth="1"/>
    <col min="16141" max="16141" width="11.453125" style="163"/>
    <col min="16142" max="16142" width="1.453125" style="163" customWidth="1"/>
    <col min="16143" max="16143" width="11.453125" style="163"/>
    <col min="16144" max="16145" width="0" style="163" hidden="1" customWidth="1"/>
    <col min="16146" max="16384" width="11.453125" style="163"/>
  </cols>
  <sheetData>
    <row r="1" spans="2:20" ht="6" customHeight="1" thickBot="1" x14ac:dyDescent="0.4"/>
    <row r="2" spans="2:20" ht="5.25" customHeight="1" x14ac:dyDescent="0.35">
      <c r="B2" s="164"/>
      <c r="C2" s="165"/>
      <c r="D2" s="165"/>
      <c r="E2" s="165"/>
      <c r="F2" s="165"/>
      <c r="G2" s="165"/>
      <c r="H2" s="165"/>
      <c r="I2" s="165"/>
      <c r="J2" s="165"/>
      <c r="K2" s="165"/>
      <c r="L2" s="166"/>
      <c r="M2" s="166"/>
      <c r="N2" s="167"/>
    </row>
    <row r="3" spans="2:20" ht="16.5" customHeight="1" x14ac:dyDescent="0.35">
      <c r="B3" s="509" t="s">
        <v>96</v>
      </c>
      <c r="C3" s="510"/>
      <c r="D3" s="510"/>
      <c r="E3" s="510"/>
      <c r="F3" s="510"/>
      <c r="G3" s="510"/>
      <c r="H3" s="510"/>
      <c r="I3" s="510"/>
      <c r="J3" s="510"/>
      <c r="K3" s="510"/>
      <c r="L3" s="510"/>
      <c r="M3" s="510"/>
      <c r="N3" s="168"/>
    </row>
    <row r="4" spans="2:20" ht="5.25" customHeight="1" thickBot="1" x14ac:dyDescent="0.4">
      <c r="B4" s="169"/>
      <c r="C4" s="170"/>
      <c r="D4" s="170"/>
      <c r="E4" s="170"/>
      <c r="F4" s="170"/>
      <c r="G4" s="170"/>
      <c r="H4" s="170"/>
      <c r="I4" s="170"/>
      <c r="J4" s="170"/>
      <c r="K4" s="170"/>
      <c r="L4" s="171"/>
      <c r="M4" s="171"/>
      <c r="N4" s="168"/>
    </row>
    <row r="5" spans="2:20" ht="5.25" customHeight="1" x14ac:dyDescent="0.35">
      <c r="B5" s="164"/>
      <c r="C5" s="165"/>
      <c r="D5" s="165"/>
      <c r="E5" s="165"/>
      <c r="F5" s="165"/>
      <c r="G5" s="165"/>
      <c r="H5" s="165"/>
      <c r="I5" s="165"/>
      <c r="J5" s="165"/>
      <c r="K5" s="165"/>
      <c r="L5" s="166"/>
      <c r="M5" s="166"/>
      <c r="N5" s="167"/>
    </row>
    <row r="6" spans="2:20" ht="13.5" customHeight="1" x14ac:dyDescent="0.35">
      <c r="B6" s="172"/>
      <c r="C6" s="511"/>
      <c r="D6" s="512"/>
      <c r="E6" s="513"/>
      <c r="F6" s="173"/>
      <c r="G6" s="174" t="s">
        <v>97</v>
      </c>
      <c r="H6" s="175"/>
      <c r="I6" s="514" t="e">
        <f>'Lettre devis'!C22</f>
        <v>#N/A</v>
      </c>
      <c r="J6" s="515"/>
      <c r="K6" s="515"/>
      <c r="L6" s="176" t="s">
        <v>98</v>
      </c>
      <c r="M6" s="427">
        <f>'Lettre devis'!E5</f>
        <v>0</v>
      </c>
      <c r="N6" s="168"/>
    </row>
    <row r="7" spans="2:20" ht="13.5" customHeight="1" x14ac:dyDescent="0.35">
      <c r="B7" s="177"/>
      <c r="C7" s="178"/>
      <c r="D7" s="179"/>
      <c r="E7" s="180"/>
      <c r="F7" s="173"/>
      <c r="G7" s="181" t="s">
        <v>99</v>
      </c>
      <c r="H7" s="182"/>
      <c r="I7" s="516">
        <f>'Lettre devis'!E8</f>
        <v>0</v>
      </c>
      <c r="J7" s="517"/>
      <c r="K7" s="517"/>
      <c r="L7" s="518" t="s">
        <v>100</v>
      </c>
      <c r="M7" s="519"/>
      <c r="N7" s="168"/>
      <c r="R7" s="520" t="s">
        <v>101</v>
      </c>
      <c r="S7" s="520"/>
      <c r="T7" s="520"/>
    </row>
    <row r="8" spans="2:20" ht="13.5" customHeight="1" x14ac:dyDescent="0.35">
      <c r="B8" s="177"/>
      <c r="C8" s="183"/>
      <c r="D8" s="184"/>
      <c r="E8" s="185"/>
      <c r="F8" s="186"/>
      <c r="G8" s="187" t="s">
        <v>102</v>
      </c>
      <c r="H8" s="188"/>
      <c r="I8" s="521"/>
      <c r="J8" s="522"/>
      <c r="K8" s="522"/>
      <c r="L8" s="523">
        <f>'Lettre devis'!C18</f>
        <v>0</v>
      </c>
      <c r="M8" s="524"/>
      <c r="N8" s="168"/>
      <c r="R8" s="525" t="s">
        <v>103</v>
      </c>
      <c r="S8" s="525"/>
      <c r="T8" s="437">
        <f>F20</f>
        <v>7</v>
      </c>
    </row>
    <row r="9" spans="2:20" ht="13.5" customHeight="1" x14ac:dyDescent="0.35">
      <c r="B9" s="177"/>
      <c r="C9" s="183"/>
      <c r="D9" s="184"/>
      <c r="E9" s="185"/>
      <c r="F9" s="173"/>
      <c r="G9" s="181" t="s">
        <v>104</v>
      </c>
      <c r="H9" s="182"/>
      <c r="I9" s="516" t="str">
        <f ca="1">'Lettre devis'!C17</f>
        <v>DEVIS 2020 - FORUM XLS</v>
      </c>
      <c r="J9" s="517"/>
      <c r="K9" s="517"/>
      <c r="L9" s="526" t="s">
        <v>105</v>
      </c>
      <c r="M9" s="527"/>
      <c r="N9" s="168"/>
      <c r="R9" s="528" t="s">
        <v>106</v>
      </c>
      <c r="S9" s="528"/>
      <c r="T9" s="438">
        <f>J42</f>
        <v>0</v>
      </c>
    </row>
    <row r="10" spans="2:20" ht="13.5" customHeight="1" x14ac:dyDescent="0.35">
      <c r="B10" s="177"/>
      <c r="C10" s="183"/>
      <c r="D10" s="184"/>
      <c r="E10" s="185"/>
      <c r="F10" s="190"/>
      <c r="G10" s="187" t="s">
        <v>107</v>
      </c>
      <c r="H10" s="188"/>
      <c r="I10" s="529">
        <f>'Lettre devis'!C21</f>
        <v>0</v>
      </c>
      <c r="J10" s="530"/>
      <c r="K10" s="530"/>
      <c r="L10" s="518" t="s">
        <v>108</v>
      </c>
      <c r="M10" s="519"/>
      <c r="N10" s="168"/>
      <c r="R10" s="531" t="s">
        <v>109</v>
      </c>
      <c r="S10" s="531"/>
      <c r="T10" s="439">
        <f>J49</f>
        <v>381.7</v>
      </c>
    </row>
    <row r="11" spans="2:20" ht="13.5" customHeight="1" x14ac:dyDescent="0.35">
      <c r="B11" s="177"/>
      <c r="C11" s="191"/>
      <c r="D11" s="192"/>
      <c r="E11" s="193"/>
      <c r="F11" s="186"/>
      <c r="G11" s="194" t="s">
        <v>110</v>
      </c>
      <c r="H11" s="195"/>
      <c r="I11" s="532">
        <f>'Lettre devis'!C24</f>
        <v>0</v>
      </c>
      <c r="J11" s="533"/>
      <c r="K11" s="533"/>
      <c r="L11" s="194"/>
      <c r="M11" s="196"/>
      <c r="N11" s="168"/>
      <c r="R11" s="534" t="s">
        <v>111</v>
      </c>
      <c r="S11" s="534"/>
      <c r="T11" s="440">
        <f>J52</f>
        <v>0</v>
      </c>
    </row>
    <row r="12" spans="2:20" ht="5.25" customHeight="1" thickBot="1" x14ac:dyDescent="0.4">
      <c r="B12" s="197"/>
      <c r="C12" s="198"/>
      <c r="D12" s="198"/>
      <c r="E12" s="198"/>
      <c r="F12" s="198"/>
      <c r="G12" s="198"/>
      <c r="H12" s="198"/>
      <c r="I12" s="198"/>
      <c r="J12" s="198"/>
      <c r="K12" s="198"/>
      <c r="L12" s="199"/>
      <c r="M12" s="199"/>
      <c r="N12" s="200"/>
      <c r="R12" s="570" t="s">
        <v>112</v>
      </c>
      <c r="S12" s="570"/>
      <c r="T12" s="535">
        <f>J50</f>
        <v>0</v>
      </c>
    </row>
    <row r="13" spans="2:20" ht="9" customHeight="1" x14ac:dyDescent="0.35">
      <c r="B13" s="169"/>
      <c r="C13" s="170"/>
      <c r="D13" s="170"/>
      <c r="E13" s="170"/>
      <c r="F13" s="170"/>
      <c r="G13" s="170"/>
      <c r="H13" s="170"/>
      <c r="I13" s="170"/>
      <c r="J13" s="170"/>
      <c r="K13" s="170"/>
      <c r="L13" s="171"/>
      <c r="M13" s="171"/>
      <c r="N13" s="168"/>
      <c r="R13" s="570"/>
      <c r="S13" s="570"/>
      <c r="T13" s="536"/>
    </row>
    <row r="14" spans="2:20" ht="13.5" customHeight="1" x14ac:dyDescent="0.35">
      <c r="B14" s="169"/>
      <c r="C14" s="201" t="s">
        <v>113</v>
      </c>
      <c r="D14" s="170"/>
      <c r="E14" s="170"/>
      <c r="F14" s="170"/>
      <c r="G14" s="170"/>
      <c r="H14" s="170"/>
      <c r="I14" s="170"/>
      <c r="J14" s="170"/>
      <c r="K14" s="170"/>
      <c r="L14" s="171"/>
      <c r="M14" s="171"/>
      <c r="N14" s="168"/>
      <c r="R14" s="537" t="s">
        <v>114</v>
      </c>
      <c r="S14" s="538"/>
      <c r="T14" s="541">
        <f>J33</f>
        <v>48</v>
      </c>
    </row>
    <row r="15" spans="2:20" ht="8.15" customHeight="1" x14ac:dyDescent="0.35">
      <c r="B15" s="169"/>
      <c r="C15" s="170"/>
      <c r="D15" s="170"/>
      <c r="E15" s="170"/>
      <c r="F15" s="170"/>
      <c r="G15" s="170"/>
      <c r="H15" s="170"/>
      <c r="I15" s="170"/>
      <c r="J15" s="170"/>
      <c r="K15" s="170"/>
      <c r="L15" s="171"/>
      <c r="M15" s="171"/>
      <c r="N15" s="168"/>
      <c r="R15" s="539"/>
      <c r="S15" s="540"/>
      <c r="T15" s="542"/>
    </row>
    <row r="16" spans="2:20" ht="13.5" customHeight="1" x14ac:dyDescent="0.3">
      <c r="B16" s="169"/>
      <c r="C16" s="543" t="s">
        <v>115</v>
      </c>
      <c r="D16" s="546" t="s">
        <v>116</v>
      </c>
      <c r="E16" s="547"/>
      <c r="F16" s="552" t="s">
        <v>117</v>
      </c>
      <c r="G16" s="553"/>
      <c r="H16" s="552" t="s">
        <v>118</v>
      </c>
      <c r="I16" s="553"/>
      <c r="J16" s="554" t="s">
        <v>119</v>
      </c>
      <c r="K16" s="557" t="s">
        <v>120</v>
      </c>
      <c r="L16" s="558"/>
      <c r="M16" s="559"/>
      <c r="N16" s="168"/>
      <c r="R16" s="566" t="s">
        <v>197</v>
      </c>
      <c r="S16" s="567"/>
      <c r="T16" s="441">
        <f>ROUND(J68,2)</f>
        <v>1000</v>
      </c>
    </row>
    <row r="17" spans="2:20" ht="13.5" customHeight="1" x14ac:dyDescent="0.35">
      <c r="B17" s="169"/>
      <c r="C17" s="544"/>
      <c r="D17" s="548"/>
      <c r="E17" s="549"/>
      <c r="F17" s="571" t="s">
        <v>122</v>
      </c>
      <c r="G17" s="573" t="s">
        <v>123</v>
      </c>
      <c r="H17" s="571" t="s">
        <v>122</v>
      </c>
      <c r="I17" s="573" t="s">
        <v>124</v>
      </c>
      <c r="J17" s="555"/>
      <c r="K17" s="560"/>
      <c r="L17" s="561"/>
      <c r="M17" s="562"/>
      <c r="N17" s="168"/>
      <c r="R17" s="568"/>
      <c r="S17" s="569"/>
      <c r="T17" s="442"/>
    </row>
    <row r="18" spans="2:20" ht="13.5" customHeight="1" x14ac:dyDescent="0.35">
      <c r="B18" s="169"/>
      <c r="C18" s="545"/>
      <c r="D18" s="550"/>
      <c r="E18" s="551"/>
      <c r="F18" s="572"/>
      <c r="G18" s="574"/>
      <c r="H18" s="545"/>
      <c r="I18" s="575"/>
      <c r="J18" s="556"/>
      <c r="K18" s="563"/>
      <c r="L18" s="564"/>
      <c r="M18" s="565"/>
      <c r="N18" s="168"/>
      <c r="R18" s="576" t="s">
        <v>194</v>
      </c>
      <c r="S18" s="576"/>
      <c r="T18" s="436" t="str">
        <f>'Devis Client'!C64</f>
        <v>NON</v>
      </c>
    </row>
    <row r="19" spans="2:20" ht="13.5" customHeight="1" x14ac:dyDescent="0.35">
      <c r="B19" s="169"/>
      <c r="C19" s="204">
        <v>1</v>
      </c>
      <c r="D19" s="577" t="s">
        <v>125</v>
      </c>
      <c r="E19" s="578"/>
      <c r="F19" s="205"/>
      <c r="G19" s="206">
        <v>107</v>
      </c>
      <c r="H19" s="205"/>
      <c r="I19" s="207"/>
      <c r="J19" s="208">
        <f>(F19*G19)+(G19*H19*I19)</f>
        <v>0</v>
      </c>
      <c r="K19" s="587"/>
      <c r="L19" s="588"/>
      <c r="M19" s="589"/>
      <c r="N19" s="168"/>
      <c r="P19" s="209">
        <v>4.5</v>
      </c>
      <c r="Q19" s="210">
        <f>P19*(F19+H19*I19)</f>
        <v>0</v>
      </c>
    </row>
    <row r="20" spans="2:20" ht="13.5" customHeight="1" x14ac:dyDescent="0.35">
      <c r="B20" s="169"/>
      <c r="C20" s="211">
        <v>2</v>
      </c>
      <c r="D20" s="582" t="s">
        <v>103</v>
      </c>
      <c r="E20" s="583"/>
      <c r="F20" s="212">
        <v>7</v>
      </c>
      <c r="G20" s="213">
        <v>58</v>
      </c>
      <c r="H20" s="214"/>
      <c r="I20" s="215"/>
      <c r="J20" s="216">
        <f t="shared" ref="J20:J28" si="0">(F20*G20)+(G20*H20*I20)</f>
        <v>406</v>
      </c>
      <c r="K20" s="579"/>
      <c r="L20" s="580"/>
      <c r="M20" s="581"/>
      <c r="N20" s="168"/>
      <c r="P20" s="209">
        <v>1.55</v>
      </c>
      <c r="Q20" s="210">
        <f t="shared" ref="Q20:Q27" si="1">P20*(F20+H20*I20)</f>
        <v>10.85</v>
      </c>
    </row>
    <row r="21" spans="2:20" ht="13.5" customHeight="1" x14ac:dyDescent="0.35">
      <c r="B21" s="169"/>
      <c r="C21" s="211">
        <v>3</v>
      </c>
      <c r="D21" s="582" t="s">
        <v>60</v>
      </c>
      <c r="E21" s="583"/>
      <c r="F21" s="212"/>
      <c r="G21" s="213">
        <v>51</v>
      </c>
      <c r="H21" s="214"/>
      <c r="I21" s="215"/>
      <c r="J21" s="216">
        <f t="shared" si="0"/>
        <v>0</v>
      </c>
      <c r="K21" s="584"/>
      <c r="L21" s="585"/>
      <c r="M21" s="586"/>
      <c r="N21" s="168"/>
      <c r="P21" s="209">
        <v>1.1000000000000001</v>
      </c>
      <c r="Q21" s="210">
        <f t="shared" si="1"/>
        <v>0</v>
      </c>
    </row>
    <row r="22" spans="2:20" ht="13.5" customHeight="1" x14ac:dyDescent="0.35">
      <c r="B22" s="169"/>
      <c r="C22" s="211">
        <v>4</v>
      </c>
      <c r="D22" s="582" t="s">
        <v>126</v>
      </c>
      <c r="E22" s="583"/>
      <c r="F22" s="212"/>
      <c r="G22" s="213">
        <v>46</v>
      </c>
      <c r="H22" s="214"/>
      <c r="I22" s="215"/>
      <c r="J22" s="216">
        <f t="shared" si="0"/>
        <v>0</v>
      </c>
      <c r="K22" s="579"/>
      <c r="L22" s="580"/>
      <c r="M22" s="581"/>
      <c r="N22" s="168"/>
      <c r="P22" s="209">
        <v>1</v>
      </c>
      <c r="Q22" s="210">
        <f t="shared" si="1"/>
        <v>0</v>
      </c>
      <c r="R22" s="89" t="s">
        <v>50</v>
      </c>
      <c r="S22" s="90"/>
    </row>
    <row r="23" spans="2:20" ht="13.5" customHeight="1" x14ac:dyDescent="0.35">
      <c r="B23" s="169"/>
      <c r="C23" s="211">
        <v>5</v>
      </c>
      <c r="D23" s="217" t="s">
        <v>127</v>
      </c>
      <c r="E23" s="218"/>
      <c r="F23" s="212"/>
      <c r="G23" s="213">
        <v>44</v>
      </c>
      <c r="H23" s="214"/>
      <c r="I23" s="215"/>
      <c r="J23" s="216">
        <f t="shared" si="0"/>
        <v>0</v>
      </c>
      <c r="K23" s="579"/>
      <c r="L23" s="580"/>
      <c r="M23" s="581"/>
      <c r="N23" s="168"/>
      <c r="P23" s="209">
        <v>1.1000000000000001</v>
      </c>
      <c r="Q23" s="210">
        <f t="shared" si="1"/>
        <v>0</v>
      </c>
      <c r="R23" s="457">
        <f>I66</f>
        <v>5.0300535747086039E-2</v>
      </c>
      <c r="S23" s="458">
        <f>J66</f>
        <v>47.891564399999993</v>
      </c>
    </row>
    <row r="24" spans="2:20" ht="13.5" customHeight="1" x14ac:dyDescent="0.35">
      <c r="B24" s="169"/>
      <c r="C24" s="211">
        <v>6</v>
      </c>
      <c r="D24" s="217" t="s">
        <v>128</v>
      </c>
      <c r="E24" s="218"/>
      <c r="F24" s="212"/>
      <c r="G24" s="213">
        <v>44</v>
      </c>
      <c r="H24" s="214"/>
      <c r="I24" s="215"/>
      <c r="J24" s="216">
        <f t="shared" si="0"/>
        <v>0</v>
      </c>
      <c r="K24" s="579"/>
      <c r="L24" s="580"/>
      <c r="M24" s="581"/>
      <c r="N24" s="168"/>
      <c r="P24" s="209">
        <v>1</v>
      </c>
      <c r="Q24" s="210">
        <f t="shared" si="1"/>
        <v>0</v>
      </c>
      <c r="R24" s="457"/>
      <c r="S24" s="458"/>
    </row>
    <row r="25" spans="2:20" ht="13.5" customHeight="1" x14ac:dyDescent="0.35">
      <c r="B25" s="169"/>
      <c r="C25" s="211">
        <v>7</v>
      </c>
      <c r="D25" s="217" t="s">
        <v>129</v>
      </c>
      <c r="E25" s="218"/>
      <c r="F25" s="212"/>
      <c r="G25" s="213">
        <v>108</v>
      </c>
      <c r="H25" s="214"/>
      <c r="I25" s="215"/>
      <c r="J25" s="216">
        <f t="shared" si="0"/>
        <v>0</v>
      </c>
      <c r="K25" s="579"/>
      <c r="L25" s="580"/>
      <c r="M25" s="581"/>
      <c r="N25" s="168"/>
      <c r="P25" s="210">
        <v>4.75</v>
      </c>
      <c r="Q25" s="210">
        <f t="shared" si="1"/>
        <v>0</v>
      </c>
    </row>
    <row r="26" spans="2:20" ht="13.5" customHeight="1" x14ac:dyDescent="0.35">
      <c r="B26" s="169"/>
      <c r="C26" s="211">
        <v>8</v>
      </c>
      <c r="D26" s="217" t="s">
        <v>130</v>
      </c>
      <c r="E26" s="218"/>
      <c r="F26" s="212"/>
      <c r="G26" s="213">
        <v>48</v>
      </c>
      <c r="H26" s="214"/>
      <c r="I26" s="215"/>
      <c r="J26" s="216">
        <f>(F26*G26)+(G26*H26*I26)</f>
        <v>0</v>
      </c>
      <c r="K26" s="579"/>
      <c r="L26" s="580"/>
      <c r="M26" s="581"/>
      <c r="N26" s="168"/>
      <c r="P26" s="210">
        <v>0.5</v>
      </c>
      <c r="Q26" s="210">
        <f t="shared" si="1"/>
        <v>0</v>
      </c>
    </row>
    <row r="27" spans="2:20" ht="13.5" customHeight="1" x14ac:dyDescent="0.35">
      <c r="B27" s="169"/>
      <c r="C27" s="211">
        <v>11</v>
      </c>
      <c r="D27" s="217" t="s">
        <v>131</v>
      </c>
      <c r="E27" s="218"/>
      <c r="F27" s="212"/>
      <c r="G27" s="213">
        <v>37</v>
      </c>
      <c r="H27" s="214"/>
      <c r="I27" s="215"/>
      <c r="J27" s="216">
        <f t="shared" si="0"/>
        <v>0</v>
      </c>
      <c r="K27" s="579"/>
      <c r="L27" s="580"/>
      <c r="M27" s="581"/>
      <c r="N27" s="168"/>
      <c r="P27" s="210">
        <v>1.75</v>
      </c>
      <c r="Q27" s="210">
        <f t="shared" si="1"/>
        <v>0</v>
      </c>
    </row>
    <row r="28" spans="2:20" ht="13.5" customHeight="1" x14ac:dyDescent="0.35">
      <c r="B28" s="169"/>
      <c r="C28" s="211"/>
      <c r="D28" s="591"/>
      <c r="E28" s="592"/>
      <c r="F28" s="214"/>
      <c r="G28" s="215"/>
      <c r="H28" s="214"/>
      <c r="I28" s="215"/>
      <c r="J28" s="216">
        <f t="shared" si="0"/>
        <v>0</v>
      </c>
      <c r="K28" s="593"/>
      <c r="L28" s="594"/>
      <c r="M28" s="595"/>
      <c r="N28" s="168"/>
      <c r="P28" s="210" t="s">
        <v>132</v>
      </c>
      <c r="Q28" s="210">
        <f>SUM(Q19:Q27)</f>
        <v>10.85</v>
      </c>
    </row>
    <row r="29" spans="2:20" ht="13.5" customHeight="1" x14ac:dyDescent="0.35">
      <c r="B29" s="169"/>
      <c r="C29" s="596" t="s">
        <v>133</v>
      </c>
      <c r="D29" s="597"/>
      <c r="E29" s="598"/>
      <c r="F29" s="599">
        <f>SUM(F19:F28)</f>
        <v>7</v>
      </c>
      <c r="G29" s="600"/>
      <c r="H29" s="599">
        <f>SUM(H19:H28)</f>
        <v>0</v>
      </c>
      <c r="I29" s="600"/>
      <c r="J29" s="219">
        <f>SUM(J19:J28)</f>
        <v>406</v>
      </c>
      <c r="K29" s="220"/>
      <c r="L29" s="171"/>
      <c r="M29" s="171"/>
      <c r="N29" s="168"/>
    </row>
    <row r="30" spans="2:20" ht="13.5" customHeight="1" x14ac:dyDescent="0.35">
      <c r="B30" s="169"/>
      <c r="C30" s="170"/>
      <c r="D30" s="170"/>
      <c r="E30" s="170"/>
      <c r="F30" s="170"/>
      <c r="G30" s="170"/>
      <c r="H30" s="170"/>
      <c r="I30" s="170"/>
      <c r="J30" s="170"/>
      <c r="K30" s="170"/>
      <c r="L30" s="171"/>
      <c r="M30" s="171"/>
      <c r="N30" s="168"/>
    </row>
    <row r="31" spans="2:20" ht="13.5" customHeight="1" x14ac:dyDescent="0.35">
      <c r="B31" s="169"/>
      <c r="C31" s="201" t="s">
        <v>134</v>
      </c>
      <c r="D31" s="170"/>
      <c r="E31" s="170"/>
      <c r="F31" s="170"/>
      <c r="G31" s="170"/>
      <c r="H31" s="170"/>
      <c r="I31" s="170"/>
      <c r="J31" s="170"/>
      <c r="K31" s="170"/>
      <c r="L31" s="171"/>
      <c r="M31" s="171"/>
      <c r="N31" s="168"/>
    </row>
    <row r="32" spans="2:20" ht="7.4" customHeight="1" x14ac:dyDescent="0.35">
      <c r="B32" s="169"/>
      <c r="C32" s="170"/>
      <c r="D32" s="170"/>
      <c r="E32" s="170"/>
      <c r="F32" s="170"/>
      <c r="G32" s="170"/>
      <c r="H32" s="170"/>
      <c r="I32" s="170"/>
      <c r="J32" s="170"/>
      <c r="K32" s="170"/>
      <c r="L32" s="171"/>
      <c r="M32" s="171"/>
      <c r="N32" s="168"/>
    </row>
    <row r="33" spans="2:19" ht="13.5" customHeight="1" x14ac:dyDescent="0.35">
      <c r="B33" s="169"/>
      <c r="C33" s="170"/>
      <c r="D33" s="221" t="s">
        <v>114</v>
      </c>
      <c r="E33" s="170"/>
      <c r="F33" s="222"/>
      <c r="G33" s="223"/>
      <c r="H33" s="224"/>
      <c r="I33" s="225"/>
      <c r="J33" s="402">
        <v>48</v>
      </c>
      <c r="K33" s="226"/>
      <c r="L33" s="601" t="s">
        <v>135</v>
      </c>
      <c r="M33" s="602"/>
      <c r="N33" s="168"/>
    </row>
    <row r="34" spans="2:19" ht="13.5" customHeight="1" x14ac:dyDescent="0.35">
      <c r="B34" s="169"/>
      <c r="C34" s="170"/>
      <c r="D34" s="170" t="s">
        <v>136</v>
      </c>
      <c r="E34" s="170"/>
      <c r="F34" s="227">
        <f>SUM(F20:F23)+F26+F27</f>
        <v>7</v>
      </c>
      <c r="G34" s="223" t="s">
        <v>137</v>
      </c>
      <c r="H34" s="224"/>
      <c r="I34" s="228">
        <f>(9+0.8*1.87)/7</f>
        <v>1.4994285714285716</v>
      </c>
      <c r="J34" s="229">
        <f>F34*I34</f>
        <v>10.496</v>
      </c>
      <c r="K34" s="226"/>
      <c r="L34" s="230" t="s">
        <v>138</v>
      </c>
      <c r="M34" s="231">
        <f>Annexe!I10</f>
        <v>0</v>
      </c>
      <c r="N34" s="168"/>
    </row>
    <row r="35" spans="2:19" ht="13.5" customHeight="1" x14ac:dyDescent="0.35">
      <c r="B35" s="169"/>
      <c r="C35" s="170"/>
      <c r="D35" s="170" t="s">
        <v>139</v>
      </c>
      <c r="E35" s="170"/>
      <c r="F35" s="170"/>
      <c r="G35" s="170"/>
      <c r="H35" s="170"/>
      <c r="I35" s="170"/>
      <c r="J35" s="232"/>
      <c r="K35" s="226"/>
      <c r="L35" s="233" t="s">
        <v>140</v>
      </c>
      <c r="M35" s="234"/>
      <c r="N35" s="168"/>
    </row>
    <row r="36" spans="2:19" ht="13.5" customHeight="1" x14ac:dyDescent="0.35">
      <c r="B36" s="169"/>
      <c r="C36" s="170"/>
      <c r="D36" s="221" t="s">
        <v>141</v>
      </c>
      <c r="E36" s="170"/>
      <c r="F36" s="170"/>
      <c r="G36" s="170"/>
      <c r="H36" s="170"/>
      <c r="I36" s="170"/>
      <c r="J36" s="235">
        <f>J34+J35</f>
        <v>10.496</v>
      </c>
      <c r="K36" s="236"/>
      <c r="L36" s="237" t="s">
        <v>142</v>
      </c>
      <c r="M36" s="231">
        <f>M34*M35</f>
        <v>0</v>
      </c>
      <c r="N36" s="168"/>
    </row>
    <row r="37" spans="2:19" ht="13.5" customHeight="1" x14ac:dyDescent="0.35">
      <c r="B37" s="169"/>
      <c r="C37" s="170"/>
      <c r="D37" s="170"/>
      <c r="E37" s="170"/>
      <c r="F37" s="170"/>
      <c r="G37" s="170"/>
      <c r="H37" s="170"/>
      <c r="I37" s="170"/>
      <c r="J37" s="226"/>
      <c r="K37" s="170"/>
      <c r="L37" s="238" t="s">
        <v>143</v>
      </c>
      <c r="M37" s="231">
        <f>M34-M36</f>
        <v>0</v>
      </c>
      <c r="N37" s="168"/>
    </row>
    <row r="38" spans="2:19" ht="13.5" customHeight="1" x14ac:dyDescent="0.35">
      <c r="B38" s="169"/>
      <c r="C38" s="170"/>
      <c r="D38" s="239" t="s">
        <v>144</v>
      </c>
      <c r="E38" s="240"/>
      <c r="F38" s="240"/>
      <c r="G38" s="240"/>
      <c r="H38" s="240"/>
      <c r="I38" s="240"/>
      <c r="J38" s="241">
        <f>SUM(J33+J36)</f>
        <v>58.496000000000002</v>
      </c>
      <c r="K38" s="170"/>
      <c r="L38" s="242"/>
      <c r="M38" s="242"/>
      <c r="N38" s="168"/>
    </row>
    <row r="39" spans="2:19" ht="13.5" customHeight="1" x14ac:dyDescent="0.35">
      <c r="B39" s="169"/>
      <c r="C39" s="170"/>
      <c r="D39" s="170"/>
      <c r="E39" s="170"/>
      <c r="F39" s="170"/>
      <c r="G39" s="170"/>
      <c r="H39" s="170"/>
      <c r="I39" s="170"/>
      <c r="J39" s="170"/>
      <c r="K39" s="243"/>
      <c r="L39" s="601" t="s">
        <v>145</v>
      </c>
      <c r="M39" s="602"/>
      <c r="N39" s="168"/>
    </row>
    <row r="40" spans="2:19" ht="13.5" customHeight="1" x14ac:dyDescent="0.35">
      <c r="B40" s="169"/>
      <c r="C40" s="201" t="s">
        <v>146</v>
      </c>
      <c r="D40" s="170"/>
      <c r="E40" s="170"/>
      <c r="F40" s="170"/>
      <c r="G40" s="170"/>
      <c r="H40" s="170"/>
      <c r="I40" s="170"/>
      <c r="J40" s="170"/>
      <c r="K40" s="244"/>
      <c r="L40" s="237" t="s">
        <v>138</v>
      </c>
      <c r="M40" s="231">
        <f>Annexe!I34</f>
        <v>381.7</v>
      </c>
      <c r="N40" s="168"/>
    </row>
    <row r="41" spans="2:19" ht="13.4" customHeight="1" x14ac:dyDescent="0.35">
      <c r="B41" s="169"/>
      <c r="C41" s="170"/>
      <c r="D41" s="170"/>
      <c r="E41" s="170"/>
      <c r="F41" s="170"/>
      <c r="G41" s="170"/>
      <c r="H41" s="170"/>
      <c r="I41" s="170"/>
      <c r="J41" s="170"/>
      <c r="K41" s="244"/>
      <c r="L41" s="233" t="s">
        <v>140</v>
      </c>
      <c r="M41" s="234"/>
      <c r="N41" s="168"/>
    </row>
    <row r="42" spans="2:19" ht="13.5" customHeight="1" x14ac:dyDescent="0.35">
      <c r="B42" s="169"/>
      <c r="C42" s="170"/>
      <c r="D42" s="170" t="s">
        <v>147</v>
      </c>
      <c r="E42" s="170"/>
      <c r="F42" s="170"/>
      <c r="G42" s="170"/>
      <c r="H42" s="170"/>
      <c r="I42" s="170"/>
      <c r="J42" s="245">
        <f>M37</f>
        <v>0</v>
      </c>
      <c r="K42" s="244"/>
      <c r="L42" s="237" t="s">
        <v>142</v>
      </c>
      <c r="M42" s="231">
        <f>M40*M41</f>
        <v>0</v>
      </c>
      <c r="N42" s="168"/>
    </row>
    <row r="43" spans="2:19" ht="13.5" customHeight="1" x14ac:dyDescent="0.3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35">
      <c r="B44" s="169"/>
      <c r="C44" s="170"/>
      <c r="D44" s="170"/>
      <c r="E44" s="170"/>
      <c r="F44" s="170"/>
      <c r="G44" s="170"/>
      <c r="H44" s="249"/>
      <c r="I44" s="250"/>
      <c r="J44" s="251"/>
      <c r="K44" s="244"/>
      <c r="L44" s="252"/>
      <c r="M44" s="253"/>
      <c r="N44" s="168"/>
    </row>
    <row r="45" spans="2:19" ht="13.5" customHeight="1" x14ac:dyDescent="0.35">
      <c r="B45" s="169"/>
      <c r="C45" s="170"/>
      <c r="D45" s="239" t="s">
        <v>150</v>
      </c>
      <c r="E45" s="240"/>
      <c r="F45" s="240"/>
      <c r="G45" s="240"/>
      <c r="H45" s="240"/>
      <c r="I45" s="240"/>
      <c r="J45" s="241">
        <f>SUM(J43+J42)</f>
        <v>0</v>
      </c>
      <c r="K45" s="244"/>
      <c r="L45" s="601" t="s">
        <v>151</v>
      </c>
      <c r="M45" s="602"/>
      <c r="N45" s="168"/>
    </row>
    <row r="46" spans="2:19" ht="13.5" customHeight="1" x14ac:dyDescent="0.35">
      <c r="B46" s="169"/>
      <c r="C46" s="170"/>
      <c r="D46" s="170"/>
      <c r="E46" s="170"/>
      <c r="F46" s="170"/>
      <c r="G46" s="170"/>
      <c r="H46" s="249"/>
      <c r="I46" s="250"/>
      <c r="J46" s="251"/>
      <c r="K46" s="226"/>
      <c r="L46" s="230" t="s">
        <v>138</v>
      </c>
      <c r="M46" s="231">
        <f>Annexe!I42</f>
        <v>0</v>
      </c>
      <c r="N46" s="168"/>
    </row>
    <row r="47" spans="2:19" ht="13.5" customHeight="1" x14ac:dyDescent="0.35">
      <c r="B47" s="169"/>
      <c r="C47" s="201" t="s">
        <v>152</v>
      </c>
      <c r="D47" s="170"/>
      <c r="E47" s="170"/>
      <c r="F47" s="170"/>
      <c r="G47" s="170"/>
      <c r="H47" s="249"/>
      <c r="I47" s="250"/>
      <c r="J47" s="251"/>
      <c r="K47" s="226"/>
      <c r="L47" s="233" t="s">
        <v>140</v>
      </c>
      <c r="M47" s="234"/>
      <c r="N47" s="168"/>
    </row>
    <row r="48" spans="2:19" ht="13.5" customHeight="1" x14ac:dyDescent="0.3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35">
      <c r="B49" s="169"/>
      <c r="C49" s="170"/>
      <c r="D49" s="170" t="s">
        <v>153</v>
      </c>
      <c r="E49" s="170"/>
      <c r="F49" s="170"/>
      <c r="G49" s="170"/>
      <c r="H49" s="170"/>
      <c r="I49" s="170"/>
      <c r="J49" s="254">
        <f>+M43</f>
        <v>381.7</v>
      </c>
      <c r="K49" s="170"/>
      <c r="L49" s="238" t="s">
        <v>143</v>
      </c>
      <c r="M49" s="231">
        <f>M46-M48</f>
        <v>0</v>
      </c>
      <c r="N49" s="168"/>
      <c r="P49" s="171"/>
      <c r="Q49" s="171"/>
      <c r="R49" s="171"/>
      <c r="S49" s="171"/>
    </row>
    <row r="50" spans="2:19" ht="13.5" customHeight="1" x14ac:dyDescent="0.35">
      <c r="B50" s="169"/>
      <c r="C50" s="170"/>
      <c r="D50" s="170" t="s">
        <v>154</v>
      </c>
      <c r="E50" s="170"/>
      <c r="F50" s="170"/>
      <c r="G50" s="170"/>
      <c r="H50" s="170"/>
      <c r="I50" s="170"/>
      <c r="J50" s="255">
        <f>M49</f>
        <v>0</v>
      </c>
      <c r="K50" s="236"/>
      <c r="N50" s="168"/>
      <c r="P50" s="171"/>
      <c r="Q50" s="171"/>
      <c r="R50" s="171"/>
      <c r="S50" s="171"/>
    </row>
    <row r="51" spans="2:19" ht="13.5" customHeight="1" x14ac:dyDescent="0.35">
      <c r="B51" s="169"/>
      <c r="C51" s="170"/>
      <c r="D51" s="170" t="s">
        <v>155</v>
      </c>
      <c r="E51" s="170"/>
      <c r="F51" s="170"/>
      <c r="G51" s="170"/>
      <c r="H51" s="246" t="s">
        <v>149</v>
      </c>
      <c r="I51" s="247">
        <v>0.1</v>
      </c>
      <c r="J51" s="256">
        <f>(J49+J50)*I51</f>
        <v>38.17</v>
      </c>
      <c r="K51" s="170"/>
      <c r="L51" s="601" t="s">
        <v>156</v>
      </c>
      <c r="M51" s="602"/>
      <c r="N51" s="168"/>
      <c r="P51" s="171"/>
      <c r="Q51" s="171"/>
      <c r="R51" s="603"/>
      <c r="S51" s="603"/>
    </row>
    <row r="52" spans="2:19" ht="13.5" customHeight="1" x14ac:dyDescent="0.35">
      <c r="B52" s="169"/>
      <c r="C52" s="170"/>
      <c r="D52" s="170" t="s">
        <v>157</v>
      </c>
      <c r="E52" s="221"/>
      <c r="F52" s="170"/>
      <c r="G52" s="170"/>
      <c r="H52" s="170"/>
      <c r="I52" s="170"/>
      <c r="J52" s="257">
        <f>M52</f>
        <v>0</v>
      </c>
      <c r="K52" s="258"/>
      <c r="L52" s="230" t="s">
        <v>138</v>
      </c>
      <c r="M52" s="231">
        <f>Annexe!I53</f>
        <v>0</v>
      </c>
      <c r="N52" s="168"/>
      <c r="P52" s="171"/>
      <c r="Q52" s="171"/>
      <c r="R52" s="223"/>
      <c r="S52" s="223"/>
    </row>
    <row r="53" spans="2:19" ht="13.5" customHeight="1" x14ac:dyDescent="0.35">
      <c r="B53" s="169"/>
      <c r="C53" s="170"/>
      <c r="D53" s="590"/>
      <c r="E53" s="590"/>
      <c r="F53" s="170"/>
      <c r="G53" s="170"/>
      <c r="H53" s="170"/>
      <c r="I53" s="170"/>
      <c r="J53" s="251"/>
      <c r="K53" s="170"/>
      <c r="L53" s="233" t="s">
        <v>140</v>
      </c>
      <c r="M53" s="234"/>
      <c r="N53" s="168"/>
      <c r="P53" s="171"/>
      <c r="Q53" s="171"/>
      <c r="R53" s="259"/>
      <c r="S53" s="259"/>
    </row>
    <row r="54" spans="2:19" ht="13.5" customHeight="1" x14ac:dyDescent="0.35">
      <c r="B54" s="169"/>
      <c r="C54" s="170"/>
      <c r="D54" s="239" t="s">
        <v>158</v>
      </c>
      <c r="E54" s="240"/>
      <c r="F54" s="240"/>
      <c r="G54" s="240"/>
      <c r="H54" s="240"/>
      <c r="I54" s="240"/>
      <c r="J54" s="260">
        <f>SUM(J49:J52)</f>
        <v>419.87</v>
      </c>
      <c r="K54" s="170"/>
      <c r="L54" s="237" t="s">
        <v>142</v>
      </c>
      <c r="M54" s="231">
        <f>M52*M53</f>
        <v>0</v>
      </c>
      <c r="N54" s="168"/>
      <c r="P54" s="171"/>
      <c r="Q54" s="171"/>
      <c r="R54" s="259"/>
      <c r="S54" s="259"/>
    </row>
    <row r="55" spans="2:19" ht="13.5" customHeight="1" x14ac:dyDescent="0.3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3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4">
      <c r="B57" s="169"/>
      <c r="C57" s="170"/>
      <c r="D57" s="170"/>
      <c r="E57" s="170"/>
      <c r="F57" s="170"/>
      <c r="G57" s="170"/>
      <c r="H57" s="170"/>
      <c r="I57" s="170"/>
      <c r="J57" s="170"/>
      <c r="K57" s="226"/>
      <c r="L57" s="171"/>
      <c r="M57" s="171"/>
      <c r="N57" s="168"/>
      <c r="P57" s="171"/>
      <c r="Q57" s="171"/>
      <c r="R57" s="603"/>
      <c r="S57" s="603"/>
    </row>
    <row r="58" spans="2:19" ht="13.5" customHeight="1" thickTop="1" thickBot="1" x14ac:dyDescent="0.4">
      <c r="B58" s="169"/>
      <c r="C58" s="262" t="s">
        <v>160</v>
      </c>
      <c r="D58" s="263"/>
      <c r="E58" s="264"/>
      <c r="F58" s="264"/>
      <c r="G58" s="265"/>
      <c r="H58" s="265"/>
      <c r="I58" s="266"/>
      <c r="J58" s="267">
        <f>J29+J38+J45+J54+J56</f>
        <v>884.36599999999999</v>
      </c>
      <c r="K58" s="226"/>
      <c r="L58" s="171"/>
      <c r="M58" s="171"/>
      <c r="N58" s="168"/>
      <c r="P58" s="171"/>
      <c r="Q58" s="171"/>
      <c r="R58" s="607"/>
      <c r="S58" s="607"/>
    </row>
    <row r="59" spans="2:19" ht="13.5" customHeight="1" thickTop="1" x14ac:dyDescent="0.35">
      <c r="B59" s="169"/>
      <c r="C59" s="170"/>
      <c r="D59" s="170"/>
      <c r="E59" s="170"/>
      <c r="F59" s="170"/>
      <c r="G59" s="170"/>
      <c r="H59" s="170"/>
      <c r="I59" s="170"/>
      <c r="J59" s="170"/>
      <c r="K59" s="226"/>
      <c r="L59" s="171"/>
      <c r="M59" s="171"/>
      <c r="N59" s="168"/>
      <c r="O59" s="268"/>
      <c r="P59" s="268"/>
      <c r="Q59" s="171"/>
      <c r="R59" s="608"/>
      <c r="S59" s="608"/>
    </row>
    <row r="60" spans="2:19" ht="13.5" customHeight="1" x14ac:dyDescent="0.35">
      <c r="B60" s="169"/>
      <c r="C60" s="170"/>
      <c r="D60" s="170" t="s">
        <v>161</v>
      </c>
      <c r="E60" s="170"/>
      <c r="F60" s="170"/>
      <c r="G60" s="170"/>
      <c r="H60" s="246" t="s">
        <v>149</v>
      </c>
      <c r="I60" s="269">
        <v>0.05</v>
      </c>
      <c r="J60" s="270">
        <f>I60*(J58-J52)</f>
        <v>44.218299999999999</v>
      </c>
      <c r="K60" s="226"/>
      <c r="L60" s="171"/>
      <c r="M60" s="171"/>
      <c r="N60" s="168"/>
      <c r="O60" s="252"/>
      <c r="P60" s="271"/>
      <c r="Q60" s="171"/>
      <c r="R60" s="608"/>
      <c r="S60" s="608"/>
    </row>
    <row r="61" spans="2:19" ht="13.5" customHeight="1" x14ac:dyDescent="0.35">
      <c r="B61" s="169"/>
      <c r="C61" s="170"/>
      <c r="D61" s="170" t="s">
        <v>162</v>
      </c>
      <c r="E61" s="170"/>
      <c r="F61" s="170"/>
      <c r="G61" s="170"/>
      <c r="H61" s="246" t="s">
        <v>149</v>
      </c>
      <c r="I61" s="269">
        <v>2E-3</v>
      </c>
      <c r="J61" s="272">
        <f>I61*J58</f>
        <v>1.768732</v>
      </c>
      <c r="K61" s="226"/>
      <c r="L61" s="171"/>
      <c r="M61" s="171"/>
      <c r="N61" s="168"/>
      <c r="O61" s="252"/>
      <c r="P61" s="253"/>
      <c r="Q61" s="171"/>
      <c r="R61" s="608"/>
      <c r="S61" s="608"/>
    </row>
    <row r="62" spans="2:19" ht="13.5" customHeight="1" x14ac:dyDescent="0.35">
      <c r="B62" s="169"/>
      <c r="C62" s="170"/>
      <c r="D62" s="170" t="s">
        <v>163</v>
      </c>
      <c r="E62" s="170"/>
      <c r="F62" s="170"/>
      <c r="G62" s="170"/>
      <c r="H62" s="273" t="s">
        <v>149</v>
      </c>
      <c r="I62" s="274">
        <v>2.46E-2</v>
      </c>
      <c r="J62" s="275">
        <f>I62*(J58-J52)</f>
        <v>21.755403600000001</v>
      </c>
      <c r="K62" s="226"/>
      <c r="L62" s="171"/>
      <c r="M62" s="171"/>
      <c r="N62" s="168"/>
      <c r="O62" s="252"/>
      <c r="P62" s="276"/>
      <c r="Q62" s="171"/>
      <c r="R62" s="171"/>
      <c r="S62" s="171"/>
    </row>
    <row r="63" spans="2:19" ht="13.5" customHeight="1" thickBot="1" x14ac:dyDescent="0.4">
      <c r="B63" s="169"/>
      <c r="C63" s="170"/>
      <c r="D63" s="170"/>
      <c r="E63" s="170"/>
      <c r="F63" s="170"/>
      <c r="G63" s="170"/>
      <c r="H63" s="170"/>
      <c r="I63" s="170"/>
      <c r="J63" s="170"/>
      <c r="K63" s="170"/>
      <c r="L63" s="171"/>
      <c r="M63" s="171"/>
      <c r="N63" s="168"/>
      <c r="P63" s="603"/>
      <c r="Q63" s="603"/>
      <c r="R63" s="603"/>
      <c r="S63" s="171"/>
    </row>
    <row r="64" spans="2:19" ht="14.5" customHeight="1" thickBot="1" x14ac:dyDescent="0.4">
      <c r="B64" s="169"/>
      <c r="C64" s="277" t="s">
        <v>164</v>
      </c>
      <c r="D64" s="278"/>
      <c r="E64" s="278"/>
      <c r="F64" s="278"/>
      <c r="G64" s="278"/>
      <c r="H64" s="278"/>
      <c r="I64" s="278"/>
      <c r="J64" s="279">
        <f>SUM(J58:J62)</f>
        <v>952.10843560000001</v>
      </c>
      <c r="K64" s="280"/>
      <c r="L64" s="601" t="s">
        <v>165</v>
      </c>
      <c r="M64" s="602"/>
      <c r="N64" s="281"/>
      <c r="P64" s="607"/>
      <c r="Q64" s="607"/>
      <c r="R64" s="607"/>
      <c r="S64" s="171"/>
    </row>
    <row r="65" spans="2:19" ht="13.4" customHeight="1" x14ac:dyDescent="0.35">
      <c r="B65" s="169"/>
      <c r="C65" s="170"/>
      <c r="D65" s="170"/>
      <c r="E65" s="170"/>
      <c r="F65" s="170"/>
      <c r="G65" s="170"/>
      <c r="H65" s="170"/>
      <c r="I65" s="170"/>
      <c r="J65" s="170"/>
      <c r="K65" s="170"/>
      <c r="L65" s="282" t="s">
        <v>166</v>
      </c>
      <c r="M65" s="283">
        <v>12.5</v>
      </c>
      <c r="N65" s="284"/>
      <c r="P65" s="608"/>
      <c r="Q65" s="608"/>
      <c r="R65" s="608"/>
      <c r="S65" s="171"/>
    </row>
    <row r="66" spans="2:19" ht="13.5" customHeight="1" x14ac:dyDescent="0.35">
      <c r="B66" s="169"/>
      <c r="C66" s="170"/>
      <c r="D66" s="170" t="s">
        <v>167</v>
      </c>
      <c r="E66" s="170"/>
      <c r="F66" s="170"/>
      <c r="G66" s="170"/>
      <c r="H66" s="246" t="s">
        <v>168</v>
      </c>
      <c r="I66" s="247">
        <f>IF(J68=0,0,((J68/J64)-1))</f>
        <v>5.0300535747086039E-2</v>
      </c>
      <c r="J66" s="285">
        <f>J68-J64</f>
        <v>47.891564399999993</v>
      </c>
      <c r="K66" s="226"/>
      <c r="L66" s="286" t="s">
        <v>169</v>
      </c>
      <c r="M66" s="287">
        <f>(M65*Q28)+J43+J51</f>
        <v>173.79500000000002</v>
      </c>
      <c r="N66" s="284"/>
      <c r="P66" s="608"/>
      <c r="Q66" s="608"/>
      <c r="R66" s="608"/>
      <c r="S66" s="171"/>
    </row>
    <row r="67" spans="2:19" ht="13.5" customHeight="1" thickBot="1" x14ac:dyDescent="0.4">
      <c r="B67" s="169"/>
      <c r="C67" s="170"/>
      <c r="D67" s="288" t="s">
        <v>170</v>
      </c>
      <c r="E67" s="288"/>
      <c r="F67" s="289">
        <f>1.05*J64</f>
        <v>999.71385738000004</v>
      </c>
      <c r="G67" s="170"/>
      <c r="H67" s="170"/>
      <c r="I67" s="170"/>
      <c r="J67" s="226"/>
      <c r="K67" s="226"/>
      <c r="L67" s="617" t="s">
        <v>171</v>
      </c>
      <c r="M67" s="619">
        <f>IF(J68=0,"",M66/J68)</f>
        <v>0.17379500000000001</v>
      </c>
      <c r="N67" s="284"/>
      <c r="P67" s="608"/>
      <c r="Q67" s="608"/>
      <c r="R67" s="608"/>
      <c r="S67" s="171"/>
    </row>
    <row r="68" spans="2:19" ht="13.5" customHeight="1" thickBot="1" x14ac:dyDescent="0.4">
      <c r="B68" s="169"/>
      <c r="C68" s="277" t="s">
        <v>121</v>
      </c>
      <c r="D68" s="278"/>
      <c r="E68" s="278"/>
      <c r="F68" s="278"/>
      <c r="G68" s="278"/>
      <c r="H68" s="278"/>
      <c r="I68" s="278"/>
      <c r="J68" s="279">
        <f>IF('Devis Accomp'!F32&gt;0,'Devis Accomp'!F32,'Devis Client'!F80)</f>
        <v>1000</v>
      </c>
      <c r="K68" s="280"/>
      <c r="L68" s="618"/>
      <c r="M68" s="620"/>
      <c r="N68" s="168"/>
      <c r="P68" s="171"/>
      <c r="Q68" s="171"/>
      <c r="R68" s="171"/>
      <c r="S68" s="171"/>
    </row>
    <row r="69" spans="2:19" ht="13.5" customHeight="1" thickBot="1" x14ac:dyDescent="0.4">
      <c r="B69" s="169"/>
      <c r="C69" s="170"/>
      <c r="D69" s="170"/>
      <c r="E69" s="170"/>
      <c r="F69" s="170"/>
      <c r="G69" s="170"/>
      <c r="H69" s="170"/>
      <c r="I69" s="170"/>
      <c r="J69" s="170"/>
      <c r="K69" s="170"/>
      <c r="L69" s="171"/>
      <c r="M69" s="171"/>
      <c r="N69" s="168"/>
      <c r="P69" s="171"/>
      <c r="Q69" s="171"/>
      <c r="R69" s="171"/>
      <c r="S69" s="171"/>
    </row>
    <row r="70" spans="2:19" ht="7.4" customHeight="1" x14ac:dyDescent="0.35">
      <c r="B70" s="164"/>
      <c r="C70" s="165"/>
      <c r="D70" s="165"/>
      <c r="E70" s="165"/>
      <c r="F70" s="165"/>
      <c r="G70" s="165"/>
      <c r="H70" s="165"/>
      <c r="I70" s="165"/>
      <c r="J70" s="165"/>
      <c r="K70" s="165"/>
      <c r="L70" s="166"/>
      <c r="M70" s="166"/>
      <c r="N70" s="167"/>
    </row>
    <row r="71" spans="2:19" ht="13.4" customHeight="1" x14ac:dyDescent="0.35">
      <c r="B71" s="169"/>
      <c r="C71" s="171"/>
      <c r="D71" s="604" t="s">
        <v>172</v>
      </c>
      <c r="E71" s="605"/>
      <c r="F71" s="171"/>
      <c r="G71" s="604" t="s">
        <v>173</v>
      </c>
      <c r="H71" s="606"/>
      <c r="I71" s="605"/>
      <c r="J71" s="171"/>
      <c r="K71" s="604" t="s">
        <v>174</v>
      </c>
      <c r="L71" s="605"/>
      <c r="M71" s="268"/>
      <c r="N71" s="168"/>
    </row>
    <row r="72" spans="2:19" ht="13.4" customHeight="1" x14ac:dyDescent="0.35">
      <c r="B72" s="169"/>
      <c r="C72" s="171"/>
      <c r="D72" s="290" t="s">
        <v>175</v>
      </c>
      <c r="E72" s="291"/>
      <c r="F72" s="171"/>
      <c r="G72" s="609" t="s">
        <v>175</v>
      </c>
      <c r="H72" s="610"/>
      <c r="I72" s="611"/>
      <c r="J72" s="171"/>
      <c r="K72" s="290" t="s">
        <v>175</v>
      </c>
      <c r="L72" s="291"/>
      <c r="M72" s="223"/>
      <c r="N72" s="168"/>
    </row>
    <row r="73" spans="2:19" x14ac:dyDescent="0.35">
      <c r="B73" s="169"/>
      <c r="C73" s="171"/>
      <c r="D73" s="292" t="s">
        <v>176</v>
      </c>
      <c r="E73" s="293"/>
      <c r="F73" s="171"/>
      <c r="G73" s="612" t="s">
        <v>176</v>
      </c>
      <c r="H73" s="608"/>
      <c r="I73" s="613"/>
      <c r="J73" s="171"/>
      <c r="K73" s="292" t="s">
        <v>176</v>
      </c>
      <c r="L73" s="293"/>
      <c r="M73" s="259"/>
      <c r="N73" s="168"/>
    </row>
    <row r="74" spans="2:19" x14ac:dyDescent="0.35">
      <c r="B74" s="169"/>
      <c r="C74" s="171"/>
      <c r="D74" s="294"/>
      <c r="E74" s="295"/>
      <c r="F74" s="171"/>
      <c r="G74" s="612"/>
      <c r="H74" s="608"/>
      <c r="I74" s="613"/>
      <c r="J74" s="171"/>
      <c r="K74" s="294"/>
      <c r="L74" s="295"/>
      <c r="M74" s="259"/>
      <c r="N74" s="168"/>
    </row>
    <row r="75" spans="2:19" x14ac:dyDescent="0.35">
      <c r="B75" s="169"/>
      <c r="C75" s="171"/>
      <c r="D75" s="296"/>
      <c r="E75" s="297"/>
      <c r="F75" s="171"/>
      <c r="G75" s="614"/>
      <c r="H75" s="615"/>
      <c r="I75" s="616"/>
      <c r="J75" s="171"/>
      <c r="K75" s="296"/>
      <c r="L75" s="297"/>
      <c r="M75" s="259"/>
      <c r="N75" s="168"/>
    </row>
    <row r="76" spans="2:19" ht="6.65" customHeight="1" thickBot="1" x14ac:dyDescent="0.4">
      <c r="B76" s="197"/>
      <c r="C76" s="198"/>
      <c r="D76" s="198"/>
      <c r="E76" s="198"/>
      <c r="F76" s="198"/>
      <c r="G76" s="198"/>
      <c r="H76" s="198"/>
      <c r="I76" s="198"/>
      <c r="J76" s="198"/>
      <c r="K76" s="198"/>
      <c r="L76" s="199"/>
      <c r="M76" s="199"/>
      <c r="N76" s="200"/>
    </row>
  </sheetData>
  <mergeCells count="73">
    <mergeCell ref="G72:I72"/>
    <mergeCell ref="G73:I75"/>
    <mergeCell ref="P65:R67"/>
    <mergeCell ref="L67:L68"/>
    <mergeCell ref="M67:M68"/>
    <mergeCell ref="D71:E71"/>
    <mergeCell ref="G71:I71"/>
    <mergeCell ref="K71:L71"/>
    <mergeCell ref="R57:S57"/>
    <mergeCell ref="R58:S58"/>
    <mergeCell ref="R59:S61"/>
    <mergeCell ref="P63:R63"/>
    <mergeCell ref="L64:M64"/>
    <mergeCell ref="P64:R64"/>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19:E19"/>
    <mergeCell ref="K26:M26"/>
    <mergeCell ref="D20:E20"/>
    <mergeCell ref="K20:M20"/>
    <mergeCell ref="D21:E21"/>
    <mergeCell ref="K21:M21"/>
    <mergeCell ref="D22:E22"/>
    <mergeCell ref="K22:M22"/>
    <mergeCell ref="K23:M23"/>
    <mergeCell ref="K19:M19"/>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I10:K10"/>
    <mergeCell ref="L10:M10"/>
    <mergeCell ref="R10:S10"/>
    <mergeCell ref="I11:K11"/>
    <mergeCell ref="R11:S11"/>
    <mergeCell ref="R7:T7"/>
    <mergeCell ref="I8:K8"/>
    <mergeCell ref="L8:M8"/>
    <mergeCell ref="R8:S8"/>
    <mergeCell ref="I9:K9"/>
    <mergeCell ref="L9:M9"/>
    <mergeCell ref="R9:S9"/>
    <mergeCell ref="B3:M3"/>
    <mergeCell ref="C6:E6"/>
    <mergeCell ref="I6:K6"/>
    <mergeCell ref="I7:K7"/>
    <mergeCell ref="L7:M7"/>
  </mergeCells>
  <conditionalFormatting sqref="R23">
    <cfRule type="cellIs" dxfId="9" priority="3" stopIfTrue="1" operator="lessThan">
      <formula>0.05</formula>
    </cfRule>
  </conditionalFormatting>
  <conditionalFormatting sqref="T18">
    <cfRule type="cellIs" dxfId="8" priority="1" stopIfTrue="1" operator="equal">
      <formula>"NON"</formula>
    </cfRule>
    <cfRule type="cellIs" dxfId="7"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8FAF4-EF4C-451D-85D2-341D752BE91E}">
  <sheetPr codeName="Feuil5">
    <pageSetUpPr fitToPage="1"/>
  </sheetPr>
  <dimension ref="B1:T76"/>
  <sheetViews>
    <sheetView showGridLines="0" zoomScaleNormal="100" workbookViewId="0">
      <selection activeCell="O3" sqref="O3"/>
    </sheetView>
  </sheetViews>
  <sheetFormatPr baseColWidth="10" defaultColWidth="11.453125" defaultRowHeight="13" x14ac:dyDescent="0.35"/>
  <cols>
    <col min="1" max="1" width="0.81640625" style="163" customWidth="1"/>
    <col min="2" max="2" width="1.54296875" style="163" customWidth="1"/>
    <col min="3" max="3" width="6.453125" style="163" customWidth="1"/>
    <col min="4" max="4" width="11.81640625" style="163" customWidth="1"/>
    <col min="5" max="5" width="10.54296875" style="163" customWidth="1"/>
    <col min="6" max="8" width="8.54296875" style="163" customWidth="1"/>
    <col min="9" max="9" width="9.453125" style="163" customWidth="1"/>
    <col min="10" max="10" width="12.54296875" style="163" customWidth="1"/>
    <col min="11" max="11" width="5.54296875" style="163" customWidth="1"/>
    <col min="12" max="12" width="13.81640625" style="163" customWidth="1"/>
    <col min="13" max="13" width="11.453125" style="163" customWidth="1"/>
    <col min="14" max="14" width="1.453125" style="163" customWidth="1"/>
    <col min="15" max="15" width="11.453125" style="163" customWidth="1"/>
    <col min="16" max="17" width="11.453125" style="163" hidden="1" customWidth="1"/>
    <col min="18" max="256" width="11.453125" style="163"/>
    <col min="257" max="257" width="0.81640625" style="163" customWidth="1"/>
    <col min="258" max="258" width="1.54296875" style="163" customWidth="1"/>
    <col min="259" max="259" width="6.453125" style="163" customWidth="1"/>
    <col min="260" max="260" width="11.81640625" style="163" customWidth="1"/>
    <col min="261" max="261" width="10.54296875" style="163" customWidth="1"/>
    <col min="262" max="264" width="8.54296875" style="163" customWidth="1"/>
    <col min="265" max="265" width="9.453125" style="163" customWidth="1"/>
    <col min="266" max="266" width="12.54296875" style="163" customWidth="1"/>
    <col min="267" max="267" width="5.54296875" style="163" customWidth="1"/>
    <col min="268" max="268" width="13.81640625" style="163" customWidth="1"/>
    <col min="269" max="269" width="11.453125" style="163"/>
    <col min="270" max="270" width="1.453125" style="163" customWidth="1"/>
    <col min="271" max="271" width="11.453125" style="163"/>
    <col min="272" max="273" width="0" style="163" hidden="1" customWidth="1"/>
    <col min="274" max="512" width="11.453125" style="163"/>
    <col min="513" max="513" width="0.81640625" style="163" customWidth="1"/>
    <col min="514" max="514" width="1.54296875" style="163" customWidth="1"/>
    <col min="515" max="515" width="6.453125" style="163" customWidth="1"/>
    <col min="516" max="516" width="11.81640625" style="163" customWidth="1"/>
    <col min="517" max="517" width="10.54296875" style="163" customWidth="1"/>
    <col min="518" max="520" width="8.54296875" style="163" customWidth="1"/>
    <col min="521" max="521" width="9.453125" style="163" customWidth="1"/>
    <col min="522" max="522" width="12.54296875" style="163" customWidth="1"/>
    <col min="523" max="523" width="5.54296875" style="163" customWidth="1"/>
    <col min="524" max="524" width="13.81640625" style="163" customWidth="1"/>
    <col min="525" max="525" width="11.453125" style="163"/>
    <col min="526" max="526" width="1.453125" style="163" customWidth="1"/>
    <col min="527" max="527" width="11.453125" style="163"/>
    <col min="528" max="529" width="0" style="163" hidden="1" customWidth="1"/>
    <col min="530" max="768" width="11.453125" style="163"/>
    <col min="769" max="769" width="0.81640625" style="163" customWidth="1"/>
    <col min="770" max="770" width="1.54296875" style="163" customWidth="1"/>
    <col min="771" max="771" width="6.453125" style="163" customWidth="1"/>
    <col min="772" max="772" width="11.81640625" style="163" customWidth="1"/>
    <col min="773" max="773" width="10.54296875" style="163" customWidth="1"/>
    <col min="774" max="776" width="8.54296875" style="163" customWidth="1"/>
    <col min="777" max="777" width="9.453125" style="163" customWidth="1"/>
    <col min="778" max="778" width="12.54296875" style="163" customWidth="1"/>
    <col min="779" max="779" width="5.54296875" style="163" customWidth="1"/>
    <col min="780" max="780" width="13.81640625" style="163" customWidth="1"/>
    <col min="781" max="781" width="11.453125" style="163"/>
    <col min="782" max="782" width="1.453125" style="163" customWidth="1"/>
    <col min="783" max="783" width="11.453125" style="163"/>
    <col min="784" max="785" width="0" style="163" hidden="1" customWidth="1"/>
    <col min="786" max="1024" width="11.453125" style="163"/>
    <col min="1025" max="1025" width="0.81640625" style="163" customWidth="1"/>
    <col min="1026" max="1026" width="1.54296875" style="163" customWidth="1"/>
    <col min="1027" max="1027" width="6.453125" style="163" customWidth="1"/>
    <col min="1028" max="1028" width="11.81640625" style="163" customWidth="1"/>
    <col min="1029" max="1029" width="10.54296875" style="163" customWidth="1"/>
    <col min="1030" max="1032" width="8.54296875" style="163" customWidth="1"/>
    <col min="1033" max="1033" width="9.453125" style="163" customWidth="1"/>
    <col min="1034" max="1034" width="12.54296875" style="163" customWidth="1"/>
    <col min="1035" max="1035" width="5.54296875" style="163" customWidth="1"/>
    <col min="1036" max="1036" width="13.81640625" style="163" customWidth="1"/>
    <col min="1037" max="1037" width="11.453125" style="163"/>
    <col min="1038" max="1038" width="1.453125" style="163" customWidth="1"/>
    <col min="1039" max="1039" width="11.453125" style="163"/>
    <col min="1040" max="1041" width="0" style="163" hidden="1" customWidth="1"/>
    <col min="1042" max="1280" width="11.453125" style="163"/>
    <col min="1281" max="1281" width="0.81640625" style="163" customWidth="1"/>
    <col min="1282" max="1282" width="1.54296875" style="163" customWidth="1"/>
    <col min="1283" max="1283" width="6.453125" style="163" customWidth="1"/>
    <col min="1284" max="1284" width="11.81640625" style="163" customWidth="1"/>
    <col min="1285" max="1285" width="10.54296875" style="163" customWidth="1"/>
    <col min="1286" max="1288" width="8.54296875" style="163" customWidth="1"/>
    <col min="1289" max="1289" width="9.453125" style="163" customWidth="1"/>
    <col min="1290" max="1290" width="12.54296875" style="163" customWidth="1"/>
    <col min="1291" max="1291" width="5.54296875" style="163" customWidth="1"/>
    <col min="1292" max="1292" width="13.81640625" style="163" customWidth="1"/>
    <col min="1293" max="1293" width="11.453125" style="163"/>
    <col min="1294" max="1294" width="1.453125" style="163" customWidth="1"/>
    <col min="1295" max="1295" width="11.453125" style="163"/>
    <col min="1296" max="1297" width="0" style="163" hidden="1" customWidth="1"/>
    <col min="1298" max="1536" width="11.453125" style="163"/>
    <col min="1537" max="1537" width="0.81640625" style="163" customWidth="1"/>
    <col min="1538" max="1538" width="1.54296875" style="163" customWidth="1"/>
    <col min="1539" max="1539" width="6.453125" style="163" customWidth="1"/>
    <col min="1540" max="1540" width="11.81640625" style="163" customWidth="1"/>
    <col min="1541" max="1541" width="10.54296875" style="163" customWidth="1"/>
    <col min="1542" max="1544" width="8.54296875" style="163" customWidth="1"/>
    <col min="1545" max="1545" width="9.453125" style="163" customWidth="1"/>
    <col min="1546" max="1546" width="12.54296875" style="163" customWidth="1"/>
    <col min="1547" max="1547" width="5.54296875" style="163" customWidth="1"/>
    <col min="1548" max="1548" width="13.81640625" style="163" customWidth="1"/>
    <col min="1549" max="1549" width="11.453125" style="163"/>
    <col min="1550" max="1550" width="1.453125" style="163" customWidth="1"/>
    <col min="1551" max="1551" width="11.453125" style="163"/>
    <col min="1552" max="1553" width="0" style="163" hidden="1" customWidth="1"/>
    <col min="1554" max="1792" width="11.453125" style="163"/>
    <col min="1793" max="1793" width="0.81640625" style="163" customWidth="1"/>
    <col min="1794" max="1794" width="1.54296875" style="163" customWidth="1"/>
    <col min="1795" max="1795" width="6.453125" style="163" customWidth="1"/>
    <col min="1796" max="1796" width="11.81640625" style="163" customWidth="1"/>
    <col min="1797" max="1797" width="10.54296875" style="163" customWidth="1"/>
    <col min="1798" max="1800" width="8.54296875" style="163" customWidth="1"/>
    <col min="1801" max="1801" width="9.453125" style="163" customWidth="1"/>
    <col min="1802" max="1802" width="12.54296875" style="163" customWidth="1"/>
    <col min="1803" max="1803" width="5.54296875" style="163" customWidth="1"/>
    <col min="1804" max="1804" width="13.81640625" style="163" customWidth="1"/>
    <col min="1805" max="1805" width="11.453125" style="163"/>
    <col min="1806" max="1806" width="1.453125" style="163" customWidth="1"/>
    <col min="1807" max="1807" width="11.453125" style="163"/>
    <col min="1808" max="1809" width="0" style="163" hidden="1" customWidth="1"/>
    <col min="1810" max="2048" width="11.453125" style="163"/>
    <col min="2049" max="2049" width="0.81640625" style="163" customWidth="1"/>
    <col min="2050" max="2050" width="1.54296875" style="163" customWidth="1"/>
    <col min="2051" max="2051" width="6.453125" style="163" customWidth="1"/>
    <col min="2052" max="2052" width="11.81640625" style="163" customWidth="1"/>
    <col min="2053" max="2053" width="10.54296875" style="163" customWidth="1"/>
    <col min="2054" max="2056" width="8.54296875" style="163" customWidth="1"/>
    <col min="2057" max="2057" width="9.453125" style="163" customWidth="1"/>
    <col min="2058" max="2058" width="12.54296875" style="163" customWidth="1"/>
    <col min="2059" max="2059" width="5.54296875" style="163" customWidth="1"/>
    <col min="2060" max="2060" width="13.81640625" style="163" customWidth="1"/>
    <col min="2061" max="2061" width="11.453125" style="163"/>
    <col min="2062" max="2062" width="1.453125" style="163" customWidth="1"/>
    <col min="2063" max="2063" width="11.453125" style="163"/>
    <col min="2064" max="2065" width="0" style="163" hidden="1" customWidth="1"/>
    <col min="2066" max="2304" width="11.453125" style="163"/>
    <col min="2305" max="2305" width="0.81640625" style="163" customWidth="1"/>
    <col min="2306" max="2306" width="1.54296875" style="163" customWidth="1"/>
    <col min="2307" max="2307" width="6.453125" style="163" customWidth="1"/>
    <col min="2308" max="2308" width="11.81640625" style="163" customWidth="1"/>
    <col min="2309" max="2309" width="10.54296875" style="163" customWidth="1"/>
    <col min="2310" max="2312" width="8.54296875" style="163" customWidth="1"/>
    <col min="2313" max="2313" width="9.453125" style="163" customWidth="1"/>
    <col min="2314" max="2314" width="12.54296875" style="163" customWidth="1"/>
    <col min="2315" max="2315" width="5.54296875" style="163" customWidth="1"/>
    <col min="2316" max="2316" width="13.81640625" style="163" customWidth="1"/>
    <col min="2317" max="2317" width="11.453125" style="163"/>
    <col min="2318" max="2318" width="1.453125" style="163" customWidth="1"/>
    <col min="2319" max="2319" width="11.453125" style="163"/>
    <col min="2320" max="2321" width="0" style="163" hidden="1" customWidth="1"/>
    <col min="2322" max="2560" width="11.453125" style="163"/>
    <col min="2561" max="2561" width="0.81640625" style="163" customWidth="1"/>
    <col min="2562" max="2562" width="1.54296875" style="163" customWidth="1"/>
    <col min="2563" max="2563" width="6.453125" style="163" customWidth="1"/>
    <col min="2564" max="2564" width="11.81640625" style="163" customWidth="1"/>
    <col min="2565" max="2565" width="10.54296875" style="163" customWidth="1"/>
    <col min="2566" max="2568" width="8.54296875" style="163" customWidth="1"/>
    <col min="2569" max="2569" width="9.453125" style="163" customWidth="1"/>
    <col min="2570" max="2570" width="12.54296875" style="163" customWidth="1"/>
    <col min="2571" max="2571" width="5.54296875" style="163" customWidth="1"/>
    <col min="2572" max="2572" width="13.81640625" style="163" customWidth="1"/>
    <col min="2573" max="2573" width="11.453125" style="163"/>
    <col min="2574" max="2574" width="1.453125" style="163" customWidth="1"/>
    <col min="2575" max="2575" width="11.453125" style="163"/>
    <col min="2576" max="2577" width="0" style="163" hidden="1" customWidth="1"/>
    <col min="2578" max="2816" width="11.453125" style="163"/>
    <col min="2817" max="2817" width="0.81640625" style="163" customWidth="1"/>
    <col min="2818" max="2818" width="1.54296875" style="163" customWidth="1"/>
    <col min="2819" max="2819" width="6.453125" style="163" customWidth="1"/>
    <col min="2820" max="2820" width="11.81640625" style="163" customWidth="1"/>
    <col min="2821" max="2821" width="10.54296875" style="163" customWidth="1"/>
    <col min="2822" max="2824" width="8.54296875" style="163" customWidth="1"/>
    <col min="2825" max="2825" width="9.453125" style="163" customWidth="1"/>
    <col min="2826" max="2826" width="12.54296875" style="163" customWidth="1"/>
    <col min="2827" max="2827" width="5.54296875" style="163" customWidth="1"/>
    <col min="2828" max="2828" width="13.81640625" style="163" customWidth="1"/>
    <col min="2829" max="2829" width="11.453125" style="163"/>
    <col min="2830" max="2830" width="1.453125" style="163" customWidth="1"/>
    <col min="2831" max="2831" width="11.453125" style="163"/>
    <col min="2832" max="2833" width="0" style="163" hidden="1" customWidth="1"/>
    <col min="2834" max="3072" width="11.453125" style="163"/>
    <col min="3073" max="3073" width="0.81640625" style="163" customWidth="1"/>
    <col min="3074" max="3074" width="1.54296875" style="163" customWidth="1"/>
    <col min="3075" max="3075" width="6.453125" style="163" customWidth="1"/>
    <col min="3076" max="3076" width="11.81640625" style="163" customWidth="1"/>
    <col min="3077" max="3077" width="10.54296875" style="163" customWidth="1"/>
    <col min="3078" max="3080" width="8.54296875" style="163" customWidth="1"/>
    <col min="3081" max="3081" width="9.453125" style="163" customWidth="1"/>
    <col min="3082" max="3082" width="12.54296875" style="163" customWidth="1"/>
    <col min="3083" max="3083" width="5.54296875" style="163" customWidth="1"/>
    <col min="3084" max="3084" width="13.81640625" style="163" customWidth="1"/>
    <col min="3085" max="3085" width="11.453125" style="163"/>
    <col min="3086" max="3086" width="1.453125" style="163" customWidth="1"/>
    <col min="3087" max="3087" width="11.453125" style="163"/>
    <col min="3088" max="3089" width="0" style="163" hidden="1" customWidth="1"/>
    <col min="3090" max="3328" width="11.453125" style="163"/>
    <col min="3329" max="3329" width="0.81640625" style="163" customWidth="1"/>
    <col min="3330" max="3330" width="1.54296875" style="163" customWidth="1"/>
    <col min="3331" max="3331" width="6.453125" style="163" customWidth="1"/>
    <col min="3332" max="3332" width="11.81640625" style="163" customWidth="1"/>
    <col min="3333" max="3333" width="10.54296875" style="163" customWidth="1"/>
    <col min="3334" max="3336" width="8.54296875" style="163" customWidth="1"/>
    <col min="3337" max="3337" width="9.453125" style="163" customWidth="1"/>
    <col min="3338" max="3338" width="12.54296875" style="163" customWidth="1"/>
    <col min="3339" max="3339" width="5.54296875" style="163" customWidth="1"/>
    <col min="3340" max="3340" width="13.81640625" style="163" customWidth="1"/>
    <col min="3341" max="3341" width="11.453125" style="163"/>
    <col min="3342" max="3342" width="1.453125" style="163" customWidth="1"/>
    <col min="3343" max="3343" width="11.453125" style="163"/>
    <col min="3344" max="3345" width="0" style="163" hidden="1" customWidth="1"/>
    <col min="3346" max="3584" width="11.453125" style="163"/>
    <col min="3585" max="3585" width="0.81640625" style="163" customWidth="1"/>
    <col min="3586" max="3586" width="1.54296875" style="163" customWidth="1"/>
    <col min="3587" max="3587" width="6.453125" style="163" customWidth="1"/>
    <col min="3588" max="3588" width="11.81640625" style="163" customWidth="1"/>
    <col min="3589" max="3589" width="10.54296875" style="163" customWidth="1"/>
    <col min="3590" max="3592" width="8.54296875" style="163" customWidth="1"/>
    <col min="3593" max="3593" width="9.453125" style="163" customWidth="1"/>
    <col min="3594" max="3594" width="12.54296875" style="163" customWidth="1"/>
    <col min="3595" max="3595" width="5.54296875" style="163" customWidth="1"/>
    <col min="3596" max="3596" width="13.81640625" style="163" customWidth="1"/>
    <col min="3597" max="3597" width="11.453125" style="163"/>
    <col min="3598" max="3598" width="1.453125" style="163" customWidth="1"/>
    <col min="3599" max="3599" width="11.453125" style="163"/>
    <col min="3600" max="3601" width="0" style="163" hidden="1" customWidth="1"/>
    <col min="3602" max="3840" width="11.453125" style="163"/>
    <col min="3841" max="3841" width="0.81640625" style="163" customWidth="1"/>
    <col min="3842" max="3842" width="1.54296875" style="163" customWidth="1"/>
    <col min="3843" max="3843" width="6.453125" style="163" customWidth="1"/>
    <col min="3844" max="3844" width="11.81640625" style="163" customWidth="1"/>
    <col min="3845" max="3845" width="10.54296875" style="163" customWidth="1"/>
    <col min="3846" max="3848" width="8.54296875" style="163" customWidth="1"/>
    <col min="3849" max="3849" width="9.453125" style="163" customWidth="1"/>
    <col min="3850" max="3850" width="12.54296875" style="163" customWidth="1"/>
    <col min="3851" max="3851" width="5.54296875" style="163" customWidth="1"/>
    <col min="3852" max="3852" width="13.81640625" style="163" customWidth="1"/>
    <col min="3853" max="3853" width="11.453125" style="163"/>
    <col min="3854" max="3854" width="1.453125" style="163" customWidth="1"/>
    <col min="3855" max="3855" width="11.453125" style="163"/>
    <col min="3856" max="3857" width="0" style="163" hidden="1" customWidth="1"/>
    <col min="3858" max="4096" width="11.453125" style="163"/>
    <col min="4097" max="4097" width="0.81640625" style="163" customWidth="1"/>
    <col min="4098" max="4098" width="1.54296875" style="163" customWidth="1"/>
    <col min="4099" max="4099" width="6.453125" style="163" customWidth="1"/>
    <col min="4100" max="4100" width="11.81640625" style="163" customWidth="1"/>
    <col min="4101" max="4101" width="10.54296875" style="163" customWidth="1"/>
    <col min="4102" max="4104" width="8.54296875" style="163" customWidth="1"/>
    <col min="4105" max="4105" width="9.453125" style="163" customWidth="1"/>
    <col min="4106" max="4106" width="12.54296875" style="163" customWidth="1"/>
    <col min="4107" max="4107" width="5.54296875" style="163" customWidth="1"/>
    <col min="4108" max="4108" width="13.81640625" style="163" customWidth="1"/>
    <col min="4109" max="4109" width="11.453125" style="163"/>
    <col min="4110" max="4110" width="1.453125" style="163" customWidth="1"/>
    <col min="4111" max="4111" width="11.453125" style="163"/>
    <col min="4112" max="4113" width="0" style="163" hidden="1" customWidth="1"/>
    <col min="4114" max="4352" width="11.453125" style="163"/>
    <col min="4353" max="4353" width="0.81640625" style="163" customWidth="1"/>
    <col min="4354" max="4354" width="1.54296875" style="163" customWidth="1"/>
    <col min="4355" max="4355" width="6.453125" style="163" customWidth="1"/>
    <col min="4356" max="4356" width="11.81640625" style="163" customWidth="1"/>
    <col min="4357" max="4357" width="10.54296875" style="163" customWidth="1"/>
    <col min="4358" max="4360" width="8.54296875" style="163" customWidth="1"/>
    <col min="4361" max="4361" width="9.453125" style="163" customWidth="1"/>
    <col min="4362" max="4362" width="12.54296875" style="163" customWidth="1"/>
    <col min="4363" max="4363" width="5.54296875" style="163" customWidth="1"/>
    <col min="4364" max="4364" width="13.81640625" style="163" customWidth="1"/>
    <col min="4365" max="4365" width="11.453125" style="163"/>
    <col min="4366" max="4366" width="1.453125" style="163" customWidth="1"/>
    <col min="4367" max="4367" width="11.453125" style="163"/>
    <col min="4368" max="4369" width="0" style="163" hidden="1" customWidth="1"/>
    <col min="4370" max="4608" width="11.453125" style="163"/>
    <col min="4609" max="4609" width="0.81640625" style="163" customWidth="1"/>
    <col min="4610" max="4610" width="1.54296875" style="163" customWidth="1"/>
    <col min="4611" max="4611" width="6.453125" style="163" customWidth="1"/>
    <col min="4612" max="4612" width="11.81640625" style="163" customWidth="1"/>
    <col min="4613" max="4613" width="10.54296875" style="163" customWidth="1"/>
    <col min="4614" max="4616" width="8.54296875" style="163" customWidth="1"/>
    <col min="4617" max="4617" width="9.453125" style="163" customWidth="1"/>
    <col min="4618" max="4618" width="12.54296875" style="163" customWidth="1"/>
    <col min="4619" max="4619" width="5.54296875" style="163" customWidth="1"/>
    <col min="4620" max="4620" width="13.81640625" style="163" customWidth="1"/>
    <col min="4621" max="4621" width="11.453125" style="163"/>
    <col min="4622" max="4622" width="1.453125" style="163" customWidth="1"/>
    <col min="4623" max="4623" width="11.453125" style="163"/>
    <col min="4624" max="4625" width="0" style="163" hidden="1" customWidth="1"/>
    <col min="4626" max="4864" width="11.453125" style="163"/>
    <col min="4865" max="4865" width="0.81640625" style="163" customWidth="1"/>
    <col min="4866" max="4866" width="1.54296875" style="163" customWidth="1"/>
    <col min="4867" max="4867" width="6.453125" style="163" customWidth="1"/>
    <col min="4868" max="4868" width="11.81640625" style="163" customWidth="1"/>
    <col min="4869" max="4869" width="10.54296875" style="163" customWidth="1"/>
    <col min="4870" max="4872" width="8.54296875" style="163" customWidth="1"/>
    <col min="4873" max="4873" width="9.453125" style="163" customWidth="1"/>
    <col min="4874" max="4874" width="12.54296875" style="163" customWidth="1"/>
    <col min="4875" max="4875" width="5.54296875" style="163" customWidth="1"/>
    <col min="4876" max="4876" width="13.81640625" style="163" customWidth="1"/>
    <col min="4877" max="4877" width="11.453125" style="163"/>
    <col min="4878" max="4878" width="1.453125" style="163" customWidth="1"/>
    <col min="4879" max="4879" width="11.453125" style="163"/>
    <col min="4880" max="4881" width="0" style="163" hidden="1" customWidth="1"/>
    <col min="4882" max="5120" width="11.453125" style="163"/>
    <col min="5121" max="5121" width="0.81640625" style="163" customWidth="1"/>
    <col min="5122" max="5122" width="1.54296875" style="163" customWidth="1"/>
    <col min="5123" max="5123" width="6.453125" style="163" customWidth="1"/>
    <col min="5124" max="5124" width="11.81640625" style="163" customWidth="1"/>
    <col min="5125" max="5125" width="10.54296875" style="163" customWidth="1"/>
    <col min="5126" max="5128" width="8.54296875" style="163" customWidth="1"/>
    <col min="5129" max="5129" width="9.453125" style="163" customWidth="1"/>
    <col min="5130" max="5130" width="12.54296875" style="163" customWidth="1"/>
    <col min="5131" max="5131" width="5.54296875" style="163" customWidth="1"/>
    <col min="5132" max="5132" width="13.81640625" style="163" customWidth="1"/>
    <col min="5133" max="5133" width="11.453125" style="163"/>
    <col min="5134" max="5134" width="1.453125" style="163" customWidth="1"/>
    <col min="5135" max="5135" width="11.453125" style="163"/>
    <col min="5136" max="5137" width="0" style="163" hidden="1" customWidth="1"/>
    <col min="5138" max="5376" width="11.453125" style="163"/>
    <col min="5377" max="5377" width="0.81640625" style="163" customWidth="1"/>
    <col min="5378" max="5378" width="1.54296875" style="163" customWidth="1"/>
    <col min="5379" max="5379" width="6.453125" style="163" customWidth="1"/>
    <col min="5380" max="5380" width="11.81640625" style="163" customWidth="1"/>
    <col min="5381" max="5381" width="10.54296875" style="163" customWidth="1"/>
    <col min="5382" max="5384" width="8.54296875" style="163" customWidth="1"/>
    <col min="5385" max="5385" width="9.453125" style="163" customWidth="1"/>
    <col min="5386" max="5386" width="12.54296875" style="163" customWidth="1"/>
    <col min="5387" max="5387" width="5.54296875" style="163" customWidth="1"/>
    <col min="5388" max="5388" width="13.81640625" style="163" customWidth="1"/>
    <col min="5389" max="5389" width="11.453125" style="163"/>
    <col min="5390" max="5390" width="1.453125" style="163" customWidth="1"/>
    <col min="5391" max="5391" width="11.453125" style="163"/>
    <col min="5392" max="5393" width="0" style="163" hidden="1" customWidth="1"/>
    <col min="5394" max="5632" width="11.453125" style="163"/>
    <col min="5633" max="5633" width="0.81640625" style="163" customWidth="1"/>
    <col min="5634" max="5634" width="1.54296875" style="163" customWidth="1"/>
    <col min="5635" max="5635" width="6.453125" style="163" customWidth="1"/>
    <col min="5636" max="5636" width="11.81640625" style="163" customWidth="1"/>
    <col min="5637" max="5637" width="10.54296875" style="163" customWidth="1"/>
    <col min="5638" max="5640" width="8.54296875" style="163" customWidth="1"/>
    <col min="5641" max="5641" width="9.453125" style="163" customWidth="1"/>
    <col min="5642" max="5642" width="12.54296875" style="163" customWidth="1"/>
    <col min="5643" max="5643" width="5.54296875" style="163" customWidth="1"/>
    <col min="5644" max="5644" width="13.81640625" style="163" customWidth="1"/>
    <col min="5645" max="5645" width="11.453125" style="163"/>
    <col min="5646" max="5646" width="1.453125" style="163" customWidth="1"/>
    <col min="5647" max="5647" width="11.453125" style="163"/>
    <col min="5648" max="5649" width="0" style="163" hidden="1" customWidth="1"/>
    <col min="5650" max="5888" width="11.453125" style="163"/>
    <col min="5889" max="5889" width="0.81640625" style="163" customWidth="1"/>
    <col min="5890" max="5890" width="1.54296875" style="163" customWidth="1"/>
    <col min="5891" max="5891" width="6.453125" style="163" customWidth="1"/>
    <col min="5892" max="5892" width="11.81640625" style="163" customWidth="1"/>
    <col min="5893" max="5893" width="10.54296875" style="163" customWidth="1"/>
    <col min="5894" max="5896" width="8.54296875" style="163" customWidth="1"/>
    <col min="5897" max="5897" width="9.453125" style="163" customWidth="1"/>
    <col min="5898" max="5898" width="12.54296875" style="163" customWidth="1"/>
    <col min="5899" max="5899" width="5.54296875" style="163" customWidth="1"/>
    <col min="5900" max="5900" width="13.81640625" style="163" customWidth="1"/>
    <col min="5901" max="5901" width="11.453125" style="163"/>
    <col min="5902" max="5902" width="1.453125" style="163" customWidth="1"/>
    <col min="5903" max="5903" width="11.453125" style="163"/>
    <col min="5904" max="5905" width="0" style="163" hidden="1" customWidth="1"/>
    <col min="5906" max="6144" width="11.453125" style="163"/>
    <col min="6145" max="6145" width="0.81640625" style="163" customWidth="1"/>
    <col min="6146" max="6146" width="1.54296875" style="163" customWidth="1"/>
    <col min="6147" max="6147" width="6.453125" style="163" customWidth="1"/>
    <col min="6148" max="6148" width="11.81640625" style="163" customWidth="1"/>
    <col min="6149" max="6149" width="10.54296875" style="163" customWidth="1"/>
    <col min="6150" max="6152" width="8.54296875" style="163" customWidth="1"/>
    <col min="6153" max="6153" width="9.453125" style="163" customWidth="1"/>
    <col min="6154" max="6154" width="12.54296875" style="163" customWidth="1"/>
    <col min="6155" max="6155" width="5.54296875" style="163" customWidth="1"/>
    <col min="6156" max="6156" width="13.81640625" style="163" customWidth="1"/>
    <col min="6157" max="6157" width="11.453125" style="163"/>
    <col min="6158" max="6158" width="1.453125" style="163" customWidth="1"/>
    <col min="6159" max="6159" width="11.453125" style="163"/>
    <col min="6160" max="6161" width="0" style="163" hidden="1" customWidth="1"/>
    <col min="6162" max="6400" width="11.453125" style="163"/>
    <col min="6401" max="6401" width="0.81640625" style="163" customWidth="1"/>
    <col min="6402" max="6402" width="1.54296875" style="163" customWidth="1"/>
    <col min="6403" max="6403" width="6.453125" style="163" customWidth="1"/>
    <col min="6404" max="6404" width="11.81640625" style="163" customWidth="1"/>
    <col min="6405" max="6405" width="10.54296875" style="163" customWidth="1"/>
    <col min="6406" max="6408" width="8.54296875" style="163" customWidth="1"/>
    <col min="6409" max="6409" width="9.453125" style="163" customWidth="1"/>
    <col min="6410" max="6410" width="12.54296875" style="163" customWidth="1"/>
    <col min="6411" max="6411" width="5.54296875" style="163" customWidth="1"/>
    <col min="6412" max="6412" width="13.81640625" style="163" customWidth="1"/>
    <col min="6413" max="6413" width="11.453125" style="163"/>
    <col min="6414" max="6414" width="1.453125" style="163" customWidth="1"/>
    <col min="6415" max="6415" width="11.453125" style="163"/>
    <col min="6416" max="6417" width="0" style="163" hidden="1" customWidth="1"/>
    <col min="6418" max="6656" width="11.453125" style="163"/>
    <col min="6657" max="6657" width="0.81640625" style="163" customWidth="1"/>
    <col min="6658" max="6658" width="1.54296875" style="163" customWidth="1"/>
    <col min="6659" max="6659" width="6.453125" style="163" customWidth="1"/>
    <col min="6660" max="6660" width="11.81640625" style="163" customWidth="1"/>
    <col min="6661" max="6661" width="10.54296875" style="163" customWidth="1"/>
    <col min="6662" max="6664" width="8.54296875" style="163" customWidth="1"/>
    <col min="6665" max="6665" width="9.453125" style="163" customWidth="1"/>
    <col min="6666" max="6666" width="12.54296875" style="163" customWidth="1"/>
    <col min="6667" max="6667" width="5.54296875" style="163" customWidth="1"/>
    <col min="6668" max="6668" width="13.81640625" style="163" customWidth="1"/>
    <col min="6669" max="6669" width="11.453125" style="163"/>
    <col min="6670" max="6670" width="1.453125" style="163" customWidth="1"/>
    <col min="6671" max="6671" width="11.453125" style="163"/>
    <col min="6672" max="6673" width="0" style="163" hidden="1" customWidth="1"/>
    <col min="6674" max="6912" width="11.453125" style="163"/>
    <col min="6913" max="6913" width="0.81640625" style="163" customWidth="1"/>
    <col min="6914" max="6914" width="1.54296875" style="163" customWidth="1"/>
    <col min="6915" max="6915" width="6.453125" style="163" customWidth="1"/>
    <col min="6916" max="6916" width="11.81640625" style="163" customWidth="1"/>
    <col min="6917" max="6917" width="10.54296875" style="163" customWidth="1"/>
    <col min="6918" max="6920" width="8.54296875" style="163" customWidth="1"/>
    <col min="6921" max="6921" width="9.453125" style="163" customWidth="1"/>
    <col min="6922" max="6922" width="12.54296875" style="163" customWidth="1"/>
    <col min="6923" max="6923" width="5.54296875" style="163" customWidth="1"/>
    <col min="6924" max="6924" width="13.81640625" style="163" customWidth="1"/>
    <col min="6925" max="6925" width="11.453125" style="163"/>
    <col min="6926" max="6926" width="1.453125" style="163" customWidth="1"/>
    <col min="6927" max="6927" width="11.453125" style="163"/>
    <col min="6928" max="6929" width="0" style="163" hidden="1" customWidth="1"/>
    <col min="6930" max="7168" width="11.453125" style="163"/>
    <col min="7169" max="7169" width="0.81640625" style="163" customWidth="1"/>
    <col min="7170" max="7170" width="1.54296875" style="163" customWidth="1"/>
    <col min="7171" max="7171" width="6.453125" style="163" customWidth="1"/>
    <col min="7172" max="7172" width="11.81640625" style="163" customWidth="1"/>
    <col min="7173" max="7173" width="10.54296875" style="163" customWidth="1"/>
    <col min="7174" max="7176" width="8.54296875" style="163" customWidth="1"/>
    <col min="7177" max="7177" width="9.453125" style="163" customWidth="1"/>
    <col min="7178" max="7178" width="12.54296875" style="163" customWidth="1"/>
    <col min="7179" max="7179" width="5.54296875" style="163" customWidth="1"/>
    <col min="7180" max="7180" width="13.81640625" style="163" customWidth="1"/>
    <col min="7181" max="7181" width="11.453125" style="163"/>
    <col min="7182" max="7182" width="1.453125" style="163" customWidth="1"/>
    <col min="7183" max="7183" width="11.453125" style="163"/>
    <col min="7184" max="7185" width="0" style="163" hidden="1" customWidth="1"/>
    <col min="7186" max="7424" width="11.453125" style="163"/>
    <col min="7425" max="7425" width="0.81640625" style="163" customWidth="1"/>
    <col min="7426" max="7426" width="1.54296875" style="163" customWidth="1"/>
    <col min="7427" max="7427" width="6.453125" style="163" customWidth="1"/>
    <col min="7428" max="7428" width="11.81640625" style="163" customWidth="1"/>
    <col min="7429" max="7429" width="10.54296875" style="163" customWidth="1"/>
    <col min="7430" max="7432" width="8.54296875" style="163" customWidth="1"/>
    <col min="7433" max="7433" width="9.453125" style="163" customWidth="1"/>
    <col min="7434" max="7434" width="12.54296875" style="163" customWidth="1"/>
    <col min="7435" max="7435" width="5.54296875" style="163" customWidth="1"/>
    <col min="7436" max="7436" width="13.81640625" style="163" customWidth="1"/>
    <col min="7437" max="7437" width="11.453125" style="163"/>
    <col min="7438" max="7438" width="1.453125" style="163" customWidth="1"/>
    <col min="7439" max="7439" width="11.453125" style="163"/>
    <col min="7440" max="7441" width="0" style="163" hidden="1" customWidth="1"/>
    <col min="7442" max="7680" width="11.453125" style="163"/>
    <col min="7681" max="7681" width="0.81640625" style="163" customWidth="1"/>
    <col min="7682" max="7682" width="1.54296875" style="163" customWidth="1"/>
    <col min="7683" max="7683" width="6.453125" style="163" customWidth="1"/>
    <col min="7684" max="7684" width="11.81640625" style="163" customWidth="1"/>
    <col min="7685" max="7685" width="10.54296875" style="163" customWidth="1"/>
    <col min="7686" max="7688" width="8.54296875" style="163" customWidth="1"/>
    <col min="7689" max="7689" width="9.453125" style="163" customWidth="1"/>
    <col min="7690" max="7690" width="12.54296875" style="163" customWidth="1"/>
    <col min="7691" max="7691" width="5.54296875" style="163" customWidth="1"/>
    <col min="7692" max="7692" width="13.81640625" style="163" customWidth="1"/>
    <col min="7693" max="7693" width="11.453125" style="163"/>
    <col min="7694" max="7694" width="1.453125" style="163" customWidth="1"/>
    <col min="7695" max="7695" width="11.453125" style="163"/>
    <col min="7696" max="7697" width="0" style="163" hidden="1" customWidth="1"/>
    <col min="7698" max="7936" width="11.453125" style="163"/>
    <col min="7937" max="7937" width="0.81640625" style="163" customWidth="1"/>
    <col min="7938" max="7938" width="1.54296875" style="163" customWidth="1"/>
    <col min="7939" max="7939" width="6.453125" style="163" customWidth="1"/>
    <col min="7940" max="7940" width="11.81640625" style="163" customWidth="1"/>
    <col min="7941" max="7941" width="10.54296875" style="163" customWidth="1"/>
    <col min="7942" max="7944" width="8.54296875" style="163" customWidth="1"/>
    <col min="7945" max="7945" width="9.453125" style="163" customWidth="1"/>
    <col min="7946" max="7946" width="12.54296875" style="163" customWidth="1"/>
    <col min="7947" max="7947" width="5.54296875" style="163" customWidth="1"/>
    <col min="7948" max="7948" width="13.81640625" style="163" customWidth="1"/>
    <col min="7949" max="7949" width="11.453125" style="163"/>
    <col min="7950" max="7950" width="1.453125" style="163" customWidth="1"/>
    <col min="7951" max="7951" width="11.453125" style="163"/>
    <col min="7952" max="7953" width="0" style="163" hidden="1" customWidth="1"/>
    <col min="7954" max="8192" width="11.453125" style="163"/>
    <col min="8193" max="8193" width="0.81640625" style="163" customWidth="1"/>
    <col min="8194" max="8194" width="1.54296875" style="163" customWidth="1"/>
    <col min="8195" max="8195" width="6.453125" style="163" customWidth="1"/>
    <col min="8196" max="8196" width="11.81640625" style="163" customWidth="1"/>
    <col min="8197" max="8197" width="10.54296875" style="163" customWidth="1"/>
    <col min="8198" max="8200" width="8.54296875" style="163" customWidth="1"/>
    <col min="8201" max="8201" width="9.453125" style="163" customWidth="1"/>
    <col min="8202" max="8202" width="12.54296875" style="163" customWidth="1"/>
    <col min="8203" max="8203" width="5.54296875" style="163" customWidth="1"/>
    <col min="8204" max="8204" width="13.81640625" style="163" customWidth="1"/>
    <col min="8205" max="8205" width="11.453125" style="163"/>
    <col min="8206" max="8206" width="1.453125" style="163" customWidth="1"/>
    <col min="8207" max="8207" width="11.453125" style="163"/>
    <col min="8208" max="8209" width="0" style="163" hidden="1" customWidth="1"/>
    <col min="8210" max="8448" width="11.453125" style="163"/>
    <col min="8449" max="8449" width="0.81640625" style="163" customWidth="1"/>
    <col min="8450" max="8450" width="1.54296875" style="163" customWidth="1"/>
    <col min="8451" max="8451" width="6.453125" style="163" customWidth="1"/>
    <col min="8452" max="8452" width="11.81640625" style="163" customWidth="1"/>
    <col min="8453" max="8453" width="10.54296875" style="163" customWidth="1"/>
    <col min="8454" max="8456" width="8.54296875" style="163" customWidth="1"/>
    <col min="8457" max="8457" width="9.453125" style="163" customWidth="1"/>
    <col min="8458" max="8458" width="12.54296875" style="163" customWidth="1"/>
    <col min="8459" max="8459" width="5.54296875" style="163" customWidth="1"/>
    <col min="8460" max="8460" width="13.81640625" style="163" customWidth="1"/>
    <col min="8461" max="8461" width="11.453125" style="163"/>
    <col min="8462" max="8462" width="1.453125" style="163" customWidth="1"/>
    <col min="8463" max="8463" width="11.453125" style="163"/>
    <col min="8464" max="8465" width="0" style="163" hidden="1" customWidth="1"/>
    <col min="8466" max="8704" width="11.453125" style="163"/>
    <col min="8705" max="8705" width="0.81640625" style="163" customWidth="1"/>
    <col min="8706" max="8706" width="1.54296875" style="163" customWidth="1"/>
    <col min="8707" max="8707" width="6.453125" style="163" customWidth="1"/>
    <col min="8708" max="8708" width="11.81640625" style="163" customWidth="1"/>
    <col min="8709" max="8709" width="10.54296875" style="163" customWidth="1"/>
    <col min="8710" max="8712" width="8.54296875" style="163" customWidth="1"/>
    <col min="8713" max="8713" width="9.453125" style="163" customWidth="1"/>
    <col min="8714" max="8714" width="12.54296875" style="163" customWidth="1"/>
    <col min="8715" max="8715" width="5.54296875" style="163" customWidth="1"/>
    <col min="8716" max="8716" width="13.81640625" style="163" customWidth="1"/>
    <col min="8717" max="8717" width="11.453125" style="163"/>
    <col min="8718" max="8718" width="1.453125" style="163" customWidth="1"/>
    <col min="8719" max="8719" width="11.453125" style="163"/>
    <col min="8720" max="8721" width="0" style="163" hidden="1" customWidth="1"/>
    <col min="8722" max="8960" width="11.453125" style="163"/>
    <col min="8961" max="8961" width="0.81640625" style="163" customWidth="1"/>
    <col min="8962" max="8962" width="1.54296875" style="163" customWidth="1"/>
    <col min="8963" max="8963" width="6.453125" style="163" customWidth="1"/>
    <col min="8964" max="8964" width="11.81640625" style="163" customWidth="1"/>
    <col min="8965" max="8965" width="10.54296875" style="163" customWidth="1"/>
    <col min="8966" max="8968" width="8.54296875" style="163" customWidth="1"/>
    <col min="8969" max="8969" width="9.453125" style="163" customWidth="1"/>
    <col min="8970" max="8970" width="12.54296875" style="163" customWidth="1"/>
    <col min="8971" max="8971" width="5.54296875" style="163" customWidth="1"/>
    <col min="8972" max="8972" width="13.81640625" style="163" customWidth="1"/>
    <col min="8973" max="8973" width="11.453125" style="163"/>
    <col min="8974" max="8974" width="1.453125" style="163" customWidth="1"/>
    <col min="8975" max="8975" width="11.453125" style="163"/>
    <col min="8976" max="8977" width="0" style="163" hidden="1" customWidth="1"/>
    <col min="8978" max="9216" width="11.453125" style="163"/>
    <col min="9217" max="9217" width="0.81640625" style="163" customWidth="1"/>
    <col min="9218" max="9218" width="1.54296875" style="163" customWidth="1"/>
    <col min="9219" max="9219" width="6.453125" style="163" customWidth="1"/>
    <col min="9220" max="9220" width="11.81640625" style="163" customWidth="1"/>
    <col min="9221" max="9221" width="10.54296875" style="163" customWidth="1"/>
    <col min="9222" max="9224" width="8.54296875" style="163" customWidth="1"/>
    <col min="9225" max="9225" width="9.453125" style="163" customWidth="1"/>
    <col min="9226" max="9226" width="12.54296875" style="163" customWidth="1"/>
    <col min="9227" max="9227" width="5.54296875" style="163" customWidth="1"/>
    <col min="9228" max="9228" width="13.81640625" style="163" customWidth="1"/>
    <col min="9229" max="9229" width="11.453125" style="163"/>
    <col min="9230" max="9230" width="1.453125" style="163" customWidth="1"/>
    <col min="9231" max="9231" width="11.453125" style="163"/>
    <col min="9232" max="9233" width="0" style="163" hidden="1" customWidth="1"/>
    <col min="9234" max="9472" width="11.453125" style="163"/>
    <col min="9473" max="9473" width="0.81640625" style="163" customWidth="1"/>
    <col min="9474" max="9474" width="1.54296875" style="163" customWidth="1"/>
    <col min="9475" max="9475" width="6.453125" style="163" customWidth="1"/>
    <col min="9476" max="9476" width="11.81640625" style="163" customWidth="1"/>
    <col min="9477" max="9477" width="10.54296875" style="163" customWidth="1"/>
    <col min="9478" max="9480" width="8.54296875" style="163" customWidth="1"/>
    <col min="9481" max="9481" width="9.453125" style="163" customWidth="1"/>
    <col min="9482" max="9482" width="12.54296875" style="163" customWidth="1"/>
    <col min="9483" max="9483" width="5.54296875" style="163" customWidth="1"/>
    <col min="9484" max="9484" width="13.81640625" style="163" customWidth="1"/>
    <col min="9485" max="9485" width="11.453125" style="163"/>
    <col min="9486" max="9486" width="1.453125" style="163" customWidth="1"/>
    <col min="9487" max="9487" width="11.453125" style="163"/>
    <col min="9488" max="9489" width="0" style="163" hidden="1" customWidth="1"/>
    <col min="9490" max="9728" width="11.453125" style="163"/>
    <col min="9729" max="9729" width="0.81640625" style="163" customWidth="1"/>
    <col min="9730" max="9730" width="1.54296875" style="163" customWidth="1"/>
    <col min="9731" max="9731" width="6.453125" style="163" customWidth="1"/>
    <col min="9732" max="9732" width="11.81640625" style="163" customWidth="1"/>
    <col min="9733" max="9733" width="10.54296875" style="163" customWidth="1"/>
    <col min="9734" max="9736" width="8.54296875" style="163" customWidth="1"/>
    <col min="9737" max="9737" width="9.453125" style="163" customWidth="1"/>
    <col min="9738" max="9738" width="12.54296875" style="163" customWidth="1"/>
    <col min="9739" max="9739" width="5.54296875" style="163" customWidth="1"/>
    <col min="9740" max="9740" width="13.81640625" style="163" customWidth="1"/>
    <col min="9741" max="9741" width="11.453125" style="163"/>
    <col min="9742" max="9742" width="1.453125" style="163" customWidth="1"/>
    <col min="9743" max="9743" width="11.453125" style="163"/>
    <col min="9744" max="9745" width="0" style="163" hidden="1" customWidth="1"/>
    <col min="9746" max="9984" width="11.453125" style="163"/>
    <col min="9985" max="9985" width="0.81640625" style="163" customWidth="1"/>
    <col min="9986" max="9986" width="1.54296875" style="163" customWidth="1"/>
    <col min="9987" max="9987" width="6.453125" style="163" customWidth="1"/>
    <col min="9988" max="9988" width="11.81640625" style="163" customWidth="1"/>
    <col min="9989" max="9989" width="10.54296875" style="163" customWidth="1"/>
    <col min="9990" max="9992" width="8.54296875" style="163" customWidth="1"/>
    <col min="9993" max="9993" width="9.453125" style="163" customWidth="1"/>
    <col min="9994" max="9994" width="12.54296875" style="163" customWidth="1"/>
    <col min="9995" max="9995" width="5.54296875" style="163" customWidth="1"/>
    <col min="9996" max="9996" width="13.81640625" style="163" customWidth="1"/>
    <col min="9997" max="9997" width="11.453125" style="163"/>
    <col min="9998" max="9998" width="1.453125" style="163" customWidth="1"/>
    <col min="9999" max="9999" width="11.453125" style="163"/>
    <col min="10000" max="10001" width="0" style="163" hidden="1" customWidth="1"/>
    <col min="10002" max="10240" width="11.453125" style="163"/>
    <col min="10241" max="10241" width="0.81640625" style="163" customWidth="1"/>
    <col min="10242" max="10242" width="1.54296875" style="163" customWidth="1"/>
    <col min="10243" max="10243" width="6.453125" style="163" customWidth="1"/>
    <col min="10244" max="10244" width="11.81640625" style="163" customWidth="1"/>
    <col min="10245" max="10245" width="10.54296875" style="163" customWidth="1"/>
    <col min="10246" max="10248" width="8.54296875" style="163" customWidth="1"/>
    <col min="10249" max="10249" width="9.453125" style="163" customWidth="1"/>
    <col min="10250" max="10250" width="12.54296875" style="163" customWidth="1"/>
    <col min="10251" max="10251" width="5.54296875" style="163" customWidth="1"/>
    <col min="10252" max="10252" width="13.81640625" style="163" customWidth="1"/>
    <col min="10253" max="10253" width="11.453125" style="163"/>
    <col min="10254" max="10254" width="1.453125" style="163" customWidth="1"/>
    <col min="10255" max="10255" width="11.453125" style="163"/>
    <col min="10256" max="10257" width="0" style="163" hidden="1" customWidth="1"/>
    <col min="10258" max="10496" width="11.453125" style="163"/>
    <col min="10497" max="10497" width="0.81640625" style="163" customWidth="1"/>
    <col min="10498" max="10498" width="1.54296875" style="163" customWidth="1"/>
    <col min="10499" max="10499" width="6.453125" style="163" customWidth="1"/>
    <col min="10500" max="10500" width="11.81640625" style="163" customWidth="1"/>
    <col min="10501" max="10501" width="10.54296875" style="163" customWidth="1"/>
    <col min="10502" max="10504" width="8.54296875" style="163" customWidth="1"/>
    <col min="10505" max="10505" width="9.453125" style="163" customWidth="1"/>
    <col min="10506" max="10506" width="12.54296875" style="163" customWidth="1"/>
    <col min="10507" max="10507" width="5.54296875" style="163" customWidth="1"/>
    <col min="10508" max="10508" width="13.81640625" style="163" customWidth="1"/>
    <col min="10509" max="10509" width="11.453125" style="163"/>
    <col min="10510" max="10510" width="1.453125" style="163" customWidth="1"/>
    <col min="10511" max="10511" width="11.453125" style="163"/>
    <col min="10512" max="10513" width="0" style="163" hidden="1" customWidth="1"/>
    <col min="10514" max="10752" width="11.453125" style="163"/>
    <col min="10753" max="10753" width="0.81640625" style="163" customWidth="1"/>
    <col min="10754" max="10754" width="1.54296875" style="163" customWidth="1"/>
    <col min="10755" max="10755" width="6.453125" style="163" customWidth="1"/>
    <col min="10756" max="10756" width="11.81640625" style="163" customWidth="1"/>
    <col min="10757" max="10757" width="10.54296875" style="163" customWidth="1"/>
    <col min="10758" max="10760" width="8.54296875" style="163" customWidth="1"/>
    <col min="10761" max="10761" width="9.453125" style="163" customWidth="1"/>
    <col min="10762" max="10762" width="12.54296875" style="163" customWidth="1"/>
    <col min="10763" max="10763" width="5.54296875" style="163" customWidth="1"/>
    <col min="10764" max="10764" width="13.81640625" style="163" customWidth="1"/>
    <col min="10765" max="10765" width="11.453125" style="163"/>
    <col min="10766" max="10766" width="1.453125" style="163" customWidth="1"/>
    <col min="10767" max="10767" width="11.453125" style="163"/>
    <col min="10768" max="10769" width="0" style="163" hidden="1" customWidth="1"/>
    <col min="10770" max="11008" width="11.453125" style="163"/>
    <col min="11009" max="11009" width="0.81640625" style="163" customWidth="1"/>
    <col min="11010" max="11010" width="1.54296875" style="163" customWidth="1"/>
    <col min="11011" max="11011" width="6.453125" style="163" customWidth="1"/>
    <col min="11012" max="11012" width="11.81640625" style="163" customWidth="1"/>
    <col min="11013" max="11013" width="10.54296875" style="163" customWidth="1"/>
    <col min="11014" max="11016" width="8.54296875" style="163" customWidth="1"/>
    <col min="11017" max="11017" width="9.453125" style="163" customWidth="1"/>
    <col min="11018" max="11018" width="12.54296875" style="163" customWidth="1"/>
    <col min="11019" max="11019" width="5.54296875" style="163" customWidth="1"/>
    <col min="11020" max="11020" width="13.81640625" style="163" customWidth="1"/>
    <col min="11021" max="11021" width="11.453125" style="163"/>
    <col min="11022" max="11022" width="1.453125" style="163" customWidth="1"/>
    <col min="11023" max="11023" width="11.453125" style="163"/>
    <col min="11024" max="11025" width="0" style="163" hidden="1" customWidth="1"/>
    <col min="11026" max="11264" width="11.453125" style="163"/>
    <col min="11265" max="11265" width="0.81640625" style="163" customWidth="1"/>
    <col min="11266" max="11266" width="1.54296875" style="163" customWidth="1"/>
    <col min="11267" max="11267" width="6.453125" style="163" customWidth="1"/>
    <col min="11268" max="11268" width="11.81640625" style="163" customWidth="1"/>
    <col min="11269" max="11269" width="10.54296875" style="163" customWidth="1"/>
    <col min="11270" max="11272" width="8.54296875" style="163" customWidth="1"/>
    <col min="11273" max="11273" width="9.453125" style="163" customWidth="1"/>
    <col min="11274" max="11274" width="12.54296875" style="163" customWidth="1"/>
    <col min="11275" max="11275" width="5.54296875" style="163" customWidth="1"/>
    <col min="11276" max="11276" width="13.81640625" style="163" customWidth="1"/>
    <col min="11277" max="11277" width="11.453125" style="163"/>
    <col min="11278" max="11278" width="1.453125" style="163" customWidth="1"/>
    <col min="11279" max="11279" width="11.453125" style="163"/>
    <col min="11280" max="11281" width="0" style="163" hidden="1" customWidth="1"/>
    <col min="11282" max="11520" width="11.453125" style="163"/>
    <col min="11521" max="11521" width="0.81640625" style="163" customWidth="1"/>
    <col min="11522" max="11522" width="1.54296875" style="163" customWidth="1"/>
    <col min="11523" max="11523" width="6.453125" style="163" customWidth="1"/>
    <col min="11524" max="11524" width="11.81640625" style="163" customWidth="1"/>
    <col min="11525" max="11525" width="10.54296875" style="163" customWidth="1"/>
    <col min="11526" max="11528" width="8.54296875" style="163" customWidth="1"/>
    <col min="11529" max="11529" width="9.453125" style="163" customWidth="1"/>
    <col min="11530" max="11530" width="12.54296875" style="163" customWidth="1"/>
    <col min="11531" max="11531" width="5.54296875" style="163" customWidth="1"/>
    <col min="11532" max="11532" width="13.81640625" style="163" customWidth="1"/>
    <col min="11533" max="11533" width="11.453125" style="163"/>
    <col min="11534" max="11534" width="1.453125" style="163" customWidth="1"/>
    <col min="11535" max="11535" width="11.453125" style="163"/>
    <col min="11536" max="11537" width="0" style="163" hidden="1" customWidth="1"/>
    <col min="11538" max="11776" width="11.453125" style="163"/>
    <col min="11777" max="11777" width="0.81640625" style="163" customWidth="1"/>
    <col min="11778" max="11778" width="1.54296875" style="163" customWidth="1"/>
    <col min="11779" max="11779" width="6.453125" style="163" customWidth="1"/>
    <col min="11780" max="11780" width="11.81640625" style="163" customWidth="1"/>
    <col min="11781" max="11781" width="10.54296875" style="163" customWidth="1"/>
    <col min="11782" max="11784" width="8.54296875" style="163" customWidth="1"/>
    <col min="11785" max="11785" width="9.453125" style="163" customWidth="1"/>
    <col min="11786" max="11786" width="12.54296875" style="163" customWidth="1"/>
    <col min="11787" max="11787" width="5.54296875" style="163" customWidth="1"/>
    <col min="11788" max="11788" width="13.81640625" style="163" customWidth="1"/>
    <col min="11789" max="11789" width="11.453125" style="163"/>
    <col min="11790" max="11790" width="1.453125" style="163" customWidth="1"/>
    <col min="11791" max="11791" width="11.453125" style="163"/>
    <col min="11792" max="11793" width="0" style="163" hidden="1" customWidth="1"/>
    <col min="11794" max="12032" width="11.453125" style="163"/>
    <col min="12033" max="12033" width="0.81640625" style="163" customWidth="1"/>
    <col min="12034" max="12034" width="1.54296875" style="163" customWidth="1"/>
    <col min="12035" max="12035" width="6.453125" style="163" customWidth="1"/>
    <col min="12036" max="12036" width="11.81640625" style="163" customWidth="1"/>
    <col min="12037" max="12037" width="10.54296875" style="163" customWidth="1"/>
    <col min="12038" max="12040" width="8.54296875" style="163" customWidth="1"/>
    <col min="12041" max="12041" width="9.453125" style="163" customWidth="1"/>
    <col min="12042" max="12042" width="12.54296875" style="163" customWidth="1"/>
    <col min="12043" max="12043" width="5.54296875" style="163" customWidth="1"/>
    <col min="12044" max="12044" width="13.81640625" style="163" customWidth="1"/>
    <col min="12045" max="12045" width="11.453125" style="163"/>
    <col min="12046" max="12046" width="1.453125" style="163" customWidth="1"/>
    <col min="12047" max="12047" width="11.453125" style="163"/>
    <col min="12048" max="12049" width="0" style="163" hidden="1" customWidth="1"/>
    <col min="12050" max="12288" width="11.453125" style="163"/>
    <col min="12289" max="12289" width="0.81640625" style="163" customWidth="1"/>
    <col min="12290" max="12290" width="1.54296875" style="163" customWidth="1"/>
    <col min="12291" max="12291" width="6.453125" style="163" customWidth="1"/>
    <col min="12292" max="12292" width="11.81640625" style="163" customWidth="1"/>
    <col min="12293" max="12293" width="10.54296875" style="163" customWidth="1"/>
    <col min="12294" max="12296" width="8.54296875" style="163" customWidth="1"/>
    <col min="12297" max="12297" width="9.453125" style="163" customWidth="1"/>
    <col min="12298" max="12298" width="12.54296875" style="163" customWidth="1"/>
    <col min="12299" max="12299" width="5.54296875" style="163" customWidth="1"/>
    <col min="12300" max="12300" width="13.81640625" style="163" customWidth="1"/>
    <col min="12301" max="12301" width="11.453125" style="163"/>
    <col min="12302" max="12302" width="1.453125" style="163" customWidth="1"/>
    <col min="12303" max="12303" width="11.453125" style="163"/>
    <col min="12304" max="12305" width="0" style="163" hidden="1" customWidth="1"/>
    <col min="12306" max="12544" width="11.453125" style="163"/>
    <col min="12545" max="12545" width="0.81640625" style="163" customWidth="1"/>
    <col min="12546" max="12546" width="1.54296875" style="163" customWidth="1"/>
    <col min="12547" max="12547" width="6.453125" style="163" customWidth="1"/>
    <col min="12548" max="12548" width="11.81640625" style="163" customWidth="1"/>
    <col min="12549" max="12549" width="10.54296875" style="163" customWidth="1"/>
    <col min="12550" max="12552" width="8.54296875" style="163" customWidth="1"/>
    <col min="12553" max="12553" width="9.453125" style="163" customWidth="1"/>
    <col min="12554" max="12554" width="12.54296875" style="163" customWidth="1"/>
    <col min="12555" max="12555" width="5.54296875" style="163" customWidth="1"/>
    <col min="12556" max="12556" width="13.81640625" style="163" customWidth="1"/>
    <col min="12557" max="12557" width="11.453125" style="163"/>
    <col min="12558" max="12558" width="1.453125" style="163" customWidth="1"/>
    <col min="12559" max="12559" width="11.453125" style="163"/>
    <col min="12560" max="12561" width="0" style="163" hidden="1" customWidth="1"/>
    <col min="12562" max="12800" width="11.453125" style="163"/>
    <col min="12801" max="12801" width="0.81640625" style="163" customWidth="1"/>
    <col min="12802" max="12802" width="1.54296875" style="163" customWidth="1"/>
    <col min="12803" max="12803" width="6.453125" style="163" customWidth="1"/>
    <col min="12804" max="12804" width="11.81640625" style="163" customWidth="1"/>
    <col min="12805" max="12805" width="10.54296875" style="163" customWidth="1"/>
    <col min="12806" max="12808" width="8.54296875" style="163" customWidth="1"/>
    <col min="12809" max="12809" width="9.453125" style="163" customWidth="1"/>
    <col min="12810" max="12810" width="12.54296875" style="163" customWidth="1"/>
    <col min="12811" max="12811" width="5.54296875" style="163" customWidth="1"/>
    <col min="12812" max="12812" width="13.81640625" style="163" customWidth="1"/>
    <col min="12813" max="12813" width="11.453125" style="163"/>
    <col min="12814" max="12814" width="1.453125" style="163" customWidth="1"/>
    <col min="12815" max="12815" width="11.453125" style="163"/>
    <col min="12816" max="12817" width="0" style="163" hidden="1" customWidth="1"/>
    <col min="12818" max="13056" width="11.453125" style="163"/>
    <col min="13057" max="13057" width="0.81640625" style="163" customWidth="1"/>
    <col min="13058" max="13058" width="1.54296875" style="163" customWidth="1"/>
    <col min="13059" max="13059" width="6.453125" style="163" customWidth="1"/>
    <col min="13060" max="13060" width="11.81640625" style="163" customWidth="1"/>
    <col min="13061" max="13061" width="10.54296875" style="163" customWidth="1"/>
    <col min="13062" max="13064" width="8.54296875" style="163" customWidth="1"/>
    <col min="13065" max="13065" width="9.453125" style="163" customWidth="1"/>
    <col min="13066" max="13066" width="12.54296875" style="163" customWidth="1"/>
    <col min="13067" max="13067" width="5.54296875" style="163" customWidth="1"/>
    <col min="13068" max="13068" width="13.81640625" style="163" customWidth="1"/>
    <col min="13069" max="13069" width="11.453125" style="163"/>
    <col min="13070" max="13070" width="1.453125" style="163" customWidth="1"/>
    <col min="13071" max="13071" width="11.453125" style="163"/>
    <col min="13072" max="13073" width="0" style="163" hidden="1" customWidth="1"/>
    <col min="13074" max="13312" width="11.453125" style="163"/>
    <col min="13313" max="13313" width="0.81640625" style="163" customWidth="1"/>
    <col min="13314" max="13314" width="1.54296875" style="163" customWidth="1"/>
    <col min="13315" max="13315" width="6.453125" style="163" customWidth="1"/>
    <col min="13316" max="13316" width="11.81640625" style="163" customWidth="1"/>
    <col min="13317" max="13317" width="10.54296875" style="163" customWidth="1"/>
    <col min="13318" max="13320" width="8.54296875" style="163" customWidth="1"/>
    <col min="13321" max="13321" width="9.453125" style="163" customWidth="1"/>
    <col min="13322" max="13322" width="12.54296875" style="163" customWidth="1"/>
    <col min="13323" max="13323" width="5.54296875" style="163" customWidth="1"/>
    <col min="13324" max="13324" width="13.81640625" style="163" customWidth="1"/>
    <col min="13325" max="13325" width="11.453125" style="163"/>
    <col min="13326" max="13326" width="1.453125" style="163" customWidth="1"/>
    <col min="13327" max="13327" width="11.453125" style="163"/>
    <col min="13328" max="13329" width="0" style="163" hidden="1" customWidth="1"/>
    <col min="13330" max="13568" width="11.453125" style="163"/>
    <col min="13569" max="13569" width="0.81640625" style="163" customWidth="1"/>
    <col min="13570" max="13570" width="1.54296875" style="163" customWidth="1"/>
    <col min="13571" max="13571" width="6.453125" style="163" customWidth="1"/>
    <col min="13572" max="13572" width="11.81640625" style="163" customWidth="1"/>
    <col min="13573" max="13573" width="10.54296875" style="163" customWidth="1"/>
    <col min="13574" max="13576" width="8.54296875" style="163" customWidth="1"/>
    <col min="13577" max="13577" width="9.453125" style="163" customWidth="1"/>
    <col min="13578" max="13578" width="12.54296875" style="163" customWidth="1"/>
    <col min="13579" max="13579" width="5.54296875" style="163" customWidth="1"/>
    <col min="13580" max="13580" width="13.81640625" style="163" customWidth="1"/>
    <col min="13581" max="13581" width="11.453125" style="163"/>
    <col min="13582" max="13582" width="1.453125" style="163" customWidth="1"/>
    <col min="13583" max="13583" width="11.453125" style="163"/>
    <col min="13584" max="13585" width="0" style="163" hidden="1" customWidth="1"/>
    <col min="13586" max="13824" width="11.453125" style="163"/>
    <col min="13825" max="13825" width="0.81640625" style="163" customWidth="1"/>
    <col min="13826" max="13826" width="1.54296875" style="163" customWidth="1"/>
    <col min="13827" max="13827" width="6.453125" style="163" customWidth="1"/>
    <col min="13828" max="13828" width="11.81640625" style="163" customWidth="1"/>
    <col min="13829" max="13829" width="10.54296875" style="163" customWidth="1"/>
    <col min="13830" max="13832" width="8.54296875" style="163" customWidth="1"/>
    <col min="13833" max="13833" width="9.453125" style="163" customWidth="1"/>
    <col min="13834" max="13834" width="12.54296875" style="163" customWidth="1"/>
    <col min="13835" max="13835" width="5.54296875" style="163" customWidth="1"/>
    <col min="13836" max="13836" width="13.81640625" style="163" customWidth="1"/>
    <col min="13837" max="13837" width="11.453125" style="163"/>
    <col min="13838" max="13838" width="1.453125" style="163" customWidth="1"/>
    <col min="13839" max="13839" width="11.453125" style="163"/>
    <col min="13840" max="13841" width="0" style="163" hidden="1" customWidth="1"/>
    <col min="13842" max="14080" width="11.453125" style="163"/>
    <col min="14081" max="14081" width="0.81640625" style="163" customWidth="1"/>
    <col min="14082" max="14082" width="1.54296875" style="163" customWidth="1"/>
    <col min="14083" max="14083" width="6.453125" style="163" customWidth="1"/>
    <col min="14084" max="14084" width="11.81640625" style="163" customWidth="1"/>
    <col min="14085" max="14085" width="10.54296875" style="163" customWidth="1"/>
    <col min="14086" max="14088" width="8.54296875" style="163" customWidth="1"/>
    <col min="14089" max="14089" width="9.453125" style="163" customWidth="1"/>
    <col min="14090" max="14090" width="12.54296875" style="163" customWidth="1"/>
    <col min="14091" max="14091" width="5.54296875" style="163" customWidth="1"/>
    <col min="14092" max="14092" width="13.81640625" style="163" customWidth="1"/>
    <col min="14093" max="14093" width="11.453125" style="163"/>
    <col min="14094" max="14094" width="1.453125" style="163" customWidth="1"/>
    <col min="14095" max="14095" width="11.453125" style="163"/>
    <col min="14096" max="14097" width="0" style="163" hidden="1" customWidth="1"/>
    <col min="14098" max="14336" width="11.453125" style="163"/>
    <col min="14337" max="14337" width="0.81640625" style="163" customWidth="1"/>
    <col min="14338" max="14338" width="1.54296875" style="163" customWidth="1"/>
    <col min="14339" max="14339" width="6.453125" style="163" customWidth="1"/>
    <col min="14340" max="14340" width="11.81640625" style="163" customWidth="1"/>
    <col min="14341" max="14341" width="10.54296875" style="163" customWidth="1"/>
    <col min="14342" max="14344" width="8.54296875" style="163" customWidth="1"/>
    <col min="14345" max="14345" width="9.453125" style="163" customWidth="1"/>
    <col min="14346" max="14346" width="12.54296875" style="163" customWidth="1"/>
    <col min="14347" max="14347" width="5.54296875" style="163" customWidth="1"/>
    <col min="14348" max="14348" width="13.81640625" style="163" customWidth="1"/>
    <col min="14349" max="14349" width="11.453125" style="163"/>
    <col min="14350" max="14350" width="1.453125" style="163" customWidth="1"/>
    <col min="14351" max="14351" width="11.453125" style="163"/>
    <col min="14352" max="14353" width="0" style="163" hidden="1" customWidth="1"/>
    <col min="14354" max="14592" width="11.453125" style="163"/>
    <col min="14593" max="14593" width="0.81640625" style="163" customWidth="1"/>
    <col min="14594" max="14594" width="1.54296875" style="163" customWidth="1"/>
    <col min="14595" max="14595" width="6.453125" style="163" customWidth="1"/>
    <col min="14596" max="14596" width="11.81640625" style="163" customWidth="1"/>
    <col min="14597" max="14597" width="10.54296875" style="163" customWidth="1"/>
    <col min="14598" max="14600" width="8.54296875" style="163" customWidth="1"/>
    <col min="14601" max="14601" width="9.453125" style="163" customWidth="1"/>
    <col min="14602" max="14602" width="12.54296875" style="163" customWidth="1"/>
    <col min="14603" max="14603" width="5.54296875" style="163" customWidth="1"/>
    <col min="14604" max="14604" width="13.81640625" style="163" customWidth="1"/>
    <col min="14605" max="14605" width="11.453125" style="163"/>
    <col min="14606" max="14606" width="1.453125" style="163" customWidth="1"/>
    <col min="14607" max="14607" width="11.453125" style="163"/>
    <col min="14608" max="14609" width="0" style="163" hidden="1" customWidth="1"/>
    <col min="14610" max="14848" width="11.453125" style="163"/>
    <col min="14849" max="14849" width="0.81640625" style="163" customWidth="1"/>
    <col min="14850" max="14850" width="1.54296875" style="163" customWidth="1"/>
    <col min="14851" max="14851" width="6.453125" style="163" customWidth="1"/>
    <col min="14852" max="14852" width="11.81640625" style="163" customWidth="1"/>
    <col min="14853" max="14853" width="10.54296875" style="163" customWidth="1"/>
    <col min="14854" max="14856" width="8.54296875" style="163" customWidth="1"/>
    <col min="14857" max="14857" width="9.453125" style="163" customWidth="1"/>
    <col min="14858" max="14858" width="12.54296875" style="163" customWidth="1"/>
    <col min="14859" max="14859" width="5.54296875" style="163" customWidth="1"/>
    <col min="14860" max="14860" width="13.81640625" style="163" customWidth="1"/>
    <col min="14861" max="14861" width="11.453125" style="163"/>
    <col min="14862" max="14862" width="1.453125" style="163" customWidth="1"/>
    <col min="14863" max="14863" width="11.453125" style="163"/>
    <col min="14864" max="14865" width="0" style="163" hidden="1" customWidth="1"/>
    <col min="14866" max="15104" width="11.453125" style="163"/>
    <col min="15105" max="15105" width="0.81640625" style="163" customWidth="1"/>
    <col min="15106" max="15106" width="1.54296875" style="163" customWidth="1"/>
    <col min="15107" max="15107" width="6.453125" style="163" customWidth="1"/>
    <col min="15108" max="15108" width="11.81640625" style="163" customWidth="1"/>
    <col min="15109" max="15109" width="10.54296875" style="163" customWidth="1"/>
    <col min="15110" max="15112" width="8.54296875" style="163" customWidth="1"/>
    <col min="15113" max="15113" width="9.453125" style="163" customWidth="1"/>
    <col min="15114" max="15114" width="12.54296875" style="163" customWidth="1"/>
    <col min="15115" max="15115" width="5.54296875" style="163" customWidth="1"/>
    <col min="15116" max="15116" width="13.81640625" style="163" customWidth="1"/>
    <col min="15117" max="15117" width="11.453125" style="163"/>
    <col min="15118" max="15118" width="1.453125" style="163" customWidth="1"/>
    <col min="15119" max="15119" width="11.453125" style="163"/>
    <col min="15120" max="15121" width="0" style="163" hidden="1" customWidth="1"/>
    <col min="15122" max="15360" width="11.453125" style="163"/>
    <col min="15361" max="15361" width="0.81640625" style="163" customWidth="1"/>
    <col min="15362" max="15362" width="1.54296875" style="163" customWidth="1"/>
    <col min="15363" max="15363" width="6.453125" style="163" customWidth="1"/>
    <col min="15364" max="15364" width="11.81640625" style="163" customWidth="1"/>
    <col min="15365" max="15365" width="10.54296875" style="163" customWidth="1"/>
    <col min="15366" max="15368" width="8.54296875" style="163" customWidth="1"/>
    <col min="15369" max="15369" width="9.453125" style="163" customWidth="1"/>
    <col min="15370" max="15370" width="12.54296875" style="163" customWidth="1"/>
    <col min="15371" max="15371" width="5.54296875" style="163" customWidth="1"/>
    <col min="15372" max="15372" width="13.81640625" style="163" customWidth="1"/>
    <col min="15373" max="15373" width="11.453125" style="163"/>
    <col min="15374" max="15374" width="1.453125" style="163" customWidth="1"/>
    <col min="15375" max="15375" width="11.453125" style="163"/>
    <col min="15376" max="15377" width="0" style="163" hidden="1" customWidth="1"/>
    <col min="15378" max="15616" width="11.453125" style="163"/>
    <col min="15617" max="15617" width="0.81640625" style="163" customWidth="1"/>
    <col min="15618" max="15618" width="1.54296875" style="163" customWidth="1"/>
    <col min="15619" max="15619" width="6.453125" style="163" customWidth="1"/>
    <col min="15620" max="15620" width="11.81640625" style="163" customWidth="1"/>
    <col min="15621" max="15621" width="10.54296875" style="163" customWidth="1"/>
    <col min="15622" max="15624" width="8.54296875" style="163" customWidth="1"/>
    <col min="15625" max="15625" width="9.453125" style="163" customWidth="1"/>
    <col min="15626" max="15626" width="12.54296875" style="163" customWidth="1"/>
    <col min="15627" max="15627" width="5.54296875" style="163" customWidth="1"/>
    <col min="15628" max="15628" width="13.81640625" style="163" customWidth="1"/>
    <col min="15629" max="15629" width="11.453125" style="163"/>
    <col min="15630" max="15630" width="1.453125" style="163" customWidth="1"/>
    <col min="15631" max="15631" width="11.453125" style="163"/>
    <col min="15632" max="15633" width="0" style="163" hidden="1" customWidth="1"/>
    <col min="15634" max="15872" width="11.453125" style="163"/>
    <col min="15873" max="15873" width="0.81640625" style="163" customWidth="1"/>
    <col min="15874" max="15874" width="1.54296875" style="163" customWidth="1"/>
    <col min="15875" max="15875" width="6.453125" style="163" customWidth="1"/>
    <col min="15876" max="15876" width="11.81640625" style="163" customWidth="1"/>
    <col min="15877" max="15877" width="10.54296875" style="163" customWidth="1"/>
    <col min="15878" max="15880" width="8.54296875" style="163" customWidth="1"/>
    <col min="15881" max="15881" width="9.453125" style="163" customWidth="1"/>
    <col min="15882" max="15882" width="12.54296875" style="163" customWidth="1"/>
    <col min="15883" max="15883" width="5.54296875" style="163" customWidth="1"/>
    <col min="15884" max="15884" width="13.81640625" style="163" customWidth="1"/>
    <col min="15885" max="15885" width="11.453125" style="163"/>
    <col min="15886" max="15886" width="1.453125" style="163" customWidth="1"/>
    <col min="15887" max="15887" width="11.453125" style="163"/>
    <col min="15888" max="15889" width="0" style="163" hidden="1" customWidth="1"/>
    <col min="15890" max="16128" width="11.453125" style="163"/>
    <col min="16129" max="16129" width="0.81640625" style="163" customWidth="1"/>
    <col min="16130" max="16130" width="1.54296875" style="163" customWidth="1"/>
    <col min="16131" max="16131" width="6.453125" style="163" customWidth="1"/>
    <col min="16132" max="16132" width="11.81640625" style="163" customWidth="1"/>
    <col min="16133" max="16133" width="10.54296875" style="163" customWidth="1"/>
    <col min="16134" max="16136" width="8.54296875" style="163" customWidth="1"/>
    <col min="16137" max="16137" width="9.453125" style="163" customWidth="1"/>
    <col min="16138" max="16138" width="12.54296875" style="163" customWidth="1"/>
    <col min="16139" max="16139" width="5.54296875" style="163" customWidth="1"/>
    <col min="16140" max="16140" width="13.81640625" style="163" customWidth="1"/>
    <col min="16141" max="16141" width="11.453125" style="163"/>
    <col min="16142" max="16142" width="1.453125" style="163" customWidth="1"/>
    <col min="16143" max="16143" width="11.453125" style="163"/>
    <col min="16144" max="16145" width="0" style="163" hidden="1" customWidth="1"/>
    <col min="16146" max="16384" width="11.453125" style="163"/>
  </cols>
  <sheetData>
    <row r="1" spans="2:20" ht="6" customHeight="1" thickBot="1" x14ac:dyDescent="0.4"/>
    <row r="2" spans="2:20" ht="5.25" customHeight="1" x14ac:dyDescent="0.35">
      <c r="B2" s="164"/>
      <c r="C2" s="165"/>
      <c r="D2" s="165"/>
      <c r="E2" s="165"/>
      <c r="F2" s="165"/>
      <c r="G2" s="165"/>
      <c r="H2" s="165"/>
      <c r="I2" s="165"/>
      <c r="J2" s="165"/>
      <c r="K2" s="165"/>
      <c r="L2" s="166"/>
      <c r="M2" s="166"/>
      <c r="N2" s="167"/>
    </row>
    <row r="3" spans="2:20" ht="16.5" customHeight="1" x14ac:dyDescent="0.35">
      <c r="B3" s="509" t="s">
        <v>96</v>
      </c>
      <c r="C3" s="510"/>
      <c r="D3" s="510"/>
      <c r="E3" s="510"/>
      <c r="F3" s="510"/>
      <c r="G3" s="510"/>
      <c r="H3" s="510"/>
      <c r="I3" s="510"/>
      <c r="J3" s="510"/>
      <c r="K3" s="510"/>
      <c r="L3" s="510"/>
      <c r="M3" s="510"/>
      <c r="N3" s="168"/>
    </row>
    <row r="4" spans="2:20" ht="5.25" customHeight="1" thickBot="1" x14ac:dyDescent="0.4">
      <c r="B4" s="169"/>
      <c r="C4" s="170"/>
      <c r="D4" s="170"/>
      <c r="E4" s="170"/>
      <c r="F4" s="170"/>
      <c r="G4" s="170"/>
      <c r="H4" s="170"/>
      <c r="I4" s="170"/>
      <c r="J4" s="170"/>
      <c r="K4" s="170"/>
      <c r="L4" s="171"/>
      <c r="M4" s="171"/>
      <c r="N4" s="168"/>
    </row>
    <row r="5" spans="2:20" ht="5.25" customHeight="1" x14ac:dyDescent="0.35">
      <c r="B5" s="164"/>
      <c r="C5" s="165"/>
      <c r="D5" s="165"/>
      <c r="E5" s="165"/>
      <c r="F5" s="165"/>
      <c r="G5" s="165"/>
      <c r="H5" s="165"/>
      <c r="I5" s="165"/>
      <c r="J5" s="165"/>
      <c r="K5" s="165"/>
      <c r="L5" s="166"/>
      <c r="M5" s="166"/>
      <c r="N5" s="167"/>
    </row>
    <row r="6" spans="2:20" ht="13.5" customHeight="1" x14ac:dyDescent="0.35">
      <c r="B6" s="172"/>
      <c r="C6" s="511"/>
      <c r="D6" s="512"/>
      <c r="E6" s="513"/>
      <c r="F6" s="173"/>
      <c r="G6" s="174" t="s">
        <v>97</v>
      </c>
      <c r="H6" s="175"/>
      <c r="I6" s="514" t="s">
        <v>177</v>
      </c>
      <c r="J6" s="515"/>
      <c r="K6" s="515"/>
      <c r="L6" s="176" t="s">
        <v>98</v>
      </c>
      <c r="M6" s="427">
        <f>'Lettre devis'!E5</f>
        <v>0</v>
      </c>
      <c r="N6" s="168"/>
    </row>
    <row r="7" spans="2:20" ht="13.5" customHeight="1" x14ac:dyDescent="0.35">
      <c r="B7" s="177"/>
      <c r="C7" s="178"/>
      <c r="D7" s="179"/>
      <c r="E7" s="180"/>
      <c r="F7" s="173"/>
      <c r="G7" s="181" t="s">
        <v>99</v>
      </c>
      <c r="H7" s="182"/>
      <c r="I7" s="516">
        <f>'Lettre devis'!E8</f>
        <v>0</v>
      </c>
      <c r="J7" s="517"/>
      <c r="K7" s="517"/>
      <c r="L7" s="518" t="s">
        <v>100</v>
      </c>
      <c r="M7" s="519"/>
      <c r="N7" s="168"/>
      <c r="R7" s="520" t="s">
        <v>101</v>
      </c>
      <c r="S7" s="520"/>
      <c r="T7" s="520"/>
    </row>
    <row r="8" spans="2:20" ht="13.5" customHeight="1" x14ac:dyDescent="0.35">
      <c r="B8" s="177"/>
      <c r="C8" s="183"/>
      <c r="D8" s="184"/>
      <c r="E8" s="185"/>
      <c r="F8" s="186"/>
      <c r="G8" s="187" t="s">
        <v>102</v>
      </c>
      <c r="H8" s="188"/>
      <c r="I8" s="521" t="str">
        <f>'Lettre devis'!C12</f>
        <v>ALFORTVILLE CT</v>
      </c>
      <c r="J8" s="522"/>
      <c r="K8" s="522"/>
      <c r="L8" s="523">
        <f>'Lettre devis'!C18</f>
        <v>0</v>
      </c>
      <c r="M8" s="524"/>
      <c r="N8" s="168"/>
      <c r="R8" s="621" t="s">
        <v>103</v>
      </c>
      <c r="S8" s="621"/>
      <c r="T8" s="298">
        <f>F20</f>
        <v>0</v>
      </c>
    </row>
    <row r="9" spans="2:20" ht="13.5" customHeight="1" x14ac:dyDescent="0.35">
      <c r="B9" s="177"/>
      <c r="C9" s="183"/>
      <c r="D9" s="184"/>
      <c r="E9" s="185"/>
      <c r="F9" s="173"/>
      <c r="G9" s="181" t="s">
        <v>104</v>
      </c>
      <c r="H9" s="182"/>
      <c r="I9" s="516" t="str">
        <f ca="1">'Lettre devis'!C17</f>
        <v>DEVIS 2020 - FORUM XLS</v>
      </c>
      <c r="J9" s="517"/>
      <c r="K9" s="517"/>
      <c r="L9" s="526" t="s">
        <v>105</v>
      </c>
      <c r="M9" s="527"/>
      <c r="N9" s="168"/>
      <c r="R9" s="621" t="s">
        <v>106</v>
      </c>
      <c r="S9" s="621"/>
      <c r="T9" s="299">
        <f>J42</f>
        <v>0</v>
      </c>
    </row>
    <row r="10" spans="2:20" ht="13.5" customHeight="1" x14ac:dyDescent="0.35">
      <c r="B10" s="177"/>
      <c r="C10" s="183"/>
      <c r="D10" s="184"/>
      <c r="E10" s="185"/>
      <c r="F10" s="190"/>
      <c r="G10" s="187" t="s">
        <v>107</v>
      </c>
      <c r="H10" s="188"/>
      <c r="I10" s="529">
        <f>'Lettre devis'!C21</f>
        <v>0</v>
      </c>
      <c r="J10" s="530"/>
      <c r="K10" s="530"/>
      <c r="L10" s="518" t="s">
        <v>108</v>
      </c>
      <c r="M10" s="519"/>
      <c r="N10" s="168"/>
      <c r="R10" s="621" t="s">
        <v>109</v>
      </c>
      <c r="S10" s="621"/>
      <c r="T10" s="299">
        <f>J49</f>
        <v>0</v>
      </c>
    </row>
    <row r="11" spans="2:20" ht="13.5" customHeight="1" x14ac:dyDescent="0.35">
      <c r="B11" s="177"/>
      <c r="C11" s="191"/>
      <c r="D11" s="192"/>
      <c r="E11" s="193"/>
      <c r="F11" s="186"/>
      <c r="G11" s="194" t="s">
        <v>110</v>
      </c>
      <c r="H11" s="195"/>
      <c r="I11" s="532">
        <f>'Lettre devis'!C24</f>
        <v>0</v>
      </c>
      <c r="J11" s="533"/>
      <c r="K11" s="533"/>
      <c r="L11" s="194"/>
      <c r="M11" s="196"/>
      <c r="N11" s="168"/>
      <c r="R11" s="534" t="s">
        <v>111</v>
      </c>
      <c r="S11" s="534"/>
      <c r="T11" s="189">
        <f>J52</f>
        <v>0</v>
      </c>
    </row>
    <row r="12" spans="2:20" ht="5.25" customHeight="1" thickBot="1" x14ac:dyDescent="0.4">
      <c r="B12" s="197"/>
      <c r="C12" s="198"/>
      <c r="D12" s="198"/>
      <c r="E12" s="198"/>
      <c r="F12" s="198"/>
      <c r="G12" s="198"/>
      <c r="H12" s="198"/>
      <c r="I12" s="198"/>
      <c r="J12" s="198"/>
      <c r="K12" s="198"/>
      <c r="L12" s="199"/>
      <c r="M12" s="199"/>
      <c r="N12" s="200"/>
      <c r="R12" s="621" t="s">
        <v>112</v>
      </c>
      <c r="S12" s="621"/>
      <c r="T12" s="622">
        <f>J50</f>
        <v>0</v>
      </c>
    </row>
    <row r="13" spans="2:20" ht="9" customHeight="1" x14ac:dyDescent="0.35">
      <c r="B13" s="169"/>
      <c r="C13" s="170"/>
      <c r="D13" s="170"/>
      <c r="E13" s="170"/>
      <c r="F13" s="170"/>
      <c r="G13" s="170"/>
      <c r="H13" s="170"/>
      <c r="I13" s="170"/>
      <c r="J13" s="170"/>
      <c r="K13" s="170"/>
      <c r="L13" s="171"/>
      <c r="M13" s="171"/>
      <c r="N13" s="168"/>
      <c r="R13" s="621"/>
      <c r="S13" s="621"/>
      <c r="T13" s="623"/>
    </row>
    <row r="14" spans="2:20" ht="13.5" customHeight="1" x14ac:dyDescent="0.35">
      <c r="B14" s="169"/>
      <c r="C14" s="201" t="s">
        <v>113</v>
      </c>
      <c r="D14" s="170"/>
      <c r="E14" s="170"/>
      <c r="F14" s="170"/>
      <c r="G14" s="170"/>
      <c r="H14" s="170"/>
      <c r="I14" s="170"/>
      <c r="J14" s="170"/>
      <c r="K14" s="170"/>
      <c r="L14" s="171"/>
      <c r="M14" s="171"/>
      <c r="N14" s="168"/>
      <c r="R14" s="624" t="s">
        <v>114</v>
      </c>
      <c r="S14" s="625"/>
      <c r="T14" s="622">
        <f>J33</f>
        <v>0</v>
      </c>
    </row>
    <row r="15" spans="2:20" ht="8.15" customHeight="1" x14ac:dyDescent="0.35">
      <c r="B15" s="169"/>
      <c r="C15" s="170"/>
      <c r="D15" s="170"/>
      <c r="E15" s="170"/>
      <c r="F15" s="170"/>
      <c r="G15" s="170"/>
      <c r="H15" s="170"/>
      <c r="I15" s="170"/>
      <c r="J15" s="170"/>
      <c r="K15" s="170"/>
      <c r="L15" s="171"/>
      <c r="M15" s="171"/>
      <c r="N15" s="168"/>
      <c r="R15" s="626"/>
      <c r="S15" s="627"/>
      <c r="T15" s="623"/>
    </row>
    <row r="16" spans="2:20" ht="13.5" customHeight="1" x14ac:dyDescent="0.3">
      <c r="B16" s="169"/>
      <c r="C16" s="543" t="s">
        <v>115</v>
      </c>
      <c r="D16" s="546" t="s">
        <v>116</v>
      </c>
      <c r="E16" s="547"/>
      <c r="F16" s="552" t="s">
        <v>117</v>
      </c>
      <c r="G16" s="553"/>
      <c r="H16" s="552" t="s">
        <v>118</v>
      </c>
      <c r="I16" s="553"/>
      <c r="J16" s="554" t="s">
        <v>119</v>
      </c>
      <c r="K16" s="557" t="s">
        <v>120</v>
      </c>
      <c r="L16" s="558"/>
      <c r="M16" s="559"/>
      <c r="N16" s="168"/>
      <c r="R16" s="566" t="s">
        <v>197</v>
      </c>
      <c r="S16" s="567"/>
      <c r="T16" s="202">
        <f>ROUND(J68,2)</f>
        <v>0</v>
      </c>
    </row>
    <row r="17" spans="2:20" ht="13.5" customHeight="1" x14ac:dyDescent="0.35">
      <c r="B17" s="169"/>
      <c r="C17" s="544"/>
      <c r="D17" s="548"/>
      <c r="E17" s="549"/>
      <c r="F17" s="571" t="s">
        <v>122</v>
      </c>
      <c r="G17" s="573" t="s">
        <v>123</v>
      </c>
      <c r="H17" s="571" t="s">
        <v>122</v>
      </c>
      <c r="I17" s="573" t="s">
        <v>124</v>
      </c>
      <c r="J17" s="555"/>
      <c r="K17" s="560"/>
      <c r="L17" s="561"/>
      <c r="M17" s="562"/>
      <c r="N17" s="168"/>
      <c r="R17" s="568"/>
      <c r="S17" s="569"/>
      <c r="T17" s="203"/>
    </row>
    <row r="18" spans="2:20" ht="13.5" customHeight="1" x14ac:dyDescent="0.35">
      <c r="B18" s="169"/>
      <c r="C18" s="545"/>
      <c r="D18" s="550"/>
      <c r="E18" s="551"/>
      <c r="F18" s="572"/>
      <c r="G18" s="574"/>
      <c r="H18" s="545"/>
      <c r="I18" s="575"/>
      <c r="J18" s="556"/>
      <c r="K18" s="563"/>
      <c r="L18" s="564"/>
      <c r="M18" s="565"/>
      <c r="N18" s="168"/>
      <c r="R18" s="576" t="s">
        <v>194</v>
      </c>
      <c r="S18" s="576"/>
      <c r="T18" s="436" t="str">
        <f>'Devis Client'!C64</f>
        <v>NON</v>
      </c>
    </row>
    <row r="19" spans="2:20" ht="13.5" customHeight="1" x14ac:dyDescent="0.35">
      <c r="B19" s="169"/>
      <c r="C19" s="204">
        <v>1</v>
      </c>
      <c r="D19" s="577" t="s">
        <v>125</v>
      </c>
      <c r="E19" s="578"/>
      <c r="F19" s="300"/>
      <c r="G19" s="206">
        <v>107</v>
      </c>
      <c r="H19" s="205"/>
      <c r="I19" s="207"/>
      <c r="J19" s="208">
        <f>(F19*G19)+(G19*H19*I19)</f>
        <v>0</v>
      </c>
      <c r="K19" s="587"/>
      <c r="L19" s="588"/>
      <c r="M19" s="589"/>
      <c r="N19" s="168"/>
      <c r="P19" s="209">
        <v>4.5</v>
      </c>
      <c r="Q19" s="210">
        <f>P19*(F19+H19*I19)</f>
        <v>0</v>
      </c>
    </row>
    <row r="20" spans="2:20" ht="13.5" customHeight="1" x14ac:dyDescent="0.35">
      <c r="B20" s="169"/>
      <c r="C20" s="211">
        <v>2</v>
      </c>
      <c r="D20" s="582" t="s">
        <v>103</v>
      </c>
      <c r="E20" s="583"/>
      <c r="F20" s="300"/>
      <c r="G20" s="213">
        <v>58</v>
      </c>
      <c r="H20" s="214"/>
      <c r="I20" s="215"/>
      <c r="J20" s="216">
        <f t="shared" ref="J20:J28" si="0">(F20*G20)+(G20*H20*I20)</f>
        <v>0</v>
      </c>
      <c r="K20" s="579"/>
      <c r="L20" s="580"/>
      <c r="M20" s="581"/>
      <c r="N20" s="168"/>
      <c r="P20" s="209">
        <v>1.55</v>
      </c>
      <c r="Q20" s="210">
        <f t="shared" ref="Q20:Q27" si="1">P20*(F20+H20*I20)</f>
        <v>0</v>
      </c>
    </row>
    <row r="21" spans="2:20" ht="13.5" customHeight="1" x14ac:dyDescent="0.35">
      <c r="B21" s="169"/>
      <c r="C21" s="211">
        <v>3</v>
      </c>
      <c r="D21" s="582" t="s">
        <v>60</v>
      </c>
      <c r="E21" s="583"/>
      <c r="F21" s="300"/>
      <c r="G21" s="213">
        <v>51</v>
      </c>
      <c r="H21" s="214"/>
      <c r="I21" s="215"/>
      <c r="J21" s="216">
        <f t="shared" si="0"/>
        <v>0</v>
      </c>
      <c r="K21" s="584"/>
      <c r="L21" s="585"/>
      <c r="M21" s="586"/>
      <c r="N21" s="168"/>
      <c r="P21" s="209">
        <v>1.1000000000000001</v>
      </c>
      <c r="Q21" s="210">
        <f t="shared" si="1"/>
        <v>0</v>
      </c>
    </row>
    <row r="22" spans="2:20" ht="13.5" customHeight="1" x14ac:dyDescent="0.35">
      <c r="B22" s="169"/>
      <c r="C22" s="211">
        <v>4</v>
      </c>
      <c r="D22" s="582" t="s">
        <v>126</v>
      </c>
      <c r="E22" s="583"/>
      <c r="F22" s="300"/>
      <c r="G22" s="213">
        <v>46</v>
      </c>
      <c r="H22" s="214"/>
      <c r="I22" s="215"/>
      <c r="J22" s="216">
        <f t="shared" si="0"/>
        <v>0</v>
      </c>
      <c r="K22" s="579"/>
      <c r="L22" s="580"/>
      <c r="M22" s="581"/>
      <c r="N22" s="168"/>
      <c r="P22" s="209">
        <v>1</v>
      </c>
      <c r="Q22" s="210">
        <f t="shared" si="1"/>
        <v>0</v>
      </c>
      <c r="R22" s="89" t="s">
        <v>50</v>
      </c>
      <c r="S22" s="90"/>
    </row>
    <row r="23" spans="2:20" ht="13.5" customHeight="1" x14ac:dyDescent="0.35">
      <c r="B23" s="169"/>
      <c r="C23" s="211">
        <v>5</v>
      </c>
      <c r="D23" s="217" t="s">
        <v>127</v>
      </c>
      <c r="E23" s="218"/>
      <c r="F23" s="300"/>
      <c r="G23" s="213">
        <v>44</v>
      </c>
      <c r="H23" s="214"/>
      <c r="I23" s="215"/>
      <c r="J23" s="216">
        <f t="shared" si="0"/>
        <v>0</v>
      </c>
      <c r="K23" s="579"/>
      <c r="L23" s="580"/>
      <c r="M23" s="581"/>
      <c r="N23" s="168"/>
      <c r="P23" s="209">
        <v>1.1000000000000001</v>
      </c>
      <c r="Q23" s="210">
        <f t="shared" si="1"/>
        <v>0</v>
      </c>
      <c r="R23" s="457">
        <f>I66</f>
        <v>0</v>
      </c>
      <c r="S23" s="458">
        <f>J66</f>
        <v>0</v>
      </c>
    </row>
    <row r="24" spans="2:20" ht="13.5" customHeight="1" x14ac:dyDescent="0.35">
      <c r="B24" s="169"/>
      <c r="C24" s="211">
        <v>6</v>
      </c>
      <c r="D24" s="217" t="s">
        <v>128</v>
      </c>
      <c r="E24" s="218"/>
      <c r="F24" s="300"/>
      <c r="G24" s="213">
        <v>44</v>
      </c>
      <c r="H24" s="214"/>
      <c r="I24" s="215"/>
      <c r="J24" s="216">
        <f t="shared" si="0"/>
        <v>0</v>
      </c>
      <c r="K24" s="579"/>
      <c r="L24" s="580"/>
      <c r="M24" s="581"/>
      <c r="N24" s="168"/>
      <c r="P24" s="209">
        <v>1</v>
      </c>
      <c r="Q24" s="210">
        <f t="shared" si="1"/>
        <v>0</v>
      </c>
      <c r="R24" s="457"/>
      <c r="S24" s="458"/>
    </row>
    <row r="25" spans="2:20" ht="13.5" customHeight="1" x14ac:dyDescent="0.35">
      <c r="B25" s="169"/>
      <c r="C25" s="211">
        <v>7</v>
      </c>
      <c r="D25" s="217" t="s">
        <v>129</v>
      </c>
      <c r="E25" s="218"/>
      <c r="F25" s="300"/>
      <c r="G25" s="213">
        <v>108</v>
      </c>
      <c r="H25" s="214"/>
      <c r="I25" s="215"/>
      <c r="J25" s="216">
        <f t="shared" si="0"/>
        <v>0</v>
      </c>
      <c r="K25" s="579"/>
      <c r="L25" s="580"/>
      <c r="M25" s="581"/>
      <c r="N25" s="168"/>
      <c r="P25" s="210">
        <v>4.75</v>
      </c>
      <c r="Q25" s="210">
        <f t="shared" si="1"/>
        <v>0</v>
      </c>
    </row>
    <row r="26" spans="2:20" ht="13.5" customHeight="1" x14ac:dyDescent="0.35">
      <c r="B26" s="169"/>
      <c r="C26" s="211">
        <v>8</v>
      </c>
      <c r="D26" s="217" t="s">
        <v>130</v>
      </c>
      <c r="E26" s="218"/>
      <c r="F26" s="300"/>
      <c r="G26" s="213">
        <v>48</v>
      </c>
      <c r="H26" s="214"/>
      <c r="I26" s="215"/>
      <c r="J26" s="216">
        <f>(F26*G26)+(G26*H26*I26)</f>
        <v>0</v>
      </c>
      <c r="K26" s="579"/>
      <c r="L26" s="580"/>
      <c r="M26" s="581"/>
      <c r="N26" s="168"/>
      <c r="P26" s="210">
        <v>0.5</v>
      </c>
      <c r="Q26" s="210">
        <f t="shared" si="1"/>
        <v>0</v>
      </c>
    </row>
    <row r="27" spans="2:20" ht="13.5" customHeight="1" x14ac:dyDescent="0.35">
      <c r="B27" s="169"/>
      <c r="C27" s="211">
        <v>11</v>
      </c>
      <c r="D27" s="217" t="s">
        <v>131</v>
      </c>
      <c r="E27" s="218"/>
      <c r="F27" s="300"/>
      <c r="G27" s="213">
        <v>37</v>
      </c>
      <c r="H27" s="214"/>
      <c r="I27" s="215"/>
      <c r="J27" s="216">
        <f t="shared" si="0"/>
        <v>0</v>
      </c>
      <c r="K27" s="579"/>
      <c r="L27" s="580"/>
      <c r="M27" s="581"/>
      <c r="N27" s="168"/>
      <c r="P27" s="210">
        <v>1.75</v>
      </c>
      <c r="Q27" s="210">
        <f t="shared" si="1"/>
        <v>0</v>
      </c>
    </row>
    <row r="28" spans="2:20" ht="13.5" customHeight="1" x14ac:dyDescent="0.35">
      <c r="B28" s="169"/>
      <c r="C28" s="211"/>
      <c r="D28" s="591"/>
      <c r="E28" s="592"/>
      <c r="F28" s="214"/>
      <c r="G28" s="215"/>
      <c r="H28" s="214"/>
      <c r="I28" s="215"/>
      <c r="J28" s="216">
        <f t="shared" si="0"/>
        <v>0</v>
      </c>
      <c r="K28" s="593"/>
      <c r="L28" s="594"/>
      <c r="M28" s="595"/>
      <c r="N28" s="168"/>
      <c r="P28" s="210" t="s">
        <v>132</v>
      </c>
      <c r="Q28" s="210">
        <f>SUM(Q19:Q27)</f>
        <v>0</v>
      </c>
    </row>
    <row r="29" spans="2:20" ht="13.5" customHeight="1" x14ac:dyDescent="0.35">
      <c r="B29" s="169"/>
      <c r="C29" s="596" t="s">
        <v>133</v>
      </c>
      <c r="D29" s="597"/>
      <c r="E29" s="598"/>
      <c r="F29" s="599">
        <f>SUM(F19:F28)</f>
        <v>0</v>
      </c>
      <c r="G29" s="600"/>
      <c r="H29" s="599">
        <f>SUM(H19:H28)</f>
        <v>0</v>
      </c>
      <c r="I29" s="600"/>
      <c r="J29" s="219">
        <f>SUM(J19:J28)</f>
        <v>0</v>
      </c>
      <c r="K29" s="220"/>
      <c r="L29" s="171"/>
      <c r="M29" s="171"/>
      <c r="N29" s="168"/>
    </row>
    <row r="30" spans="2:20" ht="13.5" customHeight="1" x14ac:dyDescent="0.35">
      <c r="B30" s="169"/>
      <c r="C30" s="170"/>
      <c r="D30" s="170"/>
      <c r="E30" s="170"/>
      <c r="F30" s="170"/>
      <c r="G30" s="170"/>
      <c r="H30" s="170"/>
      <c r="I30" s="170"/>
      <c r="J30" s="170"/>
      <c r="K30" s="170"/>
      <c r="L30" s="171"/>
      <c r="M30" s="171"/>
      <c r="N30" s="168"/>
    </row>
    <row r="31" spans="2:20" ht="13.5" customHeight="1" x14ac:dyDescent="0.35">
      <c r="B31" s="169"/>
      <c r="C31" s="201" t="s">
        <v>134</v>
      </c>
      <c r="D31" s="170"/>
      <c r="E31" s="170"/>
      <c r="F31" s="170"/>
      <c r="G31" s="170"/>
      <c r="H31" s="170"/>
      <c r="I31" s="170"/>
      <c r="J31" s="170"/>
      <c r="K31" s="170"/>
      <c r="L31" s="171"/>
      <c r="M31" s="171"/>
      <c r="N31" s="168"/>
    </row>
    <row r="32" spans="2:20" ht="7.4" customHeight="1" x14ac:dyDescent="0.35">
      <c r="B32" s="169"/>
      <c r="C32" s="170"/>
      <c r="D32" s="170"/>
      <c r="E32" s="170"/>
      <c r="F32" s="170"/>
      <c r="G32" s="170"/>
      <c r="H32" s="170"/>
      <c r="I32" s="170"/>
      <c r="J32" s="170"/>
      <c r="K32" s="170"/>
      <c r="L32" s="171"/>
      <c r="M32" s="171"/>
      <c r="N32" s="168"/>
    </row>
    <row r="33" spans="2:19" ht="13.5" customHeight="1" x14ac:dyDescent="0.35">
      <c r="B33" s="169"/>
      <c r="C33" s="170"/>
      <c r="D33" s="221" t="s">
        <v>114</v>
      </c>
      <c r="E33" s="170"/>
      <c r="F33" s="222"/>
      <c r="G33" s="223"/>
      <c r="H33" s="224"/>
      <c r="I33" s="225"/>
      <c r="J33" s="390"/>
      <c r="K33" s="226"/>
      <c r="L33" s="601" t="s">
        <v>135</v>
      </c>
      <c r="M33" s="602"/>
      <c r="N33" s="168"/>
    </row>
    <row r="34" spans="2:19" ht="13.5" customHeight="1" x14ac:dyDescent="0.35">
      <c r="B34" s="169"/>
      <c r="C34" s="170"/>
      <c r="D34" s="170" t="s">
        <v>136</v>
      </c>
      <c r="E34" s="170"/>
      <c r="F34" s="301">
        <f>SUM(F20:F23)+F26+F27</f>
        <v>0</v>
      </c>
      <c r="G34" s="223" t="s">
        <v>137</v>
      </c>
      <c r="H34" s="224"/>
      <c r="I34" s="228">
        <f>(9+0.8*1.87)/7</f>
        <v>1.4994285714285716</v>
      </c>
      <c r="J34" s="302">
        <f>F34*I34</f>
        <v>0</v>
      </c>
      <c r="K34" s="226"/>
      <c r="L34" s="230" t="s">
        <v>138</v>
      </c>
      <c r="M34" s="231">
        <f>Annexe!I10</f>
        <v>0</v>
      </c>
      <c r="N34" s="168"/>
    </row>
    <row r="35" spans="2:19" ht="13.5" customHeight="1" x14ac:dyDescent="0.35">
      <c r="B35" s="169"/>
      <c r="C35" s="170"/>
      <c r="D35" s="170" t="s">
        <v>139</v>
      </c>
      <c r="E35" s="170"/>
      <c r="F35" s="170"/>
      <c r="G35" s="170"/>
      <c r="H35" s="170"/>
      <c r="I35" s="170"/>
      <c r="J35" s="232"/>
      <c r="K35" s="226"/>
      <c r="L35" s="233" t="s">
        <v>140</v>
      </c>
      <c r="M35" s="234"/>
      <c r="N35" s="168"/>
    </row>
    <row r="36" spans="2:19" ht="13.5" customHeight="1" x14ac:dyDescent="0.35">
      <c r="B36" s="169"/>
      <c r="C36" s="170"/>
      <c r="D36" s="221" t="s">
        <v>141</v>
      </c>
      <c r="E36" s="170"/>
      <c r="F36" s="170"/>
      <c r="G36" s="170"/>
      <c r="H36" s="170"/>
      <c r="I36" s="170"/>
      <c r="J36" s="235">
        <f>J34+J35</f>
        <v>0</v>
      </c>
      <c r="K36" s="236"/>
      <c r="L36" s="237" t="s">
        <v>142</v>
      </c>
      <c r="M36" s="231">
        <f>M34*M35</f>
        <v>0</v>
      </c>
      <c r="N36" s="168"/>
    </row>
    <row r="37" spans="2:19" ht="13.5" customHeight="1" x14ac:dyDescent="0.35">
      <c r="B37" s="169"/>
      <c r="C37" s="170"/>
      <c r="D37" s="170"/>
      <c r="E37" s="170"/>
      <c r="F37" s="170"/>
      <c r="G37" s="170"/>
      <c r="H37" s="170"/>
      <c r="I37" s="170"/>
      <c r="J37" s="226"/>
      <c r="K37" s="170"/>
      <c r="L37" s="238" t="s">
        <v>143</v>
      </c>
      <c r="M37" s="231">
        <f>M34-M36</f>
        <v>0</v>
      </c>
      <c r="N37" s="168"/>
    </row>
    <row r="38" spans="2:19" ht="13.5" customHeight="1" x14ac:dyDescent="0.35">
      <c r="B38" s="169"/>
      <c r="C38" s="170"/>
      <c r="D38" s="239" t="s">
        <v>144</v>
      </c>
      <c r="E38" s="240"/>
      <c r="F38" s="240"/>
      <c r="G38" s="240"/>
      <c r="H38" s="240"/>
      <c r="I38" s="240"/>
      <c r="J38" s="241">
        <f>SUM(J33+J36)</f>
        <v>0</v>
      </c>
      <c r="K38" s="170"/>
      <c r="L38" s="242"/>
      <c r="M38" s="242"/>
      <c r="N38" s="168"/>
    </row>
    <row r="39" spans="2:19" ht="13.5" customHeight="1" x14ac:dyDescent="0.35">
      <c r="B39" s="169"/>
      <c r="C39" s="170"/>
      <c r="D39" s="170"/>
      <c r="E39" s="170"/>
      <c r="F39" s="170"/>
      <c r="G39" s="170"/>
      <c r="H39" s="170"/>
      <c r="I39" s="170"/>
      <c r="J39" s="170"/>
      <c r="K39" s="243"/>
      <c r="L39" s="601" t="s">
        <v>145</v>
      </c>
      <c r="M39" s="602"/>
      <c r="N39" s="168"/>
    </row>
    <row r="40" spans="2:19" ht="13.5" customHeight="1" x14ac:dyDescent="0.35">
      <c r="B40" s="169"/>
      <c r="C40" s="201" t="s">
        <v>146</v>
      </c>
      <c r="D40" s="170"/>
      <c r="E40" s="170"/>
      <c r="F40" s="170"/>
      <c r="G40" s="170"/>
      <c r="H40" s="170"/>
      <c r="I40" s="170"/>
      <c r="J40" s="170"/>
      <c r="K40" s="244"/>
      <c r="L40" s="237" t="s">
        <v>138</v>
      </c>
      <c r="M40" s="231">
        <f>Annexe!I34</f>
        <v>381.7</v>
      </c>
      <c r="N40" s="168"/>
    </row>
    <row r="41" spans="2:19" ht="13.4" customHeight="1" x14ac:dyDescent="0.35">
      <c r="B41" s="169"/>
      <c r="C41" s="170"/>
      <c r="D41" s="170"/>
      <c r="E41" s="170"/>
      <c r="F41" s="170"/>
      <c r="G41" s="170"/>
      <c r="H41" s="170"/>
      <c r="I41" s="170"/>
      <c r="J41" s="170"/>
      <c r="K41" s="244"/>
      <c r="L41" s="233" t="s">
        <v>140</v>
      </c>
      <c r="M41" s="234"/>
      <c r="N41" s="168"/>
    </row>
    <row r="42" spans="2:19" ht="13.5" customHeight="1" x14ac:dyDescent="0.35">
      <c r="B42" s="169"/>
      <c r="C42" s="170"/>
      <c r="D42" s="170" t="s">
        <v>147</v>
      </c>
      <c r="E42" s="170"/>
      <c r="F42" s="170"/>
      <c r="G42" s="170"/>
      <c r="H42" s="170"/>
      <c r="I42" s="170"/>
      <c r="J42" s="303"/>
      <c r="K42" s="244"/>
      <c r="L42" s="237" t="s">
        <v>142</v>
      </c>
      <c r="M42" s="231">
        <f>M40*M41</f>
        <v>0</v>
      </c>
      <c r="N42" s="168"/>
    </row>
    <row r="43" spans="2:19" ht="13.5" customHeight="1" x14ac:dyDescent="0.3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35">
      <c r="B44" s="169"/>
      <c r="C44" s="170"/>
      <c r="D44" s="170"/>
      <c r="E44" s="170"/>
      <c r="F44" s="170"/>
      <c r="G44" s="170"/>
      <c r="H44" s="249"/>
      <c r="I44" s="250"/>
      <c r="J44" s="251"/>
      <c r="K44" s="244"/>
      <c r="L44" s="252"/>
      <c r="M44" s="253"/>
      <c r="N44" s="168"/>
    </row>
    <row r="45" spans="2:19" ht="13.5" customHeight="1" x14ac:dyDescent="0.35">
      <c r="B45" s="169"/>
      <c r="C45" s="170"/>
      <c r="D45" s="239" t="s">
        <v>150</v>
      </c>
      <c r="E45" s="240"/>
      <c r="F45" s="240"/>
      <c r="G45" s="240"/>
      <c r="H45" s="240"/>
      <c r="I45" s="240"/>
      <c r="J45" s="241">
        <f>SUM(J43+J42)</f>
        <v>0</v>
      </c>
      <c r="K45" s="244"/>
      <c r="L45" s="601" t="s">
        <v>151</v>
      </c>
      <c r="M45" s="602"/>
      <c r="N45" s="168"/>
    </row>
    <row r="46" spans="2:19" ht="13.5" customHeight="1" x14ac:dyDescent="0.35">
      <c r="B46" s="169"/>
      <c r="C46" s="170"/>
      <c r="D46" s="170"/>
      <c r="E46" s="170"/>
      <c r="F46" s="170"/>
      <c r="G46" s="170"/>
      <c r="H46" s="249"/>
      <c r="I46" s="250"/>
      <c r="J46" s="251"/>
      <c r="K46" s="226"/>
      <c r="L46" s="230" t="s">
        <v>138</v>
      </c>
      <c r="M46" s="231">
        <f>Annexe!I42</f>
        <v>0</v>
      </c>
      <c r="N46" s="168"/>
    </row>
    <row r="47" spans="2:19" ht="13.5" customHeight="1" x14ac:dyDescent="0.35">
      <c r="B47" s="169"/>
      <c r="C47" s="201" t="s">
        <v>152</v>
      </c>
      <c r="D47" s="170"/>
      <c r="E47" s="170"/>
      <c r="F47" s="170"/>
      <c r="G47" s="170"/>
      <c r="H47" s="249"/>
      <c r="I47" s="250"/>
      <c r="J47" s="251"/>
      <c r="K47" s="226"/>
      <c r="L47" s="233" t="s">
        <v>140</v>
      </c>
      <c r="M47" s="234"/>
      <c r="N47" s="168"/>
    </row>
    <row r="48" spans="2:19" ht="13.5" customHeight="1" x14ac:dyDescent="0.3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35">
      <c r="B49" s="169"/>
      <c r="C49" s="170"/>
      <c r="D49" s="170" t="s">
        <v>153</v>
      </c>
      <c r="E49" s="170"/>
      <c r="F49" s="170"/>
      <c r="G49" s="170"/>
      <c r="H49" s="170"/>
      <c r="I49" s="170"/>
      <c r="J49" s="303"/>
      <c r="K49" s="170"/>
      <c r="L49" s="238" t="s">
        <v>143</v>
      </c>
      <c r="M49" s="231">
        <f>M46-M48</f>
        <v>0</v>
      </c>
      <c r="N49" s="168"/>
      <c r="P49" s="171"/>
      <c r="Q49" s="171"/>
      <c r="R49" s="171"/>
      <c r="S49" s="171"/>
    </row>
    <row r="50" spans="2:19" ht="13.5" customHeight="1" x14ac:dyDescent="0.35">
      <c r="B50" s="169"/>
      <c r="C50" s="170"/>
      <c r="D50" s="170" t="s">
        <v>154</v>
      </c>
      <c r="E50" s="170"/>
      <c r="F50" s="170"/>
      <c r="G50" s="170"/>
      <c r="H50" s="170"/>
      <c r="I50" s="170"/>
      <c r="J50" s="304"/>
      <c r="K50" s="236"/>
      <c r="N50" s="168"/>
      <c r="P50" s="171"/>
      <c r="Q50" s="171"/>
      <c r="R50" s="171"/>
      <c r="S50" s="171"/>
    </row>
    <row r="51" spans="2:19" ht="13.5" customHeight="1" x14ac:dyDescent="0.35">
      <c r="B51" s="169"/>
      <c r="C51" s="170"/>
      <c r="D51" s="170" t="s">
        <v>155</v>
      </c>
      <c r="E51" s="170"/>
      <c r="F51" s="170"/>
      <c r="G51" s="170"/>
      <c r="H51" s="246" t="s">
        <v>149</v>
      </c>
      <c r="I51" s="247">
        <v>0.1</v>
      </c>
      <c r="J51" s="305"/>
      <c r="K51" s="170"/>
      <c r="L51" s="601" t="s">
        <v>156</v>
      </c>
      <c r="M51" s="602"/>
      <c r="N51" s="168"/>
      <c r="P51" s="171"/>
      <c r="Q51" s="171"/>
      <c r="R51" s="603"/>
      <c r="S51" s="603"/>
    </row>
    <row r="52" spans="2:19" ht="13.5" customHeight="1" x14ac:dyDescent="0.35">
      <c r="B52" s="169"/>
      <c r="C52" s="170"/>
      <c r="D52" s="170" t="s">
        <v>157</v>
      </c>
      <c r="E52" s="221"/>
      <c r="F52" s="170"/>
      <c r="G52" s="170"/>
      <c r="H52" s="170"/>
      <c r="I52" s="170"/>
      <c r="J52" s="257">
        <f>Annexe!I53</f>
        <v>0</v>
      </c>
      <c r="K52" s="258"/>
      <c r="L52" s="230" t="s">
        <v>138</v>
      </c>
      <c r="M52" s="231">
        <f>Annexe!I53</f>
        <v>0</v>
      </c>
      <c r="N52" s="168"/>
      <c r="P52" s="171"/>
      <c r="Q52" s="171"/>
      <c r="R52" s="223"/>
      <c r="S52" s="223"/>
    </row>
    <row r="53" spans="2:19" ht="13.5" customHeight="1" x14ac:dyDescent="0.35">
      <c r="B53" s="169"/>
      <c r="C53" s="170"/>
      <c r="D53" s="590"/>
      <c r="E53" s="590"/>
      <c r="F53" s="170"/>
      <c r="G53" s="170"/>
      <c r="H53" s="170"/>
      <c r="I53" s="170"/>
      <c r="J53" s="251"/>
      <c r="K53" s="170"/>
      <c r="L53" s="233" t="s">
        <v>140</v>
      </c>
      <c r="M53" s="234"/>
      <c r="N53" s="168"/>
      <c r="P53" s="171"/>
      <c r="Q53" s="171"/>
      <c r="R53" s="259"/>
      <c r="S53" s="259"/>
    </row>
    <row r="54" spans="2:19" ht="13.5" customHeight="1" x14ac:dyDescent="0.35">
      <c r="B54" s="169"/>
      <c r="C54" s="170"/>
      <c r="D54" s="239" t="s">
        <v>158</v>
      </c>
      <c r="E54" s="240"/>
      <c r="F54" s="240"/>
      <c r="G54" s="240"/>
      <c r="H54" s="240"/>
      <c r="I54" s="240"/>
      <c r="J54" s="260">
        <f>SUM(J49:J52)</f>
        <v>0</v>
      </c>
      <c r="K54" s="170"/>
      <c r="L54" s="237" t="s">
        <v>142</v>
      </c>
      <c r="M54" s="231">
        <f>M52*M53</f>
        <v>0</v>
      </c>
      <c r="N54" s="168"/>
      <c r="P54" s="171"/>
      <c r="Q54" s="171"/>
      <c r="R54" s="259"/>
      <c r="S54" s="259"/>
    </row>
    <row r="55" spans="2:19" ht="13.5" customHeight="1" x14ac:dyDescent="0.3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3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4">
      <c r="B57" s="169"/>
      <c r="C57" s="170"/>
      <c r="D57" s="170"/>
      <c r="E57" s="170"/>
      <c r="F57" s="170"/>
      <c r="G57" s="170"/>
      <c r="H57" s="170"/>
      <c r="I57" s="170"/>
      <c r="J57" s="170"/>
      <c r="K57" s="226"/>
      <c r="L57" s="171"/>
      <c r="M57" s="171"/>
      <c r="N57" s="168"/>
      <c r="P57" s="171"/>
      <c r="Q57" s="171"/>
      <c r="R57" s="603"/>
      <c r="S57" s="603"/>
    </row>
    <row r="58" spans="2:19" ht="13.5" customHeight="1" thickTop="1" thickBot="1" x14ac:dyDescent="0.4">
      <c r="B58" s="169"/>
      <c r="C58" s="262" t="s">
        <v>160</v>
      </c>
      <c r="D58" s="263"/>
      <c r="E58" s="264"/>
      <c r="F58" s="264"/>
      <c r="G58" s="265"/>
      <c r="H58" s="265"/>
      <c r="I58" s="266"/>
      <c r="J58" s="267">
        <f>J29+J38+J45+J54+J56</f>
        <v>0</v>
      </c>
      <c r="K58" s="226"/>
      <c r="L58" s="171"/>
      <c r="M58" s="171"/>
      <c r="N58" s="168"/>
      <c r="P58" s="171"/>
      <c r="Q58" s="171"/>
      <c r="R58" s="607"/>
      <c r="S58" s="607"/>
    </row>
    <row r="59" spans="2:19" ht="13.5" customHeight="1" thickTop="1" x14ac:dyDescent="0.35">
      <c r="B59" s="169"/>
      <c r="C59" s="170"/>
      <c r="D59" s="170"/>
      <c r="E59" s="170"/>
      <c r="F59" s="170"/>
      <c r="G59" s="170"/>
      <c r="H59" s="170"/>
      <c r="I59" s="170"/>
      <c r="J59" s="170"/>
      <c r="K59" s="226"/>
      <c r="L59" s="171"/>
      <c r="M59" s="171"/>
      <c r="N59" s="168"/>
      <c r="O59" s="268"/>
      <c r="P59" s="268"/>
      <c r="Q59" s="171"/>
      <c r="R59" s="608"/>
      <c r="S59" s="608"/>
    </row>
    <row r="60" spans="2:19" ht="13.5" customHeight="1" x14ac:dyDescent="0.35">
      <c r="B60" s="169"/>
      <c r="C60" s="170"/>
      <c r="D60" s="170" t="s">
        <v>161</v>
      </c>
      <c r="E60" s="170"/>
      <c r="F60" s="170"/>
      <c r="G60" s="170"/>
      <c r="H60" s="246" t="s">
        <v>149</v>
      </c>
      <c r="I60" s="269">
        <v>0.05</v>
      </c>
      <c r="J60" s="306"/>
      <c r="K60" s="226"/>
      <c r="L60" s="171"/>
      <c r="M60" s="171"/>
      <c r="N60" s="168"/>
      <c r="O60" s="252"/>
      <c r="P60" s="271"/>
      <c r="Q60" s="171"/>
      <c r="R60" s="608"/>
      <c r="S60" s="608"/>
    </row>
    <row r="61" spans="2:19" ht="13.5" customHeight="1" x14ac:dyDescent="0.35">
      <c r="B61" s="169"/>
      <c r="C61" s="170"/>
      <c r="D61" s="170" t="s">
        <v>162</v>
      </c>
      <c r="E61" s="170"/>
      <c r="F61" s="170"/>
      <c r="G61" s="170"/>
      <c r="H61" s="246" t="s">
        <v>149</v>
      </c>
      <c r="I61" s="269">
        <v>2E-3</v>
      </c>
      <c r="J61" s="272">
        <f>I61*J58</f>
        <v>0</v>
      </c>
      <c r="K61" s="226"/>
      <c r="L61" s="171"/>
      <c r="M61" s="171"/>
      <c r="N61" s="168"/>
      <c r="O61" s="252"/>
      <c r="P61" s="253"/>
      <c r="Q61" s="171"/>
      <c r="R61" s="608"/>
      <c r="S61" s="608"/>
    </row>
    <row r="62" spans="2:19" ht="13.5" customHeight="1" x14ac:dyDescent="0.35">
      <c r="B62" s="169"/>
      <c r="C62" s="170"/>
      <c r="D62" s="170" t="s">
        <v>163</v>
      </c>
      <c r="E62" s="170"/>
      <c r="F62" s="170"/>
      <c r="G62" s="170"/>
      <c r="H62" s="273" t="s">
        <v>149</v>
      </c>
      <c r="I62" s="274">
        <v>2.46E-2</v>
      </c>
      <c r="J62" s="275">
        <f>I62*(J58-J52)</f>
        <v>0</v>
      </c>
      <c r="K62" s="226"/>
      <c r="L62" s="171"/>
      <c r="M62" s="171"/>
      <c r="N62" s="168"/>
      <c r="O62" s="252"/>
      <c r="P62" s="276"/>
      <c r="Q62" s="171"/>
      <c r="R62" s="171"/>
      <c r="S62" s="171"/>
    </row>
    <row r="63" spans="2:19" ht="13.5" customHeight="1" thickBot="1" x14ac:dyDescent="0.4">
      <c r="B63" s="169"/>
      <c r="C63" s="170"/>
      <c r="D63" s="170"/>
      <c r="E63" s="170"/>
      <c r="F63" s="170"/>
      <c r="G63" s="170"/>
      <c r="H63" s="170"/>
      <c r="I63" s="170"/>
      <c r="J63" s="170"/>
      <c r="K63" s="170"/>
      <c r="L63" s="171"/>
      <c r="M63" s="171"/>
      <c r="N63" s="168"/>
      <c r="P63" s="603"/>
      <c r="Q63" s="603"/>
      <c r="R63" s="603"/>
      <c r="S63" s="171"/>
    </row>
    <row r="64" spans="2:19" ht="14.5" customHeight="1" thickBot="1" x14ac:dyDescent="0.4">
      <c r="B64" s="169"/>
      <c r="C64" s="277" t="s">
        <v>164</v>
      </c>
      <c r="D64" s="278"/>
      <c r="E64" s="278"/>
      <c r="F64" s="278"/>
      <c r="G64" s="278"/>
      <c r="H64" s="278"/>
      <c r="I64" s="278"/>
      <c r="J64" s="279">
        <f>SUM(J58:J62)</f>
        <v>0</v>
      </c>
      <c r="K64" s="280"/>
      <c r="L64" s="601" t="s">
        <v>165</v>
      </c>
      <c r="M64" s="602"/>
      <c r="N64" s="281"/>
      <c r="P64" s="607"/>
      <c r="Q64" s="607"/>
      <c r="R64" s="607"/>
      <c r="S64" s="171"/>
    </row>
    <row r="65" spans="2:19" ht="13.4" customHeight="1" x14ac:dyDescent="0.35">
      <c r="B65" s="169"/>
      <c r="C65" s="170"/>
      <c r="D65" s="170"/>
      <c r="E65" s="170"/>
      <c r="F65" s="170"/>
      <c r="G65" s="170"/>
      <c r="H65" s="170"/>
      <c r="I65" s="170"/>
      <c r="J65" s="170"/>
      <c r="K65" s="170"/>
      <c r="L65" s="282" t="s">
        <v>166</v>
      </c>
      <c r="M65" s="283">
        <v>12.5</v>
      </c>
      <c r="N65" s="284"/>
      <c r="P65" s="608"/>
      <c r="Q65" s="608"/>
      <c r="R65" s="608"/>
      <c r="S65" s="171"/>
    </row>
    <row r="66" spans="2:19" ht="13.5" customHeight="1" x14ac:dyDescent="0.35">
      <c r="B66" s="169"/>
      <c r="C66" s="170"/>
      <c r="D66" s="170" t="s">
        <v>167</v>
      </c>
      <c r="E66" s="170"/>
      <c r="F66" s="170"/>
      <c r="G66" s="170"/>
      <c r="H66" s="246" t="s">
        <v>168</v>
      </c>
      <c r="I66" s="247">
        <f>IF(J68=0,0,((J68/J64)-1))</f>
        <v>0</v>
      </c>
      <c r="J66" s="285">
        <f>J68-J64</f>
        <v>0</v>
      </c>
      <c r="K66" s="226"/>
      <c r="L66" s="286" t="s">
        <v>169</v>
      </c>
      <c r="M66" s="287">
        <f>(M65*Q28)+J43+J51</f>
        <v>0</v>
      </c>
      <c r="N66" s="284"/>
      <c r="P66" s="608"/>
      <c r="Q66" s="608"/>
      <c r="R66" s="608"/>
      <c r="S66" s="171"/>
    </row>
    <row r="67" spans="2:19" ht="13.5" customHeight="1" thickBot="1" x14ac:dyDescent="0.4">
      <c r="B67" s="169"/>
      <c r="C67" s="170"/>
      <c r="D67" s="288" t="s">
        <v>170</v>
      </c>
      <c r="E67" s="288"/>
      <c r="F67" s="289">
        <f>1.05*J64</f>
        <v>0</v>
      </c>
      <c r="G67" s="170"/>
      <c r="H67" s="170"/>
      <c r="I67" s="170"/>
      <c r="J67" s="226"/>
      <c r="K67" s="226"/>
      <c r="L67" s="617" t="s">
        <v>171</v>
      </c>
      <c r="M67" s="619" t="str">
        <f>IF(J68=0,"",M66/J68)</f>
        <v/>
      </c>
      <c r="N67" s="284"/>
      <c r="P67" s="608"/>
      <c r="Q67" s="608"/>
      <c r="R67" s="608"/>
      <c r="S67" s="171"/>
    </row>
    <row r="68" spans="2:19" ht="13.5" customHeight="1" thickBot="1" x14ac:dyDescent="0.4">
      <c r="B68" s="169"/>
      <c r="C68" s="277" t="s">
        <v>121</v>
      </c>
      <c r="D68" s="278"/>
      <c r="E68" s="278"/>
      <c r="F68" s="278"/>
      <c r="G68" s="278"/>
      <c r="H68" s="278"/>
      <c r="I68" s="278"/>
      <c r="J68" s="279">
        <f>Annexe!I53</f>
        <v>0</v>
      </c>
      <c r="K68" s="280"/>
      <c r="L68" s="618"/>
      <c r="M68" s="620"/>
      <c r="N68" s="168"/>
      <c r="P68" s="171"/>
      <c r="Q68" s="171"/>
      <c r="R68" s="171"/>
      <c r="S68" s="171"/>
    </row>
    <row r="69" spans="2:19" ht="13.5" customHeight="1" thickBot="1" x14ac:dyDescent="0.4">
      <c r="B69" s="169"/>
      <c r="C69" s="170"/>
      <c r="D69" s="170"/>
      <c r="E69" s="170"/>
      <c r="F69" s="170"/>
      <c r="G69" s="170"/>
      <c r="H69" s="170"/>
      <c r="I69" s="170"/>
      <c r="J69" s="170"/>
      <c r="K69" s="170"/>
      <c r="L69" s="171"/>
      <c r="M69" s="171"/>
      <c r="N69" s="168"/>
      <c r="P69" s="171"/>
      <c r="Q69" s="171"/>
      <c r="R69" s="171"/>
      <c r="S69" s="171"/>
    </row>
    <row r="70" spans="2:19" ht="7.4" customHeight="1" x14ac:dyDescent="0.35">
      <c r="B70" s="164"/>
      <c r="C70" s="165"/>
      <c r="D70" s="165"/>
      <c r="E70" s="165"/>
      <c r="F70" s="165"/>
      <c r="G70" s="165"/>
      <c r="H70" s="165"/>
      <c r="I70" s="165"/>
      <c r="J70" s="165"/>
      <c r="K70" s="165"/>
      <c r="L70" s="166"/>
      <c r="M70" s="166"/>
      <c r="N70" s="167"/>
    </row>
    <row r="71" spans="2:19" ht="13.4" customHeight="1" x14ac:dyDescent="0.35">
      <c r="B71" s="169"/>
      <c r="C71" s="171"/>
      <c r="D71" s="604" t="s">
        <v>172</v>
      </c>
      <c r="E71" s="605"/>
      <c r="F71" s="171"/>
      <c r="G71" s="604" t="s">
        <v>173</v>
      </c>
      <c r="H71" s="606"/>
      <c r="I71" s="605"/>
      <c r="J71" s="171"/>
      <c r="K71" s="604" t="s">
        <v>174</v>
      </c>
      <c r="L71" s="605"/>
      <c r="M71" s="268"/>
      <c r="N71" s="168"/>
    </row>
    <row r="72" spans="2:19" ht="13.4" customHeight="1" x14ac:dyDescent="0.35">
      <c r="B72" s="169"/>
      <c r="C72" s="171"/>
      <c r="D72" s="290" t="s">
        <v>175</v>
      </c>
      <c r="E72" s="291"/>
      <c r="F72" s="171"/>
      <c r="G72" s="609" t="s">
        <v>175</v>
      </c>
      <c r="H72" s="610"/>
      <c r="I72" s="611"/>
      <c r="J72" s="171"/>
      <c r="K72" s="290" t="s">
        <v>175</v>
      </c>
      <c r="L72" s="291"/>
      <c r="M72" s="223"/>
      <c r="N72" s="168"/>
    </row>
    <row r="73" spans="2:19" x14ac:dyDescent="0.35">
      <c r="B73" s="169"/>
      <c r="C73" s="171"/>
      <c r="D73" s="292" t="s">
        <v>176</v>
      </c>
      <c r="E73" s="293"/>
      <c r="F73" s="171"/>
      <c r="G73" s="612" t="s">
        <v>176</v>
      </c>
      <c r="H73" s="608"/>
      <c r="I73" s="613"/>
      <c r="J73" s="171"/>
      <c r="K73" s="292" t="s">
        <v>176</v>
      </c>
      <c r="L73" s="293"/>
      <c r="M73" s="259"/>
      <c r="N73" s="168"/>
    </row>
    <row r="74" spans="2:19" x14ac:dyDescent="0.35">
      <c r="B74" s="169"/>
      <c r="C74" s="171"/>
      <c r="D74" s="294"/>
      <c r="E74" s="295"/>
      <c r="F74" s="171"/>
      <c r="G74" s="612"/>
      <c r="H74" s="608"/>
      <c r="I74" s="613"/>
      <c r="J74" s="171"/>
      <c r="K74" s="294"/>
      <c r="L74" s="295"/>
      <c r="M74" s="259"/>
      <c r="N74" s="168"/>
    </row>
    <row r="75" spans="2:19" x14ac:dyDescent="0.35">
      <c r="B75" s="169"/>
      <c r="C75" s="171"/>
      <c r="D75" s="296"/>
      <c r="E75" s="297"/>
      <c r="F75" s="171"/>
      <c r="G75" s="614"/>
      <c r="H75" s="615"/>
      <c r="I75" s="616"/>
      <c r="J75" s="171"/>
      <c r="K75" s="296"/>
      <c r="L75" s="297"/>
      <c r="M75" s="259"/>
      <c r="N75" s="168"/>
    </row>
    <row r="76" spans="2:19" ht="6.65" customHeight="1" thickBot="1" x14ac:dyDescent="0.4">
      <c r="B76" s="197"/>
      <c r="C76" s="198"/>
      <c r="D76" s="198"/>
      <c r="E76" s="198"/>
      <c r="F76" s="198"/>
      <c r="G76" s="198"/>
      <c r="H76" s="198"/>
      <c r="I76" s="198"/>
      <c r="J76" s="198"/>
      <c r="K76" s="198"/>
      <c r="L76" s="199"/>
      <c r="M76" s="199"/>
      <c r="N76" s="200"/>
    </row>
  </sheetData>
  <mergeCells count="73">
    <mergeCell ref="G72:I72"/>
    <mergeCell ref="G73:I75"/>
    <mergeCell ref="P65:R67"/>
    <mergeCell ref="L67:L68"/>
    <mergeCell ref="M67:M68"/>
    <mergeCell ref="D71:E71"/>
    <mergeCell ref="G71:I71"/>
    <mergeCell ref="K71:L71"/>
    <mergeCell ref="R57:S57"/>
    <mergeCell ref="R58:S58"/>
    <mergeCell ref="R59:S61"/>
    <mergeCell ref="P63:R63"/>
    <mergeCell ref="L64:M64"/>
    <mergeCell ref="P64:R64"/>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19:E19"/>
    <mergeCell ref="K26:M26"/>
    <mergeCell ref="D20:E20"/>
    <mergeCell ref="K20:M20"/>
    <mergeCell ref="D21:E21"/>
    <mergeCell ref="K21:M21"/>
    <mergeCell ref="D22:E22"/>
    <mergeCell ref="K22:M22"/>
    <mergeCell ref="K23:M23"/>
    <mergeCell ref="K19:M19"/>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I10:K10"/>
    <mergeCell ref="L10:M10"/>
    <mergeCell ref="R10:S10"/>
    <mergeCell ref="I11:K11"/>
    <mergeCell ref="R11:S11"/>
    <mergeCell ref="R7:T7"/>
    <mergeCell ref="I8:K8"/>
    <mergeCell ref="L8:M8"/>
    <mergeCell ref="R8:S8"/>
    <mergeCell ref="I9:K9"/>
    <mergeCell ref="L9:M9"/>
    <mergeCell ref="R9:S9"/>
    <mergeCell ref="B3:M3"/>
    <mergeCell ref="C6:E6"/>
    <mergeCell ref="I6:K6"/>
    <mergeCell ref="I7:K7"/>
    <mergeCell ref="L7:M7"/>
  </mergeCells>
  <conditionalFormatting sqref="R23">
    <cfRule type="cellIs" dxfId="6" priority="3" stopIfTrue="1" operator="lessThan">
      <formula>0.05</formula>
    </cfRule>
  </conditionalFormatting>
  <conditionalFormatting sqref="T18">
    <cfRule type="cellIs" dxfId="5" priority="1" stopIfTrue="1" operator="equal">
      <formula>"NON"</formula>
    </cfRule>
    <cfRule type="cellIs" dxfId="4"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FBB65-9B20-4D66-B82A-D03CBBDEF0A2}">
  <sheetPr codeName="Feuil6">
    <pageSetUpPr fitToPage="1"/>
  </sheetPr>
  <dimension ref="B1:T76"/>
  <sheetViews>
    <sheetView showGridLines="0" zoomScaleNormal="100" workbookViewId="0">
      <selection activeCell="O51" sqref="O51"/>
    </sheetView>
  </sheetViews>
  <sheetFormatPr baseColWidth="10" defaultColWidth="11.453125" defaultRowHeight="13" x14ac:dyDescent="0.35"/>
  <cols>
    <col min="1" max="1" width="0.81640625" style="163" customWidth="1"/>
    <col min="2" max="2" width="1.54296875" style="163" customWidth="1"/>
    <col min="3" max="3" width="6.453125" style="163" customWidth="1"/>
    <col min="4" max="4" width="11.81640625" style="163" customWidth="1"/>
    <col min="5" max="5" width="10.54296875" style="163" customWidth="1"/>
    <col min="6" max="8" width="8.54296875" style="163" customWidth="1"/>
    <col min="9" max="9" width="9.453125" style="163" customWidth="1"/>
    <col min="10" max="10" width="12.54296875" style="163" customWidth="1"/>
    <col min="11" max="11" width="5.54296875" style="163" customWidth="1"/>
    <col min="12" max="12" width="13.81640625" style="163" customWidth="1"/>
    <col min="13" max="13" width="11.453125" style="163" customWidth="1"/>
    <col min="14" max="14" width="1.453125" style="163" customWidth="1"/>
    <col min="15" max="15" width="11.453125" style="163" customWidth="1"/>
    <col min="16" max="17" width="11.453125" style="163" hidden="1" customWidth="1"/>
    <col min="18" max="256" width="11.453125" style="163"/>
    <col min="257" max="257" width="0.81640625" style="163" customWidth="1"/>
    <col min="258" max="258" width="1.54296875" style="163" customWidth="1"/>
    <col min="259" max="259" width="6.453125" style="163" customWidth="1"/>
    <col min="260" max="260" width="11.81640625" style="163" customWidth="1"/>
    <col min="261" max="261" width="10.54296875" style="163" customWidth="1"/>
    <col min="262" max="264" width="8.54296875" style="163" customWidth="1"/>
    <col min="265" max="265" width="9.453125" style="163" customWidth="1"/>
    <col min="266" max="266" width="12.54296875" style="163" customWidth="1"/>
    <col min="267" max="267" width="5.54296875" style="163" customWidth="1"/>
    <col min="268" max="268" width="13.81640625" style="163" customWidth="1"/>
    <col min="269" max="269" width="11.453125" style="163"/>
    <col min="270" max="270" width="1.453125" style="163" customWidth="1"/>
    <col min="271" max="271" width="11.453125" style="163"/>
    <col min="272" max="273" width="0" style="163" hidden="1" customWidth="1"/>
    <col min="274" max="512" width="11.453125" style="163"/>
    <col min="513" max="513" width="0.81640625" style="163" customWidth="1"/>
    <col min="514" max="514" width="1.54296875" style="163" customWidth="1"/>
    <col min="515" max="515" width="6.453125" style="163" customWidth="1"/>
    <col min="516" max="516" width="11.81640625" style="163" customWidth="1"/>
    <col min="517" max="517" width="10.54296875" style="163" customWidth="1"/>
    <col min="518" max="520" width="8.54296875" style="163" customWidth="1"/>
    <col min="521" max="521" width="9.453125" style="163" customWidth="1"/>
    <col min="522" max="522" width="12.54296875" style="163" customWidth="1"/>
    <col min="523" max="523" width="5.54296875" style="163" customWidth="1"/>
    <col min="524" max="524" width="13.81640625" style="163" customWidth="1"/>
    <col min="525" max="525" width="11.453125" style="163"/>
    <col min="526" max="526" width="1.453125" style="163" customWidth="1"/>
    <col min="527" max="527" width="11.453125" style="163"/>
    <col min="528" max="529" width="0" style="163" hidden="1" customWidth="1"/>
    <col min="530" max="768" width="11.453125" style="163"/>
    <col min="769" max="769" width="0.81640625" style="163" customWidth="1"/>
    <col min="770" max="770" width="1.54296875" style="163" customWidth="1"/>
    <col min="771" max="771" width="6.453125" style="163" customWidth="1"/>
    <col min="772" max="772" width="11.81640625" style="163" customWidth="1"/>
    <col min="773" max="773" width="10.54296875" style="163" customWidth="1"/>
    <col min="774" max="776" width="8.54296875" style="163" customWidth="1"/>
    <col min="777" max="777" width="9.453125" style="163" customWidth="1"/>
    <col min="778" max="778" width="12.54296875" style="163" customWidth="1"/>
    <col min="779" max="779" width="5.54296875" style="163" customWidth="1"/>
    <col min="780" max="780" width="13.81640625" style="163" customWidth="1"/>
    <col min="781" max="781" width="11.453125" style="163"/>
    <col min="782" max="782" width="1.453125" style="163" customWidth="1"/>
    <col min="783" max="783" width="11.453125" style="163"/>
    <col min="784" max="785" width="0" style="163" hidden="1" customWidth="1"/>
    <col min="786" max="1024" width="11.453125" style="163"/>
    <col min="1025" max="1025" width="0.81640625" style="163" customWidth="1"/>
    <col min="1026" max="1026" width="1.54296875" style="163" customWidth="1"/>
    <col min="1027" max="1027" width="6.453125" style="163" customWidth="1"/>
    <col min="1028" max="1028" width="11.81640625" style="163" customWidth="1"/>
    <col min="1029" max="1029" width="10.54296875" style="163" customWidth="1"/>
    <col min="1030" max="1032" width="8.54296875" style="163" customWidth="1"/>
    <col min="1033" max="1033" width="9.453125" style="163" customWidth="1"/>
    <col min="1034" max="1034" width="12.54296875" style="163" customWidth="1"/>
    <col min="1035" max="1035" width="5.54296875" style="163" customWidth="1"/>
    <col min="1036" max="1036" width="13.81640625" style="163" customWidth="1"/>
    <col min="1037" max="1037" width="11.453125" style="163"/>
    <col min="1038" max="1038" width="1.453125" style="163" customWidth="1"/>
    <col min="1039" max="1039" width="11.453125" style="163"/>
    <col min="1040" max="1041" width="0" style="163" hidden="1" customWidth="1"/>
    <col min="1042" max="1280" width="11.453125" style="163"/>
    <col min="1281" max="1281" width="0.81640625" style="163" customWidth="1"/>
    <col min="1282" max="1282" width="1.54296875" style="163" customWidth="1"/>
    <col min="1283" max="1283" width="6.453125" style="163" customWidth="1"/>
    <col min="1284" max="1284" width="11.81640625" style="163" customWidth="1"/>
    <col min="1285" max="1285" width="10.54296875" style="163" customWidth="1"/>
    <col min="1286" max="1288" width="8.54296875" style="163" customWidth="1"/>
    <col min="1289" max="1289" width="9.453125" style="163" customWidth="1"/>
    <col min="1290" max="1290" width="12.54296875" style="163" customWidth="1"/>
    <col min="1291" max="1291" width="5.54296875" style="163" customWidth="1"/>
    <col min="1292" max="1292" width="13.81640625" style="163" customWidth="1"/>
    <col min="1293" max="1293" width="11.453125" style="163"/>
    <col min="1294" max="1294" width="1.453125" style="163" customWidth="1"/>
    <col min="1295" max="1295" width="11.453125" style="163"/>
    <col min="1296" max="1297" width="0" style="163" hidden="1" customWidth="1"/>
    <col min="1298" max="1536" width="11.453125" style="163"/>
    <col min="1537" max="1537" width="0.81640625" style="163" customWidth="1"/>
    <col min="1538" max="1538" width="1.54296875" style="163" customWidth="1"/>
    <col min="1539" max="1539" width="6.453125" style="163" customWidth="1"/>
    <col min="1540" max="1540" width="11.81640625" style="163" customWidth="1"/>
    <col min="1541" max="1541" width="10.54296875" style="163" customWidth="1"/>
    <col min="1542" max="1544" width="8.54296875" style="163" customWidth="1"/>
    <col min="1545" max="1545" width="9.453125" style="163" customWidth="1"/>
    <col min="1546" max="1546" width="12.54296875" style="163" customWidth="1"/>
    <col min="1547" max="1547" width="5.54296875" style="163" customWidth="1"/>
    <col min="1548" max="1548" width="13.81640625" style="163" customWidth="1"/>
    <col min="1549" max="1549" width="11.453125" style="163"/>
    <col min="1550" max="1550" width="1.453125" style="163" customWidth="1"/>
    <col min="1551" max="1551" width="11.453125" style="163"/>
    <col min="1552" max="1553" width="0" style="163" hidden="1" customWidth="1"/>
    <col min="1554" max="1792" width="11.453125" style="163"/>
    <col min="1793" max="1793" width="0.81640625" style="163" customWidth="1"/>
    <col min="1794" max="1794" width="1.54296875" style="163" customWidth="1"/>
    <col min="1795" max="1795" width="6.453125" style="163" customWidth="1"/>
    <col min="1796" max="1796" width="11.81640625" style="163" customWidth="1"/>
    <col min="1797" max="1797" width="10.54296875" style="163" customWidth="1"/>
    <col min="1798" max="1800" width="8.54296875" style="163" customWidth="1"/>
    <col min="1801" max="1801" width="9.453125" style="163" customWidth="1"/>
    <col min="1802" max="1802" width="12.54296875" style="163" customWidth="1"/>
    <col min="1803" max="1803" width="5.54296875" style="163" customWidth="1"/>
    <col min="1804" max="1804" width="13.81640625" style="163" customWidth="1"/>
    <col min="1805" max="1805" width="11.453125" style="163"/>
    <col min="1806" max="1806" width="1.453125" style="163" customWidth="1"/>
    <col min="1807" max="1807" width="11.453125" style="163"/>
    <col min="1808" max="1809" width="0" style="163" hidden="1" customWidth="1"/>
    <col min="1810" max="2048" width="11.453125" style="163"/>
    <col min="2049" max="2049" width="0.81640625" style="163" customWidth="1"/>
    <col min="2050" max="2050" width="1.54296875" style="163" customWidth="1"/>
    <col min="2051" max="2051" width="6.453125" style="163" customWidth="1"/>
    <col min="2052" max="2052" width="11.81640625" style="163" customWidth="1"/>
    <col min="2053" max="2053" width="10.54296875" style="163" customWidth="1"/>
    <col min="2054" max="2056" width="8.54296875" style="163" customWidth="1"/>
    <col min="2057" max="2057" width="9.453125" style="163" customWidth="1"/>
    <col min="2058" max="2058" width="12.54296875" style="163" customWidth="1"/>
    <col min="2059" max="2059" width="5.54296875" style="163" customWidth="1"/>
    <col min="2060" max="2060" width="13.81640625" style="163" customWidth="1"/>
    <col min="2061" max="2061" width="11.453125" style="163"/>
    <col min="2062" max="2062" width="1.453125" style="163" customWidth="1"/>
    <col min="2063" max="2063" width="11.453125" style="163"/>
    <col min="2064" max="2065" width="0" style="163" hidden="1" customWidth="1"/>
    <col min="2066" max="2304" width="11.453125" style="163"/>
    <col min="2305" max="2305" width="0.81640625" style="163" customWidth="1"/>
    <col min="2306" max="2306" width="1.54296875" style="163" customWidth="1"/>
    <col min="2307" max="2307" width="6.453125" style="163" customWidth="1"/>
    <col min="2308" max="2308" width="11.81640625" style="163" customWidth="1"/>
    <col min="2309" max="2309" width="10.54296875" style="163" customWidth="1"/>
    <col min="2310" max="2312" width="8.54296875" style="163" customWidth="1"/>
    <col min="2313" max="2313" width="9.453125" style="163" customWidth="1"/>
    <col min="2314" max="2314" width="12.54296875" style="163" customWidth="1"/>
    <col min="2315" max="2315" width="5.54296875" style="163" customWidth="1"/>
    <col min="2316" max="2316" width="13.81640625" style="163" customWidth="1"/>
    <col min="2317" max="2317" width="11.453125" style="163"/>
    <col min="2318" max="2318" width="1.453125" style="163" customWidth="1"/>
    <col min="2319" max="2319" width="11.453125" style="163"/>
    <col min="2320" max="2321" width="0" style="163" hidden="1" customWidth="1"/>
    <col min="2322" max="2560" width="11.453125" style="163"/>
    <col min="2561" max="2561" width="0.81640625" style="163" customWidth="1"/>
    <col min="2562" max="2562" width="1.54296875" style="163" customWidth="1"/>
    <col min="2563" max="2563" width="6.453125" style="163" customWidth="1"/>
    <col min="2564" max="2564" width="11.81640625" style="163" customWidth="1"/>
    <col min="2565" max="2565" width="10.54296875" style="163" customWidth="1"/>
    <col min="2566" max="2568" width="8.54296875" style="163" customWidth="1"/>
    <col min="2569" max="2569" width="9.453125" style="163" customWidth="1"/>
    <col min="2570" max="2570" width="12.54296875" style="163" customWidth="1"/>
    <col min="2571" max="2571" width="5.54296875" style="163" customWidth="1"/>
    <col min="2572" max="2572" width="13.81640625" style="163" customWidth="1"/>
    <col min="2573" max="2573" width="11.453125" style="163"/>
    <col min="2574" max="2574" width="1.453125" style="163" customWidth="1"/>
    <col min="2575" max="2575" width="11.453125" style="163"/>
    <col min="2576" max="2577" width="0" style="163" hidden="1" customWidth="1"/>
    <col min="2578" max="2816" width="11.453125" style="163"/>
    <col min="2817" max="2817" width="0.81640625" style="163" customWidth="1"/>
    <col min="2818" max="2818" width="1.54296875" style="163" customWidth="1"/>
    <col min="2819" max="2819" width="6.453125" style="163" customWidth="1"/>
    <col min="2820" max="2820" width="11.81640625" style="163" customWidth="1"/>
    <col min="2821" max="2821" width="10.54296875" style="163" customWidth="1"/>
    <col min="2822" max="2824" width="8.54296875" style="163" customWidth="1"/>
    <col min="2825" max="2825" width="9.453125" style="163" customWidth="1"/>
    <col min="2826" max="2826" width="12.54296875" style="163" customWidth="1"/>
    <col min="2827" max="2827" width="5.54296875" style="163" customWidth="1"/>
    <col min="2828" max="2828" width="13.81640625" style="163" customWidth="1"/>
    <col min="2829" max="2829" width="11.453125" style="163"/>
    <col min="2830" max="2830" width="1.453125" style="163" customWidth="1"/>
    <col min="2831" max="2831" width="11.453125" style="163"/>
    <col min="2832" max="2833" width="0" style="163" hidden="1" customWidth="1"/>
    <col min="2834" max="3072" width="11.453125" style="163"/>
    <col min="3073" max="3073" width="0.81640625" style="163" customWidth="1"/>
    <col min="3074" max="3074" width="1.54296875" style="163" customWidth="1"/>
    <col min="3075" max="3075" width="6.453125" style="163" customWidth="1"/>
    <col min="3076" max="3076" width="11.81640625" style="163" customWidth="1"/>
    <col min="3077" max="3077" width="10.54296875" style="163" customWidth="1"/>
    <col min="3078" max="3080" width="8.54296875" style="163" customWidth="1"/>
    <col min="3081" max="3081" width="9.453125" style="163" customWidth="1"/>
    <col min="3082" max="3082" width="12.54296875" style="163" customWidth="1"/>
    <col min="3083" max="3083" width="5.54296875" style="163" customWidth="1"/>
    <col min="3084" max="3084" width="13.81640625" style="163" customWidth="1"/>
    <col min="3085" max="3085" width="11.453125" style="163"/>
    <col min="3086" max="3086" width="1.453125" style="163" customWidth="1"/>
    <col min="3087" max="3087" width="11.453125" style="163"/>
    <col min="3088" max="3089" width="0" style="163" hidden="1" customWidth="1"/>
    <col min="3090" max="3328" width="11.453125" style="163"/>
    <col min="3329" max="3329" width="0.81640625" style="163" customWidth="1"/>
    <col min="3330" max="3330" width="1.54296875" style="163" customWidth="1"/>
    <col min="3331" max="3331" width="6.453125" style="163" customWidth="1"/>
    <col min="3332" max="3332" width="11.81640625" style="163" customWidth="1"/>
    <col min="3333" max="3333" width="10.54296875" style="163" customWidth="1"/>
    <col min="3334" max="3336" width="8.54296875" style="163" customWidth="1"/>
    <col min="3337" max="3337" width="9.453125" style="163" customWidth="1"/>
    <col min="3338" max="3338" width="12.54296875" style="163" customWidth="1"/>
    <col min="3339" max="3339" width="5.54296875" style="163" customWidth="1"/>
    <col min="3340" max="3340" width="13.81640625" style="163" customWidth="1"/>
    <col min="3341" max="3341" width="11.453125" style="163"/>
    <col min="3342" max="3342" width="1.453125" style="163" customWidth="1"/>
    <col min="3343" max="3343" width="11.453125" style="163"/>
    <col min="3344" max="3345" width="0" style="163" hidden="1" customWidth="1"/>
    <col min="3346" max="3584" width="11.453125" style="163"/>
    <col min="3585" max="3585" width="0.81640625" style="163" customWidth="1"/>
    <col min="3586" max="3586" width="1.54296875" style="163" customWidth="1"/>
    <col min="3587" max="3587" width="6.453125" style="163" customWidth="1"/>
    <col min="3588" max="3588" width="11.81640625" style="163" customWidth="1"/>
    <col min="3589" max="3589" width="10.54296875" style="163" customWidth="1"/>
    <col min="3590" max="3592" width="8.54296875" style="163" customWidth="1"/>
    <col min="3593" max="3593" width="9.453125" style="163" customWidth="1"/>
    <col min="3594" max="3594" width="12.54296875" style="163" customWidth="1"/>
    <col min="3595" max="3595" width="5.54296875" style="163" customWidth="1"/>
    <col min="3596" max="3596" width="13.81640625" style="163" customWidth="1"/>
    <col min="3597" max="3597" width="11.453125" style="163"/>
    <col min="3598" max="3598" width="1.453125" style="163" customWidth="1"/>
    <col min="3599" max="3599" width="11.453125" style="163"/>
    <col min="3600" max="3601" width="0" style="163" hidden="1" customWidth="1"/>
    <col min="3602" max="3840" width="11.453125" style="163"/>
    <col min="3841" max="3841" width="0.81640625" style="163" customWidth="1"/>
    <col min="3842" max="3842" width="1.54296875" style="163" customWidth="1"/>
    <col min="3843" max="3843" width="6.453125" style="163" customWidth="1"/>
    <col min="3844" max="3844" width="11.81640625" style="163" customWidth="1"/>
    <col min="3845" max="3845" width="10.54296875" style="163" customWidth="1"/>
    <col min="3846" max="3848" width="8.54296875" style="163" customWidth="1"/>
    <col min="3849" max="3849" width="9.453125" style="163" customWidth="1"/>
    <col min="3850" max="3850" width="12.54296875" style="163" customWidth="1"/>
    <col min="3851" max="3851" width="5.54296875" style="163" customWidth="1"/>
    <col min="3852" max="3852" width="13.81640625" style="163" customWidth="1"/>
    <col min="3853" max="3853" width="11.453125" style="163"/>
    <col min="3854" max="3854" width="1.453125" style="163" customWidth="1"/>
    <col min="3855" max="3855" width="11.453125" style="163"/>
    <col min="3856" max="3857" width="0" style="163" hidden="1" customWidth="1"/>
    <col min="3858" max="4096" width="11.453125" style="163"/>
    <col min="4097" max="4097" width="0.81640625" style="163" customWidth="1"/>
    <col min="4098" max="4098" width="1.54296875" style="163" customWidth="1"/>
    <col min="4099" max="4099" width="6.453125" style="163" customWidth="1"/>
    <col min="4100" max="4100" width="11.81640625" style="163" customWidth="1"/>
    <col min="4101" max="4101" width="10.54296875" style="163" customWidth="1"/>
    <col min="4102" max="4104" width="8.54296875" style="163" customWidth="1"/>
    <col min="4105" max="4105" width="9.453125" style="163" customWidth="1"/>
    <col min="4106" max="4106" width="12.54296875" style="163" customWidth="1"/>
    <col min="4107" max="4107" width="5.54296875" style="163" customWidth="1"/>
    <col min="4108" max="4108" width="13.81640625" style="163" customWidth="1"/>
    <col min="4109" max="4109" width="11.453125" style="163"/>
    <col min="4110" max="4110" width="1.453125" style="163" customWidth="1"/>
    <col min="4111" max="4111" width="11.453125" style="163"/>
    <col min="4112" max="4113" width="0" style="163" hidden="1" customWidth="1"/>
    <col min="4114" max="4352" width="11.453125" style="163"/>
    <col min="4353" max="4353" width="0.81640625" style="163" customWidth="1"/>
    <col min="4354" max="4354" width="1.54296875" style="163" customWidth="1"/>
    <col min="4355" max="4355" width="6.453125" style="163" customWidth="1"/>
    <col min="4356" max="4356" width="11.81640625" style="163" customWidth="1"/>
    <col min="4357" max="4357" width="10.54296875" style="163" customWidth="1"/>
    <col min="4358" max="4360" width="8.54296875" style="163" customWidth="1"/>
    <col min="4361" max="4361" width="9.453125" style="163" customWidth="1"/>
    <col min="4362" max="4362" width="12.54296875" style="163" customWidth="1"/>
    <col min="4363" max="4363" width="5.54296875" style="163" customWidth="1"/>
    <col min="4364" max="4364" width="13.81640625" style="163" customWidth="1"/>
    <col min="4365" max="4365" width="11.453125" style="163"/>
    <col min="4366" max="4366" width="1.453125" style="163" customWidth="1"/>
    <col min="4367" max="4367" width="11.453125" style="163"/>
    <col min="4368" max="4369" width="0" style="163" hidden="1" customWidth="1"/>
    <col min="4370" max="4608" width="11.453125" style="163"/>
    <col min="4609" max="4609" width="0.81640625" style="163" customWidth="1"/>
    <col min="4610" max="4610" width="1.54296875" style="163" customWidth="1"/>
    <col min="4611" max="4611" width="6.453125" style="163" customWidth="1"/>
    <col min="4612" max="4612" width="11.81640625" style="163" customWidth="1"/>
    <col min="4613" max="4613" width="10.54296875" style="163" customWidth="1"/>
    <col min="4614" max="4616" width="8.54296875" style="163" customWidth="1"/>
    <col min="4617" max="4617" width="9.453125" style="163" customWidth="1"/>
    <col min="4618" max="4618" width="12.54296875" style="163" customWidth="1"/>
    <col min="4619" max="4619" width="5.54296875" style="163" customWidth="1"/>
    <col min="4620" max="4620" width="13.81640625" style="163" customWidth="1"/>
    <col min="4621" max="4621" width="11.453125" style="163"/>
    <col min="4622" max="4622" width="1.453125" style="163" customWidth="1"/>
    <col min="4623" max="4623" width="11.453125" style="163"/>
    <col min="4624" max="4625" width="0" style="163" hidden="1" customWidth="1"/>
    <col min="4626" max="4864" width="11.453125" style="163"/>
    <col min="4865" max="4865" width="0.81640625" style="163" customWidth="1"/>
    <col min="4866" max="4866" width="1.54296875" style="163" customWidth="1"/>
    <col min="4867" max="4867" width="6.453125" style="163" customWidth="1"/>
    <col min="4868" max="4868" width="11.81640625" style="163" customWidth="1"/>
    <col min="4869" max="4869" width="10.54296875" style="163" customWidth="1"/>
    <col min="4870" max="4872" width="8.54296875" style="163" customWidth="1"/>
    <col min="4873" max="4873" width="9.453125" style="163" customWidth="1"/>
    <col min="4874" max="4874" width="12.54296875" style="163" customWidth="1"/>
    <col min="4875" max="4875" width="5.54296875" style="163" customWidth="1"/>
    <col min="4876" max="4876" width="13.81640625" style="163" customWidth="1"/>
    <col min="4877" max="4877" width="11.453125" style="163"/>
    <col min="4878" max="4878" width="1.453125" style="163" customWidth="1"/>
    <col min="4879" max="4879" width="11.453125" style="163"/>
    <col min="4880" max="4881" width="0" style="163" hidden="1" customWidth="1"/>
    <col min="4882" max="5120" width="11.453125" style="163"/>
    <col min="5121" max="5121" width="0.81640625" style="163" customWidth="1"/>
    <col min="5122" max="5122" width="1.54296875" style="163" customWidth="1"/>
    <col min="5123" max="5123" width="6.453125" style="163" customWidth="1"/>
    <col min="5124" max="5124" width="11.81640625" style="163" customWidth="1"/>
    <col min="5125" max="5125" width="10.54296875" style="163" customWidth="1"/>
    <col min="5126" max="5128" width="8.54296875" style="163" customWidth="1"/>
    <col min="5129" max="5129" width="9.453125" style="163" customWidth="1"/>
    <col min="5130" max="5130" width="12.54296875" style="163" customWidth="1"/>
    <col min="5131" max="5131" width="5.54296875" style="163" customWidth="1"/>
    <col min="5132" max="5132" width="13.81640625" style="163" customWidth="1"/>
    <col min="5133" max="5133" width="11.453125" style="163"/>
    <col min="5134" max="5134" width="1.453125" style="163" customWidth="1"/>
    <col min="5135" max="5135" width="11.453125" style="163"/>
    <col min="5136" max="5137" width="0" style="163" hidden="1" customWidth="1"/>
    <col min="5138" max="5376" width="11.453125" style="163"/>
    <col min="5377" max="5377" width="0.81640625" style="163" customWidth="1"/>
    <col min="5378" max="5378" width="1.54296875" style="163" customWidth="1"/>
    <col min="5379" max="5379" width="6.453125" style="163" customWidth="1"/>
    <col min="5380" max="5380" width="11.81640625" style="163" customWidth="1"/>
    <col min="5381" max="5381" width="10.54296875" style="163" customWidth="1"/>
    <col min="5382" max="5384" width="8.54296875" style="163" customWidth="1"/>
    <col min="5385" max="5385" width="9.453125" style="163" customWidth="1"/>
    <col min="5386" max="5386" width="12.54296875" style="163" customWidth="1"/>
    <col min="5387" max="5387" width="5.54296875" style="163" customWidth="1"/>
    <col min="5388" max="5388" width="13.81640625" style="163" customWidth="1"/>
    <col min="5389" max="5389" width="11.453125" style="163"/>
    <col min="5390" max="5390" width="1.453125" style="163" customWidth="1"/>
    <col min="5391" max="5391" width="11.453125" style="163"/>
    <col min="5392" max="5393" width="0" style="163" hidden="1" customWidth="1"/>
    <col min="5394" max="5632" width="11.453125" style="163"/>
    <col min="5633" max="5633" width="0.81640625" style="163" customWidth="1"/>
    <col min="5634" max="5634" width="1.54296875" style="163" customWidth="1"/>
    <col min="5635" max="5635" width="6.453125" style="163" customWidth="1"/>
    <col min="5636" max="5636" width="11.81640625" style="163" customWidth="1"/>
    <col min="5637" max="5637" width="10.54296875" style="163" customWidth="1"/>
    <col min="5638" max="5640" width="8.54296875" style="163" customWidth="1"/>
    <col min="5641" max="5641" width="9.453125" style="163" customWidth="1"/>
    <col min="5642" max="5642" width="12.54296875" style="163" customWidth="1"/>
    <col min="5643" max="5643" width="5.54296875" style="163" customWidth="1"/>
    <col min="5644" max="5644" width="13.81640625" style="163" customWidth="1"/>
    <col min="5645" max="5645" width="11.453125" style="163"/>
    <col min="5646" max="5646" width="1.453125" style="163" customWidth="1"/>
    <col min="5647" max="5647" width="11.453125" style="163"/>
    <col min="5648" max="5649" width="0" style="163" hidden="1" customWidth="1"/>
    <col min="5650" max="5888" width="11.453125" style="163"/>
    <col min="5889" max="5889" width="0.81640625" style="163" customWidth="1"/>
    <col min="5890" max="5890" width="1.54296875" style="163" customWidth="1"/>
    <col min="5891" max="5891" width="6.453125" style="163" customWidth="1"/>
    <col min="5892" max="5892" width="11.81640625" style="163" customWidth="1"/>
    <col min="5893" max="5893" width="10.54296875" style="163" customWidth="1"/>
    <col min="5894" max="5896" width="8.54296875" style="163" customWidth="1"/>
    <col min="5897" max="5897" width="9.453125" style="163" customWidth="1"/>
    <col min="5898" max="5898" width="12.54296875" style="163" customWidth="1"/>
    <col min="5899" max="5899" width="5.54296875" style="163" customWidth="1"/>
    <col min="5900" max="5900" width="13.81640625" style="163" customWidth="1"/>
    <col min="5901" max="5901" width="11.453125" style="163"/>
    <col min="5902" max="5902" width="1.453125" style="163" customWidth="1"/>
    <col min="5903" max="5903" width="11.453125" style="163"/>
    <col min="5904" max="5905" width="0" style="163" hidden="1" customWidth="1"/>
    <col min="5906" max="6144" width="11.453125" style="163"/>
    <col min="6145" max="6145" width="0.81640625" style="163" customWidth="1"/>
    <col min="6146" max="6146" width="1.54296875" style="163" customWidth="1"/>
    <col min="6147" max="6147" width="6.453125" style="163" customWidth="1"/>
    <col min="6148" max="6148" width="11.81640625" style="163" customWidth="1"/>
    <col min="6149" max="6149" width="10.54296875" style="163" customWidth="1"/>
    <col min="6150" max="6152" width="8.54296875" style="163" customWidth="1"/>
    <col min="6153" max="6153" width="9.453125" style="163" customWidth="1"/>
    <col min="6154" max="6154" width="12.54296875" style="163" customWidth="1"/>
    <col min="6155" max="6155" width="5.54296875" style="163" customWidth="1"/>
    <col min="6156" max="6156" width="13.81640625" style="163" customWidth="1"/>
    <col min="6157" max="6157" width="11.453125" style="163"/>
    <col min="6158" max="6158" width="1.453125" style="163" customWidth="1"/>
    <col min="6159" max="6159" width="11.453125" style="163"/>
    <col min="6160" max="6161" width="0" style="163" hidden="1" customWidth="1"/>
    <col min="6162" max="6400" width="11.453125" style="163"/>
    <col min="6401" max="6401" width="0.81640625" style="163" customWidth="1"/>
    <col min="6402" max="6402" width="1.54296875" style="163" customWidth="1"/>
    <col min="6403" max="6403" width="6.453125" style="163" customWidth="1"/>
    <col min="6404" max="6404" width="11.81640625" style="163" customWidth="1"/>
    <col min="6405" max="6405" width="10.54296875" style="163" customWidth="1"/>
    <col min="6406" max="6408" width="8.54296875" style="163" customWidth="1"/>
    <col min="6409" max="6409" width="9.453125" style="163" customWidth="1"/>
    <col min="6410" max="6410" width="12.54296875" style="163" customWidth="1"/>
    <col min="6411" max="6411" width="5.54296875" style="163" customWidth="1"/>
    <col min="6412" max="6412" width="13.81640625" style="163" customWidth="1"/>
    <col min="6413" max="6413" width="11.453125" style="163"/>
    <col min="6414" max="6414" width="1.453125" style="163" customWidth="1"/>
    <col min="6415" max="6415" width="11.453125" style="163"/>
    <col min="6416" max="6417" width="0" style="163" hidden="1" customWidth="1"/>
    <col min="6418" max="6656" width="11.453125" style="163"/>
    <col min="6657" max="6657" width="0.81640625" style="163" customWidth="1"/>
    <col min="6658" max="6658" width="1.54296875" style="163" customWidth="1"/>
    <col min="6659" max="6659" width="6.453125" style="163" customWidth="1"/>
    <col min="6660" max="6660" width="11.81640625" style="163" customWidth="1"/>
    <col min="6661" max="6661" width="10.54296875" style="163" customWidth="1"/>
    <col min="6662" max="6664" width="8.54296875" style="163" customWidth="1"/>
    <col min="6665" max="6665" width="9.453125" style="163" customWidth="1"/>
    <col min="6666" max="6666" width="12.54296875" style="163" customWidth="1"/>
    <col min="6667" max="6667" width="5.54296875" style="163" customWidth="1"/>
    <col min="6668" max="6668" width="13.81640625" style="163" customWidth="1"/>
    <col min="6669" max="6669" width="11.453125" style="163"/>
    <col min="6670" max="6670" width="1.453125" style="163" customWidth="1"/>
    <col min="6671" max="6671" width="11.453125" style="163"/>
    <col min="6672" max="6673" width="0" style="163" hidden="1" customWidth="1"/>
    <col min="6674" max="6912" width="11.453125" style="163"/>
    <col min="6913" max="6913" width="0.81640625" style="163" customWidth="1"/>
    <col min="6914" max="6914" width="1.54296875" style="163" customWidth="1"/>
    <col min="6915" max="6915" width="6.453125" style="163" customWidth="1"/>
    <col min="6916" max="6916" width="11.81640625" style="163" customWidth="1"/>
    <col min="6917" max="6917" width="10.54296875" style="163" customWidth="1"/>
    <col min="6918" max="6920" width="8.54296875" style="163" customWidth="1"/>
    <col min="6921" max="6921" width="9.453125" style="163" customWidth="1"/>
    <col min="6922" max="6922" width="12.54296875" style="163" customWidth="1"/>
    <col min="6923" max="6923" width="5.54296875" style="163" customWidth="1"/>
    <col min="6924" max="6924" width="13.81640625" style="163" customWidth="1"/>
    <col min="6925" max="6925" width="11.453125" style="163"/>
    <col min="6926" max="6926" width="1.453125" style="163" customWidth="1"/>
    <col min="6927" max="6927" width="11.453125" style="163"/>
    <col min="6928" max="6929" width="0" style="163" hidden="1" customWidth="1"/>
    <col min="6930" max="7168" width="11.453125" style="163"/>
    <col min="7169" max="7169" width="0.81640625" style="163" customWidth="1"/>
    <col min="7170" max="7170" width="1.54296875" style="163" customWidth="1"/>
    <col min="7171" max="7171" width="6.453125" style="163" customWidth="1"/>
    <col min="7172" max="7172" width="11.81640625" style="163" customWidth="1"/>
    <col min="7173" max="7173" width="10.54296875" style="163" customWidth="1"/>
    <col min="7174" max="7176" width="8.54296875" style="163" customWidth="1"/>
    <col min="7177" max="7177" width="9.453125" style="163" customWidth="1"/>
    <col min="7178" max="7178" width="12.54296875" style="163" customWidth="1"/>
    <col min="7179" max="7179" width="5.54296875" style="163" customWidth="1"/>
    <col min="7180" max="7180" width="13.81640625" style="163" customWidth="1"/>
    <col min="7181" max="7181" width="11.453125" style="163"/>
    <col min="7182" max="7182" width="1.453125" style="163" customWidth="1"/>
    <col min="7183" max="7183" width="11.453125" style="163"/>
    <col min="7184" max="7185" width="0" style="163" hidden="1" customWidth="1"/>
    <col min="7186" max="7424" width="11.453125" style="163"/>
    <col min="7425" max="7425" width="0.81640625" style="163" customWidth="1"/>
    <col min="7426" max="7426" width="1.54296875" style="163" customWidth="1"/>
    <col min="7427" max="7427" width="6.453125" style="163" customWidth="1"/>
    <col min="7428" max="7428" width="11.81640625" style="163" customWidth="1"/>
    <col min="7429" max="7429" width="10.54296875" style="163" customWidth="1"/>
    <col min="7430" max="7432" width="8.54296875" style="163" customWidth="1"/>
    <col min="7433" max="7433" width="9.453125" style="163" customWidth="1"/>
    <col min="7434" max="7434" width="12.54296875" style="163" customWidth="1"/>
    <col min="7435" max="7435" width="5.54296875" style="163" customWidth="1"/>
    <col min="7436" max="7436" width="13.81640625" style="163" customWidth="1"/>
    <col min="7437" max="7437" width="11.453125" style="163"/>
    <col min="7438" max="7438" width="1.453125" style="163" customWidth="1"/>
    <col min="7439" max="7439" width="11.453125" style="163"/>
    <col min="7440" max="7441" width="0" style="163" hidden="1" customWidth="1"/>
    <col min="7442" max="7680" width="11.453125" style="163"/>
    <col min="7681" max="7681" width="0.81640625" style="163" customWidth="1"/>
    <col min="7682" max="7682" width="1.54296875" style="163" customWidth="1"/>
    <col min="7683" max="7683" width="6.453125" style="163" customWidth="1"/>
    <col min="7684" max="7684" width="11.81640625" style="163" customWidth="1"/>
    <col min="7685" max="7685" width="10.54296875" style="163" customWidth="1"/>
    <col min="7686" max="7688" width="8.54296875" style="163" customWidth="1"/>
    <col min="7689" max="7689" width="9.453125" style="163" customWidth="1"/>
    <col min="7690" max="7690" width="12.54296875" style="163" customWidth="1"/>
    <col min="7691" max="7691" width="5.54296875" style="163" customWidth="1"/>
    <col min="7692" max="7692" width="13.81640625" style="163" customWidth="1"/>
    <col min="7693" max="7693" width="11.453125" style="163"/>
    <col min="7694" max="7694" width="1.453125" style="163" customWidth="1"/>
    <col min="7695" max="7695" width="11.453125" style="163"/>
    <col min="7696" max="7697" width="0" style="163" hidden="1" customWidth="1"/>
    <col min="7698" max="7936" width="11.453125" style="163"/>
    <col min="7937" max="7937" width="0.81640625" style="163" customWidth="1"/>
    <col min="7938" max="7938" width="1.54296875" style="163" customWidth="1"/>
    <col min="7939" max="7939" width="6.453125" style="163" customWidth="1"/>
    <col min="7940" max="7940" width="11.81640625" style="163" customWidth="1"/>
    <col min="7941" max="7941" width="10.54296875" style="163" customWidth="1"/>
    <col min="7942" max="7944" width="8.54296875" style="163" customWidth="1"/>
    <col min="7945" max="7945" width="9.453125" style="163" customWidth="1"/>
    <col min="7946" max="7946" width="12.54296875" style="163" customWidth="1"/>
    <col min="7947" max="7947" width="5.54296875" style="163" customWidth="1"/>
    <col min="7948" max="7948" width="13.81640625" style="163" customWidth="1"/>
    <col min="7949" max="7949" width="11.453125" style="163"/>
    <col min="7950" max="7950" width="1.453125" style="163" customWidth="1"/>
    <col min="7951" max="7951" width="11.453125" style="163"/>
    <col min="7952" max="7953" width="0" style="163" hidden="1" customWidth="1"/>
    <col min="7954" max="8192" width="11.453125" style="163"/>
    <col min="8193" max="8193" width="0.81640625" style="163" customWidth="1"/>
    <col min="8194" max="8194" width="1.54296875" style="163" customWidth="1"/>
    <col min="8195" max="8195" width="6.453125" style="163" customWidth="1"/>
    <col min="8196" max="8196" width="11.81640625" style="163" customWidth="1"/>
    <col min="8197" max="8197" width="10.54296875" style="163" customWidth="1"/>
    <col min="8198" max="8200" width="8.54296875" style="163" customWidth="1"/>
    <col min="8201" max="8201" width="9.453125" style="163" customWidth="1"/>
    <col min="8202" max="8202" width="12.54296875" style="163" customWidth="1"/>
    <col min="8203" max="8203" width="5.54296875" style="163" customWidth="1"/>
    <col min="8204" max="8204" width="13.81640625" style="163" customWidth="1"/>
    <col min="8205" max="8205" width="11.453125" style="163"/>
    <col min="8206" max="8206" width="1.453125" style="163" customWidth="1"/>
    <col min="8207" max="8207" width="11.453125" style="163"/>
    <col min="8208" max="8209" width="0" style="163" hidden="1" customWidth="1"/>
    <col min="8210" max="8448" width="11.453125" style="163"/>
    <col min="8449" max="8449" width="0.81640625" style="163" customWidth="1"/>
    <col min="8450" max="8450" width="1.54296875" style="163" customWidth="1"/>
    <col min="8451" max="8451" width="6.453125" style="163" customWidth="1"/>
    <col min="8452" max="8452" width="11.81640625" style="163" customWidth="1"/>
    <col min="8453" max="8453" width="10.54296875" style="163" customWidth="1"/>
    <col min="8454" max="8456" width="8.54296875" style="163" customWidth="1"/>
    <col min="8457" max="8457" width="9.453125" style="163" customWidth="1"/>
    <col min="8458" max="8458" width="12.54296875" style="163" customWidth="1"/>
    <col min="8459" max="8459" width="5.54296875" style="163" customWidth="1"/>
    <col min="8460" max="8460" width="13.81640625" style="163" customWidth="1"/>
    <col min="8461" max="8461" width="11.453125" style="163"/>
    <col min="8462" max="8462" width="1.453125" style="163" customWidth="1"/>
    <col min="8463" max="8463" width="11.453125" style="163"/>
    <col min="8464" max="8465" width="0" style="163" hidden="1" customWidth="1"/>
    <col min="8466" max="8704" width="11.453125" style="163"/>
    <col min="8705" max="8705" width="0.81640625" style="163" customWidth="1"/>
    <col min="8706" max="8706" width="1.54296875" style="163" customWidth="1"/>
    <col min="8707" max="8707" width="6.453125" style="163" customWidth="1"/>
    <col min="8708" max="8708" width="11.81640625" style="163" customWidth="1"/>
    <col min="8709" max="8709" width="10.54296875" style="163" customWidth="1"/>
    <col min="8710" max="8712" width="8.54296875" style="163" customWidth="1"/>
    <col min="8713" max="8713" width="9.453125" style="163" customWidth="1"/>
    <col min="8714" max="8714" width="12.54296875" style="163" customWidth="1"/>
    <col min="8715" max="8715" width="5.54296875" style="163" customWidth="1"/>
    <col min="8716" max="8716" width="13.81640625" style="163" customWidth="1"/>
    <col min="8717" max="8717" width="11.453125" style="163"/>
    <col min="8718" max="8718" width="1.453125" style="163" customWidth="1"/>
    <col min="8719" max="8719" width="11.453125" style="163"/>
    <col min="8720" max="8721" width="0" style="163" hidden="1" customWidth="1"/>
    <col min="8722" max="8960" width="11.453125" style="163"/>
    <col min="8961" max="8961" width="0.81640625" style="163" customWidth="1"/>
    <col min="8962" max="8962" width="1.54296875" style="163" customWidth="1"/>
    <col min="8963" max="8963" width="6.453125" style="163" customWidth="1"/>
    <col min="8964" max="8964" width="11.81640625" style="163" customWidth="1"/>
    <col min="8965" max="8965" width="10.54296875" style="163" customWidth="1"/>
    <col min="8966" max="8968" width="8.54296875" style="163" customWidth="1"/>
    <col min="8969" max="8969" width="9.453125" style="163" customWidth="1"/>
    <col min="8970" max="8970" width="12.54296875" style="163" customWidth="1"/>
    <col min="8971" max="8971" width="5.54296875" style="163" customWidth="1"/>
    <col min="8972" max="8972" width="13.81640625" style="163" customWidth="1"/>
    <col min="8973" max="8973" width="11.453125" style="163"/>
    <col min="8974" max="8974" width="1.453125" style="163" customWidth="1"/>
    <col min="8975" max="8975" width="11.453125" style="163"/>
    <col min="8976" max="8977" width="0" style="163" hidden="1" customWidth="1"/>
    <col min="8978" max="9216" width="11.453125" style="163"/>
    <col min="9217" max="9217" width="0.81640625" style="163" customWidth="1"/>
    <col min="9218" max="9218" width="1.54296875" style="163" customWidth="1"/>
    <col min="9219" max="9219" width="6.453125" style="163" customWidth="1"/>
    <col min="9220" max="9220" width="11.81640625" style="163" customWidth="1"/>
    <col min="9221" max="9221" width="10.54296875" style="163" customWidth="1"/>
    <col min="9222" max="9224" width="8.54296875" style="163" customWidth="1"/>
    <col min="9225" max="9225" width="9.453125" style="163" customWidth="1"/>
    <col min="9226" max="9226" width="12.54296875" style="163" customWidth="1"/>
    <col min="9227" max="9227" width="5.54296875" style="163" customWidth="1"/>
    <col min="9228" max="9228" width="13.81640625" style="163" customWidth="1"/>
    <col min="9229" max="9229" width="11.453125" style="163"/>
    <col min="9230" max="9230" width="1.453125" style="163" customWidth="1"/>
    <col min="9231" max="9231" width="11.453125" style="163"/>
    <col min="9232" max="9233" width="0" style="163" hidden="1" customWidth="1"/>
    <col min="9234" max="9472" width="11.453125" style="163"/>
    <col min="9473" max="9473" width="0.81640625" style="163" customWidth="1"/>
    <col min="9474" max="9474" width="1.54296875" style="163" customWidth="1"/>
    <col min="9475" max="9475" width="6.453125" style="163" customWidth="1"/>
    <col min="9476" max="9476" width="11.81640625" style="163" customWidth="1"/>
    <col min="9477" max="9477" width="10.54296875" style="163" customWidth="1"/>
    <col min="9478" max="9480" width="8.54296875" style="163" customWidth="1"/>
    <col min="9481" max="9481" width="9.453125" style="163" customWidth="1"/>
    <col min="9482" max="9482" width="12.54296875" style="163" customWidth="1"/>
    <col min="9483" max="9483" width="5.54296875" style="163" customWidth="1"/>
    <col min="9484" max="9484" width="13.81640625" style="163" customWidth="1"/>
    <col min="9485" max="9485" width="11.453125" style="163"/>
    <col min="9486" max="9486" width="1.453125" style="163" customWidth="1"/>
    <col min="9487" max="9487" width="11.453125" style="163"/>
    <col min="9488" max="9489" width="0" style="163" hidden="1" customWidth="1"/>
    <col min="9490" max="9728" width="11.453125" style="163"/>
    <col min="9729" max="9729" width="0.81640625" style="163" customWidth="1"/>
    <col min="9730" max="9730" width="1.54296875" style="163" customWidth="1"/>
    <col min="9731" max="9731" width="6.453125" style="163" customWidth="1"/>
    <col min="9732" max="9732" width="11.81640625" style="163" customWidth="1"/>
    <col min="9733" max="9733" width="10.54296875" style="163" customWidth="1"/>
    <col min="9734" max="9736" width="8.54296875" style="163" customWidth="1"/>
    <col min="9737" max="9737" width="9.453125" style="163" customWidth="1"/>
    <col min="9738" max="9738" width="12.54296875" style="163" customWidth="1"/>
    <col min="9739" max="9739" width="5.54296875" style="163" customWidth="1"/>
    <col min="9740" max="9740" width="13.81640625" style="163" customWidth="1"/>
    <col min="9741" max="9741" width="11.453125" style="163"/>
    <col min="9742" max="9742" width="1.453125" style="163" customWidth="1"/>
    <col min="9743" max="9743" width="11.453125" style="163"/>
    <col min="9744" max="9745" width="0" style="163" hidden="1" customWidth="1"/>
    <col min="9746" max="9984" width="11.453125" style="163"/>
    <col min="9985" max="9985" width="0.81640625" style="163" customWidth="1"/>
    <col min="9986" max="9986" width="1.54296875" style="163" customWidth="1"/>
    <col min="9987" max="9987" width="6.453125" style="163" customWidth="1"/>
    <col min="9988" max="9988" width="11.81640625" style="163" customWidth="1"/>
    <col min="9989" max="9989" width="10.54296875" style="163" customWidth="1"/>
    <col min="9990" max="9992" width="8.54296875" style="163" customWidth="1"/>
    <col min="9993" max="9993" width="9.453125" style="163" customWidth="1"/>
    <col min="9994" max="9994" width="12.54296875" style="163" customWidth="1"/>
    <col min="9995" max="9995" width="5.54296875" style="163" customWidth="1"/>
    <col min="9996" max="9996" width="13.81640625" style="163" customWidth="1"/>
    <col min="9997" max="9997" width="11.453125" style="163"/>
    <col min="9998" max="9998" width="1.453125" style="163" customWidth="1"/>
    <col min="9999" max="9999" width="11.453125" style="163"/>
    <col min="10000" max="10001" width="0" style="163" hidden="1" customWidth="1"/>
    <col min="10002" max="10240" width="11.453125" style="163"/>
    <col min="10241" max="10241" width="0.81640625" style="163" customWidth="1"/>
    <col min="10242" max="10242" width="1.54296875" style="163" customWidth="1"/>
    <col min="10243" max="10243" width="6.453125" style="163" customWidth="1"/>
    <col min="10244" max="10244" width="11.81640625" style="163" customWidth="1"/>
    <col min="10245" max="10245" width="10.54296875" style="163" customWidth="1"/>
    <col min="10246" max="10248" width="8.54296875" style="163" customWidth="1"/>
    <col min="10249" max="10249" width="9.453125" style="163" customWidth="1"/>
    <col min="10250" max="10250" width="12.54296875" style="163" customWidth="1"/>
    <col min="10251" max="10251" width="5.54296875" style="163" customWidth="1"/>
    <col min="10252" max="10252" width="13.81640625" style="163" customWidth="1"/>
    <col min="10253" max="10253" width="11.453125" style="163"/>
    <col min="10254" max="10254" width="1.453125" style="163" customWidth="1"/>
    <col min="10255" max="10255" width="11.453125" style="163"/>
    <col min="10256" max="10257" width="0" style="163" hidden="1" customWidth="1"/>
    <col min="10258" max="10496" width="11.453125" style="163"/>
    <col min="10497" max="10497" width="0.81640625" style="163" customWidth="1"/>
    <col min="10498" max="10498" width="1.54296875" style="163" customWidth="1"/>
    <col min="10499" max="10499" width="6.453125" style="163" customWidth="1"/>
    <col min="10500" max="10500" width="11.81640625" style="163" customWidth="1"/>
    <col min="10501" max="10501" width="10.54296875" style="163" customWidth="1"/>
    <col min="10502" max="10504" width="8.54296875" style="163" customWidth="1"/>
    <col min="10505" max="10505" width="9.453125" style="163" customWidth="1"/>
    <col min="10506" max="10506" width="12.54296875" style="163" customWidth="1"/>
    <col min="10507" max="10507" width="5.54296875" style="163" customWidth="1"/>
    <col min="10508" max="10508" width="13.81640625" style="163" customWidth="1"/>
    <col min="10509" max="10509" width="11.453125" style="163"/>
    <col min="10510" max="10510" width="1.453125" style="163" customWidth="1"/>
    <col min="10511" max="10511" width="11.453125" style="163"/>
    <col min="10512" max="10513" width="0" style="163" hidden="1" customWidth="1"/>
    <col min="10514" max="10752" width="11.453125" style="163"/>
    <col min="10753" max="10753" width="0.81640625" style="163" customWidth="1"/>
    <col min="10754" max="10754" width="1.54296875" style="163" customWidth="1"/>
    <col min="10755" max="10755" width="6.453125" style="163" customWidth="1"/>
    <col min="10756" max="10756" width="11.81640625" style="163" customWidth="1"/>
    <col min="10757" max="10757" width="10.54296875" style="163" customWidth="1"/>
    <col min="10758" max="10760" width="8.54296875" style="163" customWidth="1"/>
    <col min="10761" max="10761" width="9.453125" style="163" customWidth="1"/>
    <col min="10762" max="10762" width="12.54296875" style="163" customWidth="1"/>
    <col min="10763" max="10763" width="5.54296875" style="163" customWidth="1"/>
    <col min="10764" max="10764" width="13.81640625" style="163" customWidth="1"/>
    <col min="10765" max="10765" width="11.453125" style="163"/>
    <col min="10766" max="10766" width="1.453125" style="163" customWidth="1"/>
    <col min="10767" max="10767" width="11.453125" style="163"/>
    <col min="10768" max="10769" width="0" style="163" hidden="1" customWidth="1"/>
    <col min="10770" max="11008" width="11.453125" style="163"/>
    <col min="11009" max="11009" width="0.81640625" style="163" customWidth="1"/>
    <col min="11010" max="11010" width="1.54296875" style="163" customWidth="1"/>
    <col min="11011" max="11011" width="6.453125" style="163" customWidth="1"/>
    <col min="11012" max="11012" width="11.81640625" style="163" customWidth="1"/>
    <col min="11013" max="11013" width="10.54296875" style="163" customWidth="1"/>
    <col min="11014" max="11016" width="8.54296875" style="163" customWidth="1"/>
    <col min="11017" max="11017" width="9.453125" style="163" customWidth="1"/>
    <col min="11018" max="11018" width="12.54296875" style="163" customWidth="1"/>
    <col min="11019" max="11019" width="5.54296875" style="163" customWidth="1"/>
    <col min="11020" max="11020" width="13.81640625" style="163" customWidth="1"/>
    <col min="11021" max="11021" width="11.453125" style="163"/>
    <col min="11022" max="11022" width="1.453125" style="163" customWidth="1"/>
    <col min="11023" max="11023" width="11.453125" style="163"/>
    <col min="11024" max="11025" width="0" style="163" hidden="1" customWidth="1"/>
    <col min="11026" max="11264" width="11.453125" style="163"/>
    <col min="11265" max="11265" width="0.81640625" style="163" customWidth="1"/>
    <col min="11266" max="11266" width="1.54296875" style="163" customWidth="1"/>
    <col min="11267" max="11267" width="6.453125" style="163" customWidth="1"/>
    <col min="11268" max="11268" width="11.81640625" style="163" customWidth="1"/>
    <col min="11269" max="11269" width="10.54296875" style="163" customWidth="1"/>
    <col min="11270" max="11272" width="8.54296875" style="163" customWidth="1"/>
    <col min="11273" max="11273" width="9.453125" style="163" customWidth="1"/>
    <col min="11274" max="11274" width="12.54296875" style="163" customWidth="1"/>
    <col min="11275" max="11275" width="5.54296875" style="163" customWidth="1"/>
    <col min="11276" max="11276" width="13.81640625" style="163" customWidth="1"/>
    <col min="11277" max="11277" width="11.453125" style="163"/>
    <col min="11278" max="11278" width="1.453125" style="163" customWidth="1"/>
    <col min="11279" max="11279" width="11.453125" style="163"/>
    <col min="11280" max="11281" width="0" style="163" hidden="1" customWidth="1"/>
    <col min="11282" max="11520" width="11.453125" style="163"/>
    <col min="11521" max="11521" width="0.81640625" style="163" customWidth="1"/>
    <col min="11522" max="11522" width="1.54296875" style="163" customWidth="1"/>
    <col min="11523" max="11523" width="6.453125" style="163" customWidth="1"/>
    <col min="11524" max="11524" width="11.81640625" style="163" customWidth="1"/>
    <col min="11525" max="11525" width="10.54296875" style="163" customWidth="1"/>
    <col min="11526" max="11528" width="8.54296875" style="163" customWidth="1"/>
    <col min="11529" max="11529" width="9.453125" style="163" customWidth="1"/>
    <col min="11530" max="11530" width="12.54296875" style="163" customWidth="1"/>
    <col min="11531" max="11531" width="5.54296875" style="163" customWidth="1"/>
    <col min="11532" max="11532" width="13.81640625" style="163" customWidth="1"/>
    <col min="11533" max="11533" width="11.453125" style="163"/>
    <col min="11534" max="11534" width="1.453125" style="163" customWidth="1"/>
    <col min="11535" max="11535" width="11.453125" style="163"/>
    <col min="11536" max="11537" width="0" style="163" hidden="1" customWidth="1"/>
    <col min="11538" max="11776" width="11.453125" style="163"/>
    <col min="11777" max="11777" width="0.81640625" style="163" customWidth="1"/>
    <col min="11778" max="11778" width="1.54296875" style="163" customWidth="1"/>
    <col min="11779" max="11779" width="6.453125" style="163" customWidth="1"/>
    <col min="11780" max="11780" width="11.81640625" style="163" customWidth="1"/>
    <col min="11781" max="11781" width="10.54296875" style="163" customWidth="1"/>
    <col min="11782" max="11784" width="8.54296875" style="163" customWidth="1"/>
    <col min="11785" max="11785" width="9.453125" style="163" customWidth="1"/>
    <col min="11786" max="11786" width="12.54296875" style="163" customWidth="1"/>
    <col min="11787" max="11787" width="5.54296875" style="163" customWidth="1"/>
    <col min="11788" max="11788" width="13.81640625" style="163" customWidth="1"/>
    <col min="11789" max="11789" width="11.453125" style="163"/>
    <col min="11790" max="11790" width="1.453125" style="163" customWidth="1"/>
    <col min="11791" max="11791" width="11.453125" style="163"/>
    <col min="11792" max="11793" width="0" style="163" hidden="1" customWidth="1"/>
    <col min="11794" max="12032" width="11.453125" style="163"/>
    <col min="12033" max="12033" width="0.81640625" style="163" customWidth="1"/>
    <col min="12034" max="12034" width="1.54296875" style="163" customWidth="1"/>
    <col min="12035" max="12035" width="6.453125" style="163" customWidth="1"/>
    <col min="12036" max="12036" width="11.81640625" style="163" customWidth="1"/>
    <col min="12037" max="12037" width="10.54296875" style="163" customWidth="1"/>
    <col min="12038" max="12040" width="8.54296875" style="163" customWidth="1"/>
    <col min="12041" max="12041" width="9.453125" style="163" customWidth="1"/>
    <col min="12042" max="12042" width="12.54296875" style="163" customWidth="1"/>
    <col min="12043" max="12043" width="5.54296875" style="163" customWidth="1"/>
    <col min="12044" max="12044" width="13.81640625" style="163" customWidth="1"/>
    <col min="12045" max="12045" width="11.453125" style="163"/>
    <col min="12046" max="12046" width="1.453125" style="163" customWidth="1"/>
    <col min="12047" max="12047" width="11.453125" style="163"/>
    <col min="12048" max="12049" width="0" style="163" hidden="1" customWidth="1"/>
    <col min="12050" max="12288" width="11.453125" style="163"/>
    <col min="12289" max="12289" width="0.81640625" style="163" customWidth="1"/>
    <col min="12290" max="12290" width="1.54296875" style="163" customWidth="1"/>
    <col min="12291" max="12291" width="6.453125" style="163" customWidth="1"/>
    <col min="12292" max="12292" width="11.81640625" style="163" customWidth="1"/>
    <col min="12293" max="12293" width="10.54296875" style="163" customWidth="1"/>
    <col min="12294" max="12296" width="8.54296875" style="163" customWidth="1"/>
    <col min="12297" max="12297" width="9.453125" style="163" customWidth="1"/>
    <col min="12298" max="12298" width="12.54296875" style="163" customWidth="1"/>
    <col min="12299" max="12299" width="5.54296875" style="163" customWidth="1"/>
    <col min="12300" max="12300" width="13.81640625" style="163" customWidth="1"/>
    <col min="12301" max="12301" width="11.453125" style="163"/>
    <col min="12302" max="12302" width="1.453125" style="163" customWidth="1"/>
    <col min="12303" max="12303" width="11.453125" style="163"/>
    <col min="12304" max="12305" width="0" style="163" hidden="1" customWidth="1"/>
    <col min="12306" max="12544" width="11.453125" style="163"/>
    <col min="12545" max="12545" width="0.81640625" style="163" customWidth="1"/>
    <col min="12546" max="12546" width="1.54296875" style="163" customWidth="1"/>
    <col min="12547" max="12547" width="6.453125" style="163" customWidth="1"/>
    <col min="12548" max="12548" width="11.81640625" style="163" customWidth="1"/>
    <col min="12549" max="12549" width="10.54296875" style="163" customWidth="1"/>
    <col min="12550" max="12552" width="8.54296875" style="163" customWidth="1"/>
    <col min="12553" max="12553" width="9.453125" style="163" customWidth="1"/>
    <col min="12554" max="12554" width="12.54296875" style="163" customWidth="1"/>
    <col min="12555" max="12555" width="5.54296875" style="163" customWidth="1"/>
    <col min="12556" max="12556" width="13.81640625" style="163" customWidth="1"/>
    <col min="12557" max="12557" width="11.453125" style="163"/>
    <col min="12558" max="12558" width="1.453125" style="163" customWidth="1"/>
    <col min="12559" max="12559" width="11.453125" style="163"/>
    <col min="12560" max="12561" width="0" style="163" hidden="1" customWidth="1"/>
    <col min="12562" max="12800" width="11.453125" style="163"/>
    <col min="12801" max="12801" width="0.81640625" style="163" customWidth="1"/>
    <col min="12802" max="12802" width="1.54296875" style="163" customWidth="1"/>
    <col min="12803" max="12803" width="6.453125" style="163" customWidth="1"/>
    <col min="12804" max="12804" width="11.81640625" style="163" customWidth="1"/>
    <col min="12805" max="12805" width="10.54296875" style="163" customWidth="1"/>
    <col min="12806" max="12808" width="8.54296875" style="163" customWidth="1"/>
    <col min="12809" max="12809" width="9.453125" style="163" customWidth="1"/>
    <col min="12810" max="12810" width="12.54296875" style="163" customWidth="1"/>
    <col min="12811" max="12811" width="5.54296875" style="163" customWidth="1"/>
    <col min="12812" max="12812" width="13.81640625" style="163" customWidth="1"/>
    <col min="12813" max="12813" width="11.453125" style="163"/>
    <col min="12814" max="12814" width="1.453125" style="163" customWidth="1"/>
    <col min="12815" max="12815" width="11.453125" style="163"/>
    <col min="12816" max="12817" width="0" style="163" hidden="1" customWidth="1"/>
    <col min="12818" max="13056" width="11.453125" style="163"/>
    <col min="13057" max="13057" width="0.81640625" style="163" customWidth="1"/>
    <col min="13058" max="13058" width="1.54296875" style="163" customWidth="1"/>
    <col min="13059" max="13059" width="6.453125" style="163" customWidth="1"/>
    <col min="13060" max="13060" width="11.81640625" style="163" customWidth="1"/>
    <col min="13061" max="13061" width="10.54296875" style="163" customWidth="1"/>
    <col min="13062" max="13064" width="8.54296875" style="163" customWidth="1"/>
    <col min="13065" max="13065" width="9.453125" style="163" customWidth="1"/>
    <col min="13066" max="13066" width="12.54296875" style="163" customWidth="1"/>
    <col min="13067" max="13067" width="5.54296875" style="163" customWidth="1"/>
    <col min="13068" max="13068" width="13.81640625" style="163" customWidth="1"/>
    <col min="13069" max="13069" width="11.453125" style="163"/>
    <col min="13070" max="13070" width="1.453125" style="163" customWidth="1"/>
    <col min="13071" max="13071" width="11.453125" style="163"/>
    <col min="13072" max="13073" width="0" style="163" hidden="1" customWidth="1"/>
    <col min="13074" max="13312" width="11.453125" style="163"/>
    <col min="13313" max="13313" width="0.81640625" style="163" customWidth="1"/>
    <col min="13314" max="13314" width="1.54296875" style="163" customWidth="1"/>
    <col min="13315" max="13315" width="6.453125" style="163" customWidth="1"/>
    <col min="13316" max="13316" width="11.81640625" style="163" customWidth="1"/>
    <col min="13317" max="13317" width="10.54296875" style="163" customWidth="1"/>
    <col min="13318" max="13320" width="8.54296875" style="163" customWidth="1"/>
    <col min="13321" max="13321" width="9.453125" style="163" customWidth="1"/>
    <col min="13322" max="13322" width="12.54296875" style="163" customWidth="1"/>
    <col min="13323" max="13323" width="5.54296875" style="163" customWidth="1"/>
    <col min="13324" max="13324" width="13.81640625" style="163" customWidth="1"/>
    <col min="13325" max="13325" width="11.453125" style="163"/>
    <col min="13326" max="13326" width="1.453125" style="163" customWidth="1"/>
    <col min="13327" max="13327" width="11.453125" style="163"/>
    <col min="13328" max="13329" width="0" style="163" hidden="1" customWidth="1"/>
    <col min="13330" max="13568" width="11.453125" style="163"/>
    <col min="13569" max="13569" width="0.81640625" style="163" customWidth="1"/>
    <col min="13570" max="13570" width="1.54296875" style="163" customWidth="1"/>
    <col min="13571" max="13571" width="6.453125" style="163" customWidth="1"/>
    <col min="13572" max="13572" width="11.81640625" style="163" customWidth="1"/>
    <col min="13573" max="13573" width="10.54296875" style="163" customWidth="1"/>
    <col min="13574" max="13576" width="8.54296875" style="163" customWidth="1"/>
    <col min="13577" max="13577" width="9.453125" style="163" customWidth="1"/>
    <col min="13578" max="13578" width="12.54296875" style="163" customWidth="1"/>
    <col min="13579" max="13579" width="5.54296875" style="163" customWidth="1"/>
    <col min="13580" max="13580" width="13.81640625" style="163" customWidth="1"/>
    <col min="13581" max="13581" width="11.453125" style="163"/>
    <col min="13582" max="13582" width="1.453125" style="163" customWidth="1"/>
    <col min="13583" max="13583" width="11.453125" style="163"/>
    <col min="13584" max="13585" width="0" style="163" hidden="1" customWidth="1"/>
    <col min="13586" max="13824" width="11.453125" style="163"/>
    <col min="13825" max="13825" width="0.81640625" style="163" customWidth="1"/>
    <col min="13826" max="13826" width="1.54296875" style="163" customWidth="1"/>
    <col min="13827" max="13827" width="6.453125" style="163" customWidth="1"/>
    <col min="13828" max="13828" width="11.81640625" style="163" customWidth="1"/>
    <col min="13829" max="13829" width="10.54296875" style="163" customWidth="1"/>
    <col min="13830" max="13832" width="8.54296875" style="163" customWidth="1"/>
    <col min="13833" max="13833" width="9.453125" style="163" customWidth="1"/>
    <col min="13834" max="13834" width="12.54296875" style="163" customWidth="1"/>
    <col min="13835" max="13835" width="5.54296875" style="163" customWidth="1"/>
    <col min="13836" max="13836" width="13.81640625" style="163" customWidth="1"/>
    <col min="13837" max="13837" width="11.453125" style="163"/>
    <col min="13838" max="13838" width="1.453125" style="163" customWidth="1"/>
    <col min="13839" max="13839" width="11.453125" style="163"/>
    <col min="13840" max="13841" width="0" style="163" hidden="1" customWidth="1"/>
    <col min="13842" max="14080" width="11.453125" style="163"/>
    <col min="14081" max="14081" width="0.81640625" style="163" customWidth="1"/>
    <col min="14082" max="14082" width="1.54296875" style="163" customWidth="1"/>
    <col min="14083" max="14083" width="6.453125" style="163" customWidth="1"/>
    <col min="14084" max="14084" width="11.81640625" style="163" customWidth="1"/>
    <col min="14085" max="14085" width="10.54296875" style="163" customWidth="1"/>
    <col min="14086" max="14088" width="8.54296875" style="163" customWidth="1"/>
    <col min="14089" max="14089" width="9.453125" style="163" customWidth="1"/>
    <col min="14090" max="14090" width="12.54296875" style="163" customWidth="1"/>
    <col min="14091" max="14091" width="5.54296875" style="163" customWidth="1"/>
    <col min="14092" max="14092" width="13.81640625" style="163" customWidth="1"/>
    <col min="14093" max="14093" width="11.453125" style="163"/>
    <col min="14094" max="14094" width="1.453125" style="163" customWidth="1"/>
    <col min="14095" max="14095" width="11.453125" style="163"/>
    <col min="14096" max="14097" width="0" style="163" hidden="1" customWidth="1"/>
    <col min="14098" max="14336" width="11.453125" style="163"/>
    <col min="14337" max="14337" width="0.81640625" style="163" customWidth="1"/>
    <col min="14338" max="14338" width="1.54296875" style="163" customWidth="1"/>
    <col min="14339" max="14339" width="6.453125" style="163" customWidth="1"/>
    <col min="14340" max="14340" width="11.81640625" style="163" customWidth="1"/>
    <col min="14341" max="14341" width="10.54296875" style="163" customWidth="1"/>
    <col min="14342" max="14344" width="8.54296875" style="163" customWidth="1"/>
    <col min="14345" max="14345" width="9.453125" style="163" customWidth="1"/>
    <col min="14346" max="14346" width="12.54296875" style="163" customWidth="1"/>
    <col min="14347" max="14347" width="5.54296875" style="163" customWidth="1"/>
    <col min="14348" max="14348" width="13.81640625" style="163" customWidth="1"/>
    <col min="14349" max="14349" width="11.453125" style="163"/>
    <col min="14350" max="14350" width="1.453125" style="163" customWidth="1"/>
    <col min="14351" max="14351" width="11.453125" style="163"/>
    <col min="14352" max="14353" width="0" style="163" hidden="1" customWidth="1"/>
    <col min="14354" max="14592" width="11.453125" style="163"/>
    <col min="14593" max="14593" width="0.81640625" style="163" customWidth="1"/>
    <col min="14594" max="14594" width="1.54296875" style="163" customWidth="1"/>
    <col min="14595" max="14595" width="6.453125" style="163" customWidth="1"/>
    <col min="14596" max="14596" width="11.81640625" style="163" customWidth="1"/>
    <col min="14597" max="14597" width="10.54296875" style="163" customWidth="1"/>
    <col min="14598" max="14600" width="8.54296875" style="163" customWidth="1"/>
    <col min="14601" max="14601" width="9.453125" style="163" customWidth="1"/>
    <col min="14602" max="14602" width="12.54296875" style="163" customWidth="1"/>
    <col min="14603" max="14603" width="5.54296875" style="163" customWidth="1"/>
    <col min="14604" max="14604" width="13.81640625" style="163" customWidth="1"/>
    <col min="14605" max="14605" width="11.453125" style="163"/>
    <col min="14606" max="14606" width="1.453125" style="163" customWidth="1"/>
    <col min="14607" max="14607" width="11.453125" style="163"/>
    <col min="14608" max="14609" width="0" style="163" hidden="1" customWidth="1"/>
    <col min="14610" max="14848" width="11.453125" style="163"/>
    <col min="14849" max="14849" width="0.81640625" style="163" customWidth="1"/>
    <col min="14850" max="14850" width="1.54296875" style="163" customWidth="1"/>
    <col min="14851" max="14851" width="6.453125" style="163" customWidth="1"/>
    <col min="14852" max="14852" width="11.81640625" style="163" customWidth="1"/>
    <col min="14853" max="14853" width="10.54296875" style="163" customWidth="1"/>
    <col min="14854" max="14856" width="8.54296875" style="163" customWidth="1"/>
    <col min="14857" max="14857" width="9.453125" style="163" customWidth="1"/>
    <col min="14858" max="14858" width="12.54296875" style="163" customWidth="1"/>
    <col min="14859" max="14859" width="5.54296875" style="163" customWidth="1"/>
    <col min="14860" max="14860" width="13.81640625" style="163" customWidth="1"/>
    <col min="14861" max="14861" width="11.453125" style="163"/>
    <col min="14862" max="14862" width="1.453125" style="163" customWidth="1"/>
    <col min="14863" max="14863" width="11.453125" style="163"/>
    <col min="14864" max="14865" width="0" style="163" hidden="1" customWidth="1"/>
    <col min="14866" max="15104" width="11.453125" style="163"/>
    <col min="15105" max="15105" width="0.81640625" style="163" customWidth="1"/>
    <col min="15106" max="15106" width="1.54296875" style="163" customWidth="1"/>
    <col min="15107" max="15107" width="6.453125" style="163" customWidth="1"/>
    <col min="15108" max="15108" width="11.81640625" style="163" customWidth="1"/>
    <col min="15109" max="15109" width="10.54296875" style="163" customWidth="1"/>
    <col min="15110" max="15112" width="8.54296875" style="163" customWidth="1"/>
    <col min="15113" max="15113" width="9.453125" style="163" customWidth="1"/>
    <col min="15114" max="15114" width="12.54296875" style="163" customWidth="1"/>
    <col min="15115" max="15115" width="5.54296875" style="163" customWidth="1"/>
    <col min="15116" max="15116" width="13.81640625" style="163" customWidth="1"/>
    <col min="15117" max="15117" width="11.453125" style="163"/>
    <col min="15118" max="15118" width="1.453125" style="163" customWidth="1"/>
    <col min="15119" max="15119" width="11.453125" style="163"/>
    <col min="15120" max="15121" width="0" style="163" hidden="1" customWidth="1"/>
    <col min="15122" max="15360" width="11.453125" style="163"/>
    <col min="15361" max="15361" width="0.81640625" style="163" customWidth="1"/>
    <col min="15362" max="15362" width="1.54296875" style="163" customWidth="1"/>
    <col min="15363" max="15363" width="6.453125" style="163" customWidth="1"/>
    <col min="15364" max="15364" width="11.81640625" style="163" customWidth="1"/>
    <col min="15365" max="15365" width="10.54296875" style="163" customWidth="1"/>
    <col min="15366" max="15368" width="8.54296875" style="163" customWidth="1"/>
    <col min="15369" max="15369" width="9.453125" style="163" customWidth="1"/>
    <col min="15370" max="15370" width="12.54296875" style="163" customWidth="1"/>
    <col min="15371" max="15371" width="5.54296875" style="163" customWidth="1"/>
    <col min="15372" max="15372" width="13.81640625" style="163" customWidth="1"/>
    <col min="15373" max="15373" width="11.453125" style="163"/>
    <col min="15374" max="15374" width="1.453125" style="163" customWidth="1"/>
    <col min="15375" max="15375" width="11.453125" style="163"/>
    <col min="15376" max="15377" width="0" style="163" hidden="1" customWidth="1"/>
    <col min="15378" max="15616" width="11.453125" style="163"/>
    <col min="15617" max="15617" width="0.81640625" style="163" customWidth="1"/>
    <col min="15618" max="15618" width="1.54296875" style="163" customWidth="1"/>
    <col min="15619" max="15619" width="6.453125" style="163" customWidth="1"/>
    <col min="15620" max="15620" width="11.81640625" style="163" customWidth="1"/>
    <col min="15621" max="15621" width="10.54296875" style="163" customWidth="1"/>
    <col min="15622" max="15624" width="8.54296875" style="163" customWidth="1"/>
    <col min="15625" max="15625" width="9.453125" style="163" customWidth="1"/>
    <col min="15626" max="15626" width="12.54296875" style="163" customWidth="1"/>
    <col min="15627" max="15627" width="5.54296875" style="163" customWidth="1"/>
    <col min="15628" max="15628" width="13.81640625" style="163" customWidth="1"/>
    <col min="15629" max="15629" width="11.453125" style="163"/>
    <col min="15630" max="15630" width="1.453125" style="163" customWidth="1"/>
    <col min="15631" max="15631" width="11.453125" style="163"/>
    <col min="15632" max="15633" width="0" style="163" hidden="1" customWidth="1"/>
    <col min="15634" max="15872" width="11.453125" style="163"/>
    <col min="15873" max="15873" width="0.81640625" style="163" customWidth="1"/>
    <col min="15874" max="15874" width="1.54296875" style="163" customWidth="1"/>
    <col min="15875" max="15875" width="6.453125" style="163" customWidth="1"/>
    <col min="15876" max="15876" width="11.81640625" style="163" customWidth="1"/>
    <col min="15877" max="15877" width="10.54296875" style="163" customWidth="1"/>
    <col min="15878" max="15880" width="8.54296875" style="163" customWidth="1"/>
    <col min="15881" max="15881" width="9.453125" style="163" customWidth="1"/>
    <col min="15882" max="15882" width="12.54296875" style="163" customWidth="1"/>
    <col min="15883" max="15883" width="5.54296875" style="163" customWidth="1"/>
    <col min="15884" max="15884" width="13.81640625" style="163" customWidth="1"/>
    <col min="15885" max="15885" width="11.453125" style="163"/>
    <col min="15886" max="15886" width="1.453125" style="163" customWidth="1"/>
    <col min="15887" max="15887" width="11.453125" style="163"/>
    <col min="15888" max="15889" width="0" style="163" hidden="1" customWidth="1"/>
    <col min="15890" max="16128" width="11.453125" style="163"/>
    <col min="16129" max="16129" width="0.81640625" style="163" customWidth="1"/>
    <col min="16130" max="16130" width="1.54296875" style="163" customWidth="1"/>
    <col min="16131" max="16131" width="6.453125" style="163" customWidth="1"/>
    <col min="16132" max="16132" width="11.81640625" style="163" customWidth="1"/>
    <col min="16133" max="16133" width="10.54296875" style="163" customWidth="1"/>
    <col min="16134" max="16136" width="8.54296875" style="163" customWidth="1"/>
    <col min="16137" max="16137" width="9.453125" style="163" customWidth="1"/>
    <col min="16138" max="16138" width="12.54296875" style="163" customWidth="1"/>
    <col min="16139" max="16139" width="5.54296875" style="163" customWidth="1"/>
    <col min="16140" max="16140" width="13.81640625" style="163" customWidth="1"/>
    <col min="16141" max="16141" width="11.453125" style="163"/>
    <col min="16142" max="16142" width="1.453125" style="163" customWidth="1"/>
    <col min="16143" max="16143" width="11.453125" style="163"/>
    <col min="16144" max="16145" width="0" style="163" hidden="1" customWidth="1"/>
    <col min="16146" max="16384" width="11.453125" style="163"/>
  </cols>
  <sheetData>
    <row r="1" spans="2:20" ht="6" customHeight="1" thickBot="1" x14ac:dyDescent="0.4"/>
    <row r="2" spans="2:20" ht="5.25" customHeight="1" x14ac:dyDescent="0.35">
      <c r="B2" s="164"/>
      <c r="C2" s="165"/>
      <c r="D2" s="165"/>
      <c r="E2" s="165"/>
      <c r="F2" s="165"/>
      <c r="G2" s="165"/>
      <c r="H2" s="165"/>
      <c r="I2" s="165"/>
      <c r="J2" s="165"/>
      <c r="K2" s="165"/>
      <c r="L2" s="166"/>
      <c r="M2" s="166"/>
      <c r="N2" s="167"/>
    </row>
    <row r="3" spans="2:20" ht="16.5" customHeight="1" x14ac:dyDescent="0.35">
      <c r="B3" s="509" t="s">
        <v>96</v>
      </c>
      <c r="C3" s="510"/>
      <c r="D3" s="510"/>
      <c r="E3" s="510"/>
      <c r="F3" s="510"/>
      <c r="G3" s="510"/>
      <c r="H3" s="510"/>
      <c r="I3" s="510"/>
      <c r="J3" s="510"/>
      <c r="K3" s="510"/>
      <c r="L3" s="510"/>
      <c r="M3" s="510"/>
      <c r="N3" s="168"/>
    </row>
    <row r="4" spans="2:20" ht="5.25" customHeight="1" thickBot="1" x14ac:dyDescent="0.4">
      <c r="B4" s="169"/>
      <c r="C4" s="170"/>
      <c r="D4" s="170"/>
      <c r="E4" s="170"/>
      <c r="F4" s="170"/>
      <c r="G4" s="170"/>
      <c r="H4" s="170"/>
      <c r="I4" s="170"/>
      <c r="J4" s="170"/>
      <c r="K4" s="170"/>
      <c r="L4" s="171"/>
      <c r="M4" s="171"/>
      <c r="N4" s="168"/>
    </row>
    <row r="5" spans="2:20" ht="5.25" customHeight="1" x14ac:dyDescent="0.35">
      <c r="B5" s="164"/>
      <c r="C5" s="165"/>
      <c r="D5" s="165"/>
      <c r="E5" s="165"/>
      <c r="F5" s="165"/>
      <c r="G5" s="165"/>
      <c r="H5" s="165"/>
      <c r="I5" s="165"/>
      <c r="J5" s="165"/>
      <c r="K5" s="165"/>
      <c r="L5" s="166"/>
      <c r="M5" s="166"/>
      <c r="N5" s="167"/>
    </row>
    <row r="6" spans="2:20" ht="13.5" customHeight="1" x14ac:dyDescent="0.35">
      <c r="B6" s="172"/>
      <c r="C6" s="511"/>
      <c r="D6" s="512"/>
      <c r="E6" s="513"/>
      <c r="F6" s="173"/>
      <c r="G6" s="174" t="s">
        <v>97</v>
      </c>
      <c r="H6" s="175"/>
      <c r="I6" s="514" t="e">
        <f>'Lettre devis'!C22</f>
        <v>#N/A</v>
      </c>
      <c r="J6" s="515"/>
      <c r="K6" s="515"/>
      <c r="L6" s="176" t="s">
        <v>98</v>
      </c>
      <c r="M6" s="427">
        <f>'Lettre devis'!E5</f>
        <v>0</v>
      </c>
      <c r="N6" s="168"/>
    </row>
    <row r="7" spans="2:20" ht="13.5" customHeight="1" x14ac:dyDescent="0.35">
      <c r="B7" s="177"/>
      <c r="C7" s="178"/>
      <c r="D7" s="179"/>
      <c r="E7" s="180"/>
      <c r="F7" s="173"/>
      <c r="G7" s="181" t="s">
        <v>99</v>
      </c>
      <c r="H7" s="182"/>
      <c r="I7" s="516">
        <f>'Lettre devis'!E8</f>
        <v>0</v>
      </c>
      <c r="J7" s="517"/>
      <c r="K7" s="517"/>
      <c r="L7" s="518" t="s">
        <v>100</v>
      </c>
      <c r="M7" s="519"/>
      <c r="N7" s="168"/>
      <c r="R7" s="520" t="s">
        <v>101</v>
      </c>
      <c r="S7" s="520"/>
      <c r="T7" s="520"/>
    </row>
    <row r="8" spans="2:20" ht="13.5" customHeight="1" x14ac:dyDescent="0.35">
      <c r="B8" s="177"/>
      <c r="C8" s="183"/>
      <c r="D8" s="184"/>
      <c r="E8" s="185"/>
      <c r="F8" s="186"/>
      <c r="G8" s="187" t="s">
        <v>102</v>
      </c>
      <c r="H8" s="188"/>
      <c r="I8" s="521" t="str">
        <f>'Lettre devis'!C12</f>
        <v>ALFORTVILLE CT</v>
      </c>
      <c r="J8" s="522"/>
      <c r="K8" s="522"/>
      <c r="L8" s="523">
        <f>'Lettre devis'!C18</f>
        <v>0</v>
      </c>
      <c r="M8" s="524"/>
      <c r="N8" s="168"/>
      <c r="R8" s="525" t="s">
        <v>103</v>
      </c>
      <c r="S8" s="525"/>
      <c r="T8" s="437">
        <f>F20</f>
        <v>0</v>
      </c>
    </row>
    <row r="9" spans="2:20" ht="13.5" customHeight="1" x14ac:dyDescent="0.35">
      <c r="B9" s="177"/>
      <c r="C9" s="183"/>
      <c r="D9" s="184"/>
      <c r="E9" s="185"/>
      <c r="F9" s="173"/>
      <c r="G9" s="181" t="s">
        <v>104</v>
      </c>
      <c r="H9" s="182"/>
      <c r="I9" s="516" t="str">
        <f ca="1">'Lettre devis'!C17</f>
        <v>DEVIS 2020 - FORUM XLS</v>
      </c>
      <c r="J9" s="517"/>
      <c r="K9" s="517"/>
      <c r="L9" s="526" t="s">
        <v>105</v>
      </c>
      <c r="M9" s="527"/>
      <c r="N9" s="168"/>
      <c r="R9" s="528" t="s">
        <v>106</v>
      </c>
      <c r="S9" s="528"/>
      <c r="T9" s="438">
        <f>J42</f>
        <v>0</v>
      </c>
    </row>
    <row r="10" spans="2:20" ht="13.5" customHeight="1" x14ac:dyDescent="0.35">
      <c r="B10" s="177"/>
      <c r="C10" s="183"/>
      <c r="D10" s="184"/>
      <c r="E10" s="185"/>
      <c r="F10" s="190"/>
      <c r="G10" s="187" t="s">
        <v>107</v>
      </c>
      <c r="H10" s="188"/>
      <c r="I10" s="529">
        <f>'Lettre devis'!C21</f>
        <v>0</v>
      </c>
      <c r="J10" s="530"/>
      <c r="K10" s="530"/>
      <c r="L10" s="518" t="s">
        <v>108</v>
      </c>
      <c r="M10" s="519"/>
      <c r="N10" s="168"/>
      <c r="R10" s="531" t="s">
        <v>109</v>
      </c>
      <c r="S10" s="531"/>
      <c r="T10" s="439">
        <f>J49</f>
        <v>381.7</v>
      </c>
    </row>
    <row r="11" spans="2:20" ht="13.5" customHeight="1" x14ac:dyDescent="0.35">
      <c r="B11" s="177"/>
      <c r="C11" s="191"/>
      <c r="D11" s="192"/>
      <c r="E11" s="193"/>
      <c r="F11" s="186"/>
      <c r="G11" s="194" t="s">
        <v>110</v>
      </c>
      <c r="H11" s="195"/>
      <c r="I11" s="532">
        <f>'Lettre devis'!C24</f>
        <v>0</v>
      </c>
      <c r="J11" s="533"/>
      <c r="K11" s="533"/>
      <c r="L11" s="194"/>
      <c r="M11" s="196"/>
      <c r="N11" s="168"/>
      <c r="R11" s="534" t="s">
        <v>111</v>
      </c>
      <c r="S11" s="534"/>
      <c r="T11" s="440">
        <f>J52</f>
        <v>0</v>
      </c>
    </row>
    <row r="12" spans="2:20" ht="5.25" customHeight="1" thickBot="1" x14ac:dyDescent="0.4">
      <c r="B12" s="197"/>
      <c r="C12" s="198"/>
      <c r="D12" s="198"/>
      <c r="E12" s="198"/>
      <c r="F12" s="198"/>
      <c r="G12" s="198"/>
      <c r="H12" s="198"/>
      <c r="I12" s="198"/>
      <c r="J12" s="198"/>
      <c r="K12" s="198"/>
      <c r="L12" s="199"/>
      <c r="M12" s="199"/>
      <c r="N12" s="200"/>
      <c r="R12" s="570" t="s">
        <v>112</v>
      </c>
      <c r="S12" s="570"/>
      <c r="T12" s="535">
        <f>J50</f>
        <v>0</v>
      </c>
    </row>
    <row r="13" spans="2:20" ht="9" customHeight="1" x14ac:dyDescent="0.35">
      <c r="B13" s="169"/>
      <c r="C13" s="170"/>
      <c r="D13" s="170"/>
      <c r="E13" s="170"/>
      <c r="F13" s="170"/>
      <c r="G13" s="170"/>
      <c r="H13" s="170"/>
      <c r="I13" s="170"/>
      <c r="J13" s="170"/>
      <c r="K13" s="170"/>
      <c r="L13" s="171"/>
      <c r="M13" s="171"/>
      <c r="N13" s="168"/>
      <c r="R13" s="570"/>
      <c r="S13" s="570"/>
      <c r="T13" s="536"/>
    </row>
    <row r="14" spans="2:20" ht="13.5" customHeight="1" x14ac:dyDescent="0.35">
      <c r="B14" s="169"/>
      <c r="C14" s="201" t="s">
        <v>113</v>
      </c>
      <c r="D14" s="170"/>
      <c r="E14" s="170"/>
      <c r="F14" s="170"/>
      <c r="G14" s="170"/>
      <c r="H14" s="170"/>
      <c r="I14" s="170"/>
      <c r="J14" s="170"/>
      <c r="K14" s="170"/>
      <c r="L14" s="171"/>
      <c r="M14" s="171"/>
      <c r="N14" s="168"/>
      <c r="R14" s="537" t="s">
        <v>114</v>
      </c>
      <c r="S14" s="538"/>
      <c r="T14" s="541">
        <f>J33</f>
        <v>0</v>
      </c>
    </row>
    <row r="15" spans="2:20" ht="8.15" customHeight="1" x14ac:dyDescent="0.35">
      <c r="B15" s="169"/>
      <c r="C15" s="170"/>
      <c r="D15" s="170"/>
      <c r="E15" s="170"/>
      <c r="F15" s="170"/>
      <c r="G15" s="170"/>
      <c r="H15" s="170"/>
      <c r="I15" s="170"/>
      <c r="J15" s="170"/>
      <c r="K15" s="170"/>
      <c r="L15" s="171"/>
      <c r="M15" s="171"/>
      <c r="N15" s="168"/>
      <c r="R15" s="539"/>
      <c r="S15" s="540"/>
      <c r="T15" s="542"/>
    </row>
    <row r="16" spans="2:20" ht="13.5" customHeight="1" x14ac:dyDescent="0.3">
      <c r="B16" s="169"/>
      <c r="C16" s="543" t="s">
        <v>115</v>
      </c>
      <c r="D16" s="546" t="s">
        <v>116</v>
      </c>
      <c r="E16" s="547"/>
      <c r="F16" s="552" t="s">
        <v>117</v>
      </c>
      <c r="G16" s="553"/>
      <c r="H16" s="552" t="s">
        <v>118</v>
      </c>
      <c r="I16" s="553"/>
      <c r="J16" s="554" t="s">
        <v>119</v>
      </c>
      <c r="K16" s="557" t="s">
        <v>120</v>
      </c>
      <c r="L16" s="558"/>
      <c r="M16" s="559"/>
      <c r="N16" s="168"/>
      <c r="R16" s="566" t="s">
        <v>197</v>
      </c>
      <c r="S16" s="567"/>
      <c r="T16" s="441">
        <f>ROUND(J68,2)</f>
        <v>1000</v>
      </c>
    </row>
    <row r="17" spans="2:20" ht="13.5" customHeight="1" x14ac:dyDescent="0.35">
      <c r="B17" s="169"/>
      <c r="C17" s="544"/>
      <c r="D17" s="548"/>
      <c r="E17" s="549"/>
      <c r="F17" s="571" t="s">
        <v>122</v>
      </c>
      <c r="G17" s="573" t="s">
        <v>123</v>
      </c>
      <c r="H17" s="571" t="s">
        <v>122</v>
      </c>
      <c r="I17" s="573" t="s">
        <v>124</v>
      </c>
      <c r="J17" s="555"/>
      <c r="K17" s="560"/>
      <c r="L17" s="561"/>
      <c r="M17" s="562"/>
      <c r="N17" s="168"/>
      <c r="R17" s="568"/>
      <c r="S17" s="569"/>
      <c r="T17" s="442"/>
    </row>
    <row r="18" spans="2:20" ht="13.5" customHeight="1" x14ac:dyDescent="0.35">
      <c r="B18" s="169"/>
      <c r="C18" s="545"/>
      <c r="D18" s="550"/>
      <c r="E18" s="551"/>
      <c r="F18" s="572"/>
      <c r="G18" s="574"/>
      <c r="H18" s="545"/>
      <c r="I18" s="575"/>
      <c r="J18" s="556"/>
      <c r="K18" s="563"/>
      <c r="L18" s="564"/>
      <c r="M18" s="565"/>
      <c r="N18" s="168"/>
      <c r="R18" s="576" t="s">
        <v>194</v>
      </c>
      <c r="S18" s="576"/>
      <c r="T18" s="436" t="str">
        <f>'Devis Client'!C64</f>
        <v>NON</v>
      </c>
    </row>
    <row r="19" spans="2:20" ht="13.5" customHeight="1" x14ac:dyDescent="0.35">
      <c r="B19" s="169"/>
      <c r="C19" s="204">
        <v>1</v>
      </c>
      <c r="D19" s="577" t="s">
        <v>125</v>
      </c>
      <c r="E19" s="578"/>
      <c r="F19" s="205"/>
      <c r="G19" s="206">
        <v>107</v>
      </c>
      <c r="H19" s="205"/>
      <c r="I19" s="207"/>
      <c r="J19" s="208">
        <f>(F19*G19)+(G19*H19*I19)</f>
        <v>0</v>
      </c>
      <c r="K19" s="587"/>
      <c r="L19" s="588"/>
      <c r="M19" s="589"/>
      <c r="N19" s="168"/>
      <c r="P19" s="209">
        <v>4.5</v>
      </c>
      <c r="Q19" s="210">
        <f>P19*(F19+H19*I19)</f>
        <v>0</v>
      </c>
    </row>
    <row r="20" spans="2:20" ht="13.5" customHeight="1" x14ac:dyDescent="0.35">
      <c r="B20" s="169"/>
      <c r="C20" s="211">
        <v>2</v>
      </c>
      <c r="D20" s="582" t="s">
        <v>103</v>
      </c>
      <c r="E20" s="583"/>
      <c r="F20" s="212"/>
      <c r="G20" s="213">
        <v>58</v>
      </c>
      <c r="H20" s="214"/>
      <c r="I20" s="215"/>
      <c r="J20" s="216">
        <f t="shared" ref="J20:J28" si="0">(F20*G20)+(G20*H20*I20)</f>
        <v>0</v>
      </c>
      <c r="K20" s="579"/>
      <c r="L20" s="580"/>
      <c r="M20" s="581"/>
      <c r="N20" s="168"/>
      <c r="P20" s="209">
        <v>1.55</v>
      </c>
      <c r="Q20" s="210">
        <f t="shared" ref="Q20:Q27" si="1">P20*(F20+H20*I20)</f>
        <v>0</v>
      </c>
    </row>
    <row r="21" spans="2:20" ht="13.5" customHeight="1" x14ac:dyDescent="0.35">
      <c r="B21" s="169"/>
      <c r="C21" s="211">
        <v>3</v>
      </c>
      <c r="D21" s="582" t="s">
        <v>60</v>
      </c>
      <c r="E21" s="583"/>
      <c r="F21" s="212"/>
      <c r="G21" s="213">
        <v>51</v>
      </c>
      <c r="H21" s="214"/>
      <c r="I21" s="215"/>
      <c r="J21" s="216">
        <f t="shared" si="0"/>
        <v>0</v>
      </c>
      <c r="K21" s="584"/>
      <c r="L21" s="585"/>
      <c r="M21" s="586"/>
      <c r="N21" s="168"/>
      <c r="P21" s="209">
        <v>1.1000000000000001</v>
      </c>
      <c r="Q21" s="210">
        <f t="shared" si="1"/>
        <v>0</v>
      </c>
    </row>
    <row r="22" spans="2:20" ht="13.5" customHeight="1" x14ac:dyDescent="0.35">
      <c r="B22" s="169"/>
      <c r="C22" s="211">
        <v>4</v>
      </c>
      <c r="D22" s="582" t="s">
        <v>126</v>
      </c>
      <c r="E22" s="583"/>
      <c r="F22" s="212"/>
      <c r="G22" s="213">
        <v>46</v>
      </c>
      <c r="H22" s="214"/>
      <c r="I22" s="215"/>
      <c r="J22" s="216">
        <f t="shared" si="0"/>
        <v>0</v>
      </c>
      <c r="K22" s="579"/>
      <c r="L22" s="580"/>
      <c r="M22" s="581"/>
      <c r="N22" s="168"/>
      <c r="P22" s="209">
        <v>1</v>
      </c>
      <c r="Q22" s="210">
        <f t="shared" si="1"/>
        <v>0</v>
      </c>
      <c r="R22" s="89" t="s">
        <v>50</v>
      </c>
      <c r="S22" s="90"/>
    </row>
    <row r="23" spans="2:20" ht="13.5" customHeight="1" x14ac:dyDescent="0.35">
      <c r="B23" s="169"/>
      <c r="C23" s="211">
        <v>5</v>
      </c>
      <c r="D23" s="217" t="s">
        <v>127</v>
      </c>
      <c r="E23" s="218"/>
      <c r="F23" s="212"/>
      <c r="G23" s="213">
        <v>44</v>
      </c>
      <c r="H23" s="214"/>
      <c r="I23" s="215"/>
      <c r="J23" s="216">
        <f t="shared" si="0"/>
        <v>0</v>
      </c>
      <c r="K23" s="579"/>
      <c r="L23" s="580"/>
      <c r="M23" s="581"/>
      <c r="N23" s="168"/>
      <c r="P23" s="209">
        <v>1.1000000000000001</v>
      </c>
      <c r="Q23" s="210">
        <f t="shared" si="1"/>
        <v>0</v>
      </c>
      <c r="R23" s="457">
        <f>I66</f>
        <v>1.2122325567354362</v>
      </c>
      <c r="S23" s="628">
        <f>J66</f>
        <v>547.96795799999995</v>
      </c>
    </row>
    <row r="24" spans="2:20" ht="13.5" customHeight="1" x14ac:dyDescent="0.35">
      <c r="B24" s="169"/>
      <c r="C24" s="211">
        <v>6</v>
      </c>
      <c r="D24" s="217" t="s">
        <v>128</v>
      </c>
      <c r="E24" s="218"/>
      <c r="F24" s="212"/>
      <c r="G24" s="213">
        <v>44</v>
      </c>
      <c r="H24" s="214"/>
      <c r="I24" s="215"/>
      <c r="J24" s="216">
        <f t="shared" si="0"/>
        <v>0</v>
      </c>
      <c r="K24" s="579"/>
      <c r="L24" s="580"/>
      <c r="M24" s="581"/>
      <c r="N24" s="168"/>
      <c r="P24" s="209">
        <v>1</v>
      </c>
      <c r="Q24" s="210">
        <f t="shared" si="1"/>
        <v>0</v>
      </c>
      <c r="R24" s="457"/>
      <c r="S24" s="628"/>
    </row>
    <row r="25" spans="2:20" ht="13.5" customHeight="1" x14ac:dyDescent="0.35">
      <c r="B25" s="169"/>
      <c r="C25" s="211">
        <v>7</v>
      </c>
      <c r="D25" s="217" t="s">
        <v>129</v>
      </c>
      <c r="E25" s="218"/>
      <c r="F25" s="212"/>
      <c r="G25" s="213">
        <v>108</v>
      </c>
      <c r="H25" s="214"/>
      <c r="I25" s="215"/>
      <c r="J25" s="216">
        <f t="shared" si="0"/>
        <v>0</v>
      </c>
      <c r="K25" s="579"/>
      <c r="L25" s="580"/>
      <c r="M25" s="581"/>
      <c r="N25" s="168"/>
      <c r="P25" s="210">
        <v>4.75</v>
      </c>
      <c r="Q25" s="210">
        <f t="shared" si="1"/>
        <v>0</v>
      </c>
    </row>
    <row r="26" spans="2:20" ht="13.5" customHeight="1" x14ac:dyDescent="0.35">
      <c r="B26" s="169"/>
      <c r="C26" s="211">
        <v>8</v>
      </c>
      <c r="D26" s="217" t="s">
        <v>130</v>
      </c>
      <c r="E26" s="218"/>
      <c r="F26" s="212"/>
      <c r="G26" s="213">
        <v>48</v>
      </c>
      <c r="H26" s="214"/>
      <c r="I26" s="215"/>
      <c r="J26" s="216">
        <f>(F26*G26)+(G26*H26*I26)</f>
        <v>0</v>
      </c>
      <c r="K26" s="579"/>
      <c r="L26" s="580"/>
      <c r="M26" s="581"/>
      <c r="N26" s="168"/>
      <c r="P26" s="210">
        <v>0.5</v>
      </c>
      <c r="Q26" s="210">
        <f t="shared" si="1"/>
        <v>0</v>
      </c>
    </row>
    <row r="27" spans="2:20" ht="13.5" customHeight="1" x14ac:dyDescent="0.35">
      <c r="B27" s="169"/>
      <c r="C27" s="211">
        <v>11</v>
      </c>
      <c r="D27" s="217" t="s">
        <v>131</v>
      </c>
      <c r="E27" s="218"/>
      <c r="F27" s="212"/>
      <c r="G27" s="213">
        <v>37</v>
      </c>
      <c r="H27" s="214"/>
      <c r="I27" s="215"/>
      <c r="J27" s="216">
        <f t="shared" si="0"/>
        <v>0</v>
      </c>
      <c r="K27" s="579"/>
      <c r="L27" s="580"/>
      <c r="M27" s="581"/>
      <c r="N27" s="168"/>
      <c r="P27" s="210">
        <v>1.75</v>
      </c>
      <c r="Q27" s="210">
        <f t="shared" si="1"/>
        <v>0</v>
      </c>
    </row>
    <row r="28" spans="2:20" ht="13.5" customHeight="1" x14ac:dyDescent="0.35">
      <c r="B28" s="169"/>
      <c r="C28" s="211"/>
      <c r="D28" s="591"/>
      <c r="E28" s="592"/>
      <c r="F28" s="214"/>
      <c r="G28" s="215"/>
      <c r="H28" s="214"/>
      <c r="I28" s="215"/>
      <c r="J28" s="216">
        <f t="shared" si="0"/>
        <v>0</v>
      </c>
      <c r="K28" s="593"/>
      <c r="L28" s="594"/>
      <c r="M28" s="595"/>
      <c r="N28" s="168"/>
      <c r="P28" s="210" t="s">
        <v>132</v>
      </c>
      <c r="Q28" s="210">
        <f>SUM(Q19:Q27)</f>
        <v>0</v>
      </c>
    </row>
    <row r="29" spans="2:20" ht="13.5" customHeight="1" x14ac:dyDescent="0.35">
      <c r="B29" s="169"/>
      <c r="C29" s="596" t="s">
        <v>133</v>
      </c>
      <c r="D29" s="597"/>
      <c r="E29" s="598"/>
      <c r="F29" s="599">
        <f>SUM(F19:F28)</f>
        <v>0</v>
      </c>
      <c r="G29" s="600"/>
      <c r="H29" s="599">
        <f>SUM(H19:H28)</f>
        <v>0</v>
      </c>
      <c r="I29" s="600"/>
      <c r="J29" s="219">
        <f>SUM(J19:J28)</f>
        <v>0</v>
      </c>
      <c r="K29" s="220"/>
      <c r="L29" s="171"/>
      <c r="M29" s="171"/>
      <c r="N29" s="168"/>
    </row>
    <row r="30" spans="2:20" ht="13.5" customHeight="1" x14ac:dyDescent="0.35">
      <c r="B30" s="169"/>
      <c r="C30" s="170"/>
      <c r="D30" s="170"/>
      <c r="E30" s="170"/>
      <c r="F30" s="170"/>
      <c r="G30" s="170"/>
      <c r="H30" s="170"/>
      <c r="I30" s="170"/>
      <c r="J30" s="170"/>
      <c r="K30" s="170"/>
      <c r="L30" s="171"/>
      <c r="M30" s="171"/>
      <c r="N30" s="168"/>
    </row>
    <row r="31" spans="2:20" ht="13.5" customHeight="1" x14ac:dyDescent="0.35">
      <c r="B31" s="169"/>
      <c r="C31" s="201" t="s">
        <v>134</v>
      </c>
      <c r="D31" s="170"/>
      <c r="E31" s="170"/>
      <c r="F31" s="170"/>
      <c r="G31" s="170"/>
      <c r="H31" s="170"/>
      <c r="I31" s="170"/>
      <c r="J31" s="170"/>
      <c r="K31" s="170"/>
      <c r="L31" s="171"/>
      <c r="M31" s="171"/>
      <c r="N31" s="168"/>
    </row>
    <row r="32" spans="2:20" ht="7.4" customHeight="1" x14ac:dyDescent="0.35">
      <c r="B32" s="169"/>
      <c r="C32" s="170"/>
      <c r="D32" s="170"/>
      <c r="E32" s="170"/>
      <c r="F32" s="170"/>
      <c r="G32" s="170"/>
      <c r="H32" s="170"/>
      <c r="I32" s="170"/>
      <c r="J32" s="170"/>
      <c r="K32" s="170"/>
      <c r="L32" s="171"/>
      <c r="M32" s="171"/>
      <c r="N32" s="168"/>
    </row>
    <row r="33" spans="2:19" ht="13.5" customHeight="1" x14ac:dyDescent="0.35">
      <c r="B33" s="169"/>
      <c r="C33" s="170"/>
      <c r="D33" s="221" t="s">
        <v>114</v>
      </c>
      <c r="E33" s="170"/>
      <c r="F33" s="222"/>
      <c r="G33" s="223"/>
      <c r="H33" s="224"/>
      <c r="I33" s="225"/>
      <c r="J33" s="402"/>
      <c r="K33" s="226"/>
      <c r="L33" s="601" t="s">
        <v>135</v>
      </c>
      <c r="M33" s="602"/>
      <c r="N33" s="168"/>
    </row>
    <row r="34" spans="2:19" ht="13.5" customHeight="1" x14ac:dyDescent="0.35">
      <c r="B34" s="169"/>
      <c r="C34" s="170"/>
      <c r="D34" s="170" t="s">
        <v>136</v>
      </c>
      <c r="E34" s="170"/>
      <c r="F34" s="227">
        <f>SUM(F20:F23)+F26+F27</f>
        <v>0</v>
      </c>
      <c r="G34" s="223" t="s">
        <v>137</v>
      </c>
      <c r="H34" s="224"/>
      <c r="I34" s="228">
        <f>(9+0.8*1.87)/7</f>
        <v>1.4994285714285716</v>
      </c>
      <c r="J34" s="229">
        <f>F34*I34</f>
        <v>0</v>
      </c>
      <c r="K34" s="226"/>
      <c r="L34" s="230" t="s">
        <v>138</v>
      </c>
      <c r="M34" s="231">
        <f>Annexe!I10</f>
        <v>0</v>
      </c>
      <c r="N34" s="168"/>
    </row>
    <row r="35" spans="2:19" ht="13.5" customHeight="1" x14ac:dyDescent="0.35">
      <c r="B35" s="169"/>
      <c r="C35" s="170"/>
      <c r="D35" s="170" t="s">
        <v>139</v>
      </c>
      <c r="E35" s="170"/>
      <c r="F35" s="170"/>
      <c r="G35" s="170"/>
      <c r="H35" s="170"/>
      <c r="I35" s="170"/>
      <c r="J35" s="232"/>
      <c r="K35" s="226"/>
      <c r="L35" s="233" t="s">
        <v>140</v>
      </c>
      <c r="M35" s="234"/>
      <c r="N35" s="168"/>
    </row>
    <row r="36" spans="2:19" ht="13.5" customHeight="1" x14ac:dyDescent="0.35">
      <c r="B36" s="169"/>
      <c r="C36" s="170"/>
      <c r="D36" s="221" t="s">
        <v>141</v>
      </c>
      <c r="E36" s="170"/>
      <c r="F36" s="170"/>
      <c r="G36" s="170"/>
      <c r="H36" s="170"/>
      <c r="I36" s="170"/>
      <c r="J36" s="235">
        <f>J34+J35</f>
        <v>0</v>
      </c>
      <c r="K36" s="236"/>
      <c r="L36" s="237" t="s">
        <v>142</v>
      </c>
      <c r="M36" s="231">
        <f>M34*M35</f>
        <v>0</v>
      </c>
      <c r="N36" s="168"/>
    </row>
    <row r="37" spans="2:19" ht="13.5" customHeight="1" x14ac:dyDescent="0.35">
      <c r="B37" s="169"/>
      <c r="C37" s="170"/>
      <c r="D37" s="170"/>
      <c r="E37" s="170"/>
      <c r="F37" s="170"/>
      <c r="G37" s="170"/>
      <c r="H37" s="170"/>
      <c r="I37" s="170"/>
      <c r="J37" s="226"/>
      <c r="K37" s="170"/>
      <c r="L37" s="238" t="s">
        <v>143</v>
      </c>
      <c r="M37" s="231">
        <f>M34-M36</f>
        <v>0</v>
      </c>
      <c r="N37" s="168"/>
    </row>
    <row r="38" spans="2:19" ht="13.5" customHeight="1" x14ac:dyDescent="0.35">
      <c r="B38" s="169"/>
      <c r="C38" s="170"/>
      <c r="D38" s="239" t="s">
        <v>144</v>
      </c>
      <c r="E38" s="240"/>
      <c r="F38" s="240"/>
      <c r="G38" s="240"/>
      <c r="H38" s="240"/>
      <c r="I38" s="240"/>
      <c r="J38" s="241">
        <f>SUM(J33+J36)</f>
        <v>0</v>
      </c>
      <c r="K38" s="170"/>
      <c r="L38" s="242"/>
      <c r="M38" s="242"/>
      <c r="N38" s="168"/>
    </row>
    <row r="39" spans="2:19" ht="13.5" customHeight="1" x14ac:dyDescent="0.35">
      <c r="B39" s="169"/>
      <c r="C39" s="170"/>
      <c r="D39" s="170"/>
      <c r="E39" s="170"/>
      <c r="F39" s="170"/>
      <c r="G39" s="170"/>
      <c r="H39" s="170"/>
      <c r="I39" s="170"/>
      <c r="J39" s="170"/>
      <c r="K39" s="243"/>
      <c r="L39" s="601" t="s">
        <v>145</v>
      </c>
      <c r="M39" s="602"/>
      <c r="N39" s="168"/>
    </row>
    <row r="40" spans="2:19" ht="13.5" customHeight="1" x14ac:dyDescent="0.35">
      <c r="B40" s="169"/>
      <c r="C40" s="201" t="s">
        <v>146</v>
      </c>
      <c r="D40" s="170"/>
      <c r="E40" s="170"/>
      <c r="F40" s="170"/>
      <c r="G40" s="170"/>
      <c r="H40" s="170"/>
      <c r="I40" s="170"/>
      <c r="J40" s="170"/>
      <c r="K40" s="244"/>
      <c r="L40" s="237" t="s">
        <v>138</v>
      </c>
      <c r="M40" s="231">
        <f>Annexe!I34</f>
        <v>381.7</v>
      </c>
      <c r="N40" s="168"/>
    </row>
    <row r="41" spans="2:19" ht="13.4" customHeight="1" x14ac:dyDescent="0.35">
      <c r="B41" s="169"/>
      <c r="C41" s="170"/>
      <c r="D41" s="170"/>
      <c r="E41" s="170"/>
      <c r="F41" s="170"/>
      <c r="G41" s="170"/>
      <c r="H41" s="170"/>
      <c r="I41" s="170"/>
      <c r="J41" s="170"/>
      <c r="K41" s="244"/>
      <c r="L41" s="233" t="s">
        <v>140</v>
      </c>
      <c r="M41" s="234"/>
      <c r="N41" s="168"/>
    </row>
    <row r="42" spans="2:19" ht="13.5" customHeight="1" x14ac:dyDescent="0.35">
      <c r="B42" s="169"/>
      <c r="C42" s="170"/>
      <c r="D42" s="170" t="s">
        <v>147</v>
      </c>
      <c r="E42" s="170"/>
      <c r="F42" s="170"/>
      <c r="G42" s="170"/>
      <c r="H42" s="170"/>
      <c r="I42" s="170"/>
      <c r="J42" s="307">
        <f>M34</f>
        <v>0</v>
      </c>
      <c r="K42" s="244"/>
      <c r="L42" s="237" t="s">
        <v>142</v>
      </c>
      <c r="M42" s="231">
        <f>M40*M41</f>
        <v>0</v>
      </c>
      <c r="N42" s="168"/>
    </row>
    <row r="43" spans="2:19" ht="13.5" customHeight="1" x14ac:dyDescent="0.3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35">
      <c r="B44" s="169"/>
      <c r="C44" s="170"/>
      <c r="D44" s="170"/>
      <c r="E44" s="170"/>
      <c r="F44" s="170"/>
      <c r="G44" s="170"/>
      <c r="H44" s="249"/>
      <c r="I44" s="250"/>
      <c r="J44" s="251"/>
      <c r="K44" s="244"/>
      <c r="L44" s="252"/>
      <c r="M44" s="253"/>
      <c r="N44" s="168"/>
    </row>
    <row r="45" spans="2:19" ht="13.5" customHeight="1" x14ac:dyDescent="0.35">
      <c r="B45" s="169"/>
      <c r="C45" s="170"/>
      <c r="D45" s="239" t="s">
        <v>150</v>
      </c>
      <c r="E45" s="240"/>
      <c r="F45" s="240"/>
      <c r="G45" s="240"/>
      <c r="H45" s="240"/>
      <c r="I45" s="240"/>
      <c r="J45" s="241">
        <f>SUM(J43+J42)</f>
        <v>0</v>
      </c>
      <c r="K45" s="244"/>
      <c r="L45" s="601" t="s">
        <v>151</v>
      </c>
      <c r="M45" s="602"/>
      <c r="N45" s="168"/>
    </row>
    <row r="46" spans="2:19" ht="13.5" customHeight="1" x14ac:dyDescent="0.35">
      <c r="B46" s="169"/>
      <c r="C46" s="170"/>
      <c r="D46" s="170"/>
      <c r="E46" s="170"/>
      <c r="F46" s="170"/>
      <c r="G46" s="170"/>
      <c r="H46" s="249"/>
      <c r="I46" s="250"/>
      <c r="J46" s="251"/>
      <c r="K46" s="226"/>
      <c r="L46" s="230" t="s">
        <v>138</v>
      </c>
      <c r="M46" s="231">
        <f>Annexe!I42</f>
        <v>0</v>
      </c>
      <c r="N46" s="168"/>
    </row>
    <row r="47" spans="2:19" ht="13.5" customHeight="1" x14ac:dyDescent="0.35">
      <c r="B47" s="169"/>
      <c r="C47" s="201" t="s">
        <v>152</v>
      </c>
      <c r="D47" s="170"/>
      <c r="E47" s="170"/>
      <c r="F47" s="170"/>
      <c r="G47" s="170"/>
      <c r="H47" s="249"/>
      <c r="I47" s="250"/>
      <c r="J47" s="251"/>
      <c r="K47" s="226"/>
      <c r="L47" s="233" t="s">
        <v>140</v>
      </c>
      <c r="M47" s="234"/>
      <c r="N47" s="168"/>
    </row>
    <row r="48" spans="2:19" ht="13.5" customHeight="1" x14ac:dyDescent="0.3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35">
      <c r="B49" s="169"/>
      <c r="C49" s="170"/>
      <c r="D49" s="170" t="s">
        <v>153</v>
      </c>
      <c r="E49" s="170"/>
      <c r="F49" s="170"/>
      <c r="G49" s="170"/>
      <c r="H49" s="170"/>
      <c r="I49" s="170"/>
      <c r="J49" s="254">
        <f>M40</f>
        <v>381.7</v>
      </c>
      <c r="K49" s="170"/>
      <c r="L49" s="238" t="s">
        <v>143</v>
      </c>
      <c r="M49" s="231">
        <f>M46-M48</f>
        <v>0</v>
      </c>
      <c r="N49" s="168"/>
      <c r="P49" s="171"/>
      <c r="Q49" s="171"/>
      <c r="R49" s="171"/>
      <c r="S49" s="171"/>
    </row>
    <row r="50" spans="2:19" ht="13.5" customHeight="1" x14ac:dyDescent="0.35">
      <c r="B50" s="169"/>
      <c r="C50" s="170"/>
      <c r="D50" s="170" t="s">
        <v>154</v>
      </c>
      <c r="E50" s="170"/>
      <c r="F50" s="170"/>
      <c r="G50" s="170"/>
      <c r="H50" s="170"/>
      <c r="I50" s="170"/>
      <c r="J50" s="255">
        <f>M46</f>
        <v>0</v>
      </c>
      <c r="K50" s="236"/>
      <c r="N50" s="168"/>
      <c r="P50" s="171"/>
      <c r="Q50" s="171"/>
      <c r="R50" s="171"/>
      <c r="S50" s="171"/>
    </row>
    <row r="51" spans="2:19" ht="13.5" customHeight="1" x14ac:dyDescent="0.35">
      <c r="B51" s="169"/>
      <c r="C51" s="170"/>
      <c r="D51" s="170" t="s">
        <v>155</v>
      </c>
      <c r="E51" s="170"/>
      <c r="F51" s="170"/>
      <c r="G51" s="170"/>
      <c r="H51" s="246" t="s">
        <v>149</v>
      </c>
      <c r="I51" s="247">
        <v>0.1</v>
      </c>
      <c r="J51" s="256">
        <f>(J49+J50)*I51</f>
        <v>38.17</v>
      </c>
      <c r="K51" s="170"/>
      <c r="L51" s="601" t="s">
        <v>156</v>
      </c>
      <c r="M51" s="602"/>
      <c r="N51" s="168"/>
      <c r="P51" s="171"/>
      <c r="Q51" s="171"/>
      <c r="R51" s="603"/>
      <c r="S51" s="603"/>
    </row>
    <row r="52" spans="2:19" ht="13.5" customHeight="1" x14ac:dyDescent="0.35">
      <c r="B52" s="169"/>
      <c r="C52" s="170"/>
      <c r="D52" s="170" t="s">
        <v>157</v>
      </c>
      <c r="E52" s="221"/>
      <c r="F52" s="170"/>
      <c r="G52" s="170"/>
      <c r="H52" s="170"/>
      <c r="I52" s="170"/>
      <c r="J52" s="308"/>
      <c r="K52" s="258"/>
      <c r="L52" s="230" t="s">
        <v>138</v>
      </c>
      <c r="M52" s="231">
        <f>Annexe!I53</f>
        <v>0</v>
      </c>
      <c r="N52" s="168"/>
      <c r="P52" s="171"/>
      <c r="Q52" s="171"/>
      <c r="R52" s="223"/>
      <c r="S52" s="223"/>
    </row>
    <row r="53" spans="2:19" ht="13.5" customHeight="1" x14ac:dyDescent="0.35">
      <c r="B53" s="169"/>
      <c r="C53" s="170"/>
      <c r="D53" s="590"/>
      <c r="E53" s="590"/>
      <c r="F53" s="170"/>
      <c r="G53" s="170"/>
      <c r="H53" s="170"/>
      <c r="I53" s="170"/>
      <c r="J53" s="251"/>
      <c r="K53" s="170"/>
      <c r="L53" s="233" t="s">
        <v>140</v>
      </c>
      <c r="M53" s="234"/>
      <c r="N53" s="168"/>
      <c r="P53" s="171"/>
      <c r="Q53" s="171"/>
      <c r="R53" s="259"/>
      <c r="S53" s="259"/>
    </row>
    <row r="54" spans="2:19" ht="13.5" customHeight="1" x14ac:dyDescent="0.35">
      <c r="B54" s="169"/>
      <c r="C54" s="170"/>
      <c r="D54" s="239" t="s">
        <v>158</v>
      </c>
      <c r="E54" s="240"/>
      <c r="F54" s="240"/>
      <c r="G54" s="240"/>
      <c r="H54" s="240"/>
      <c r="I54" s="240"/>
      <c r="J54" s="260">
        <f>SUM(J49:J52)</f>
        <v>419.87</v>
      </c>
      <c r="K54" s="170"/>
      <c r="L54" s="237" t="s">
        <v>142</v>
      </c>
      <c r="M54" s="231">
        <f>M52*M53</f>
        <v>0</v>
      </c>
      <c r="N54" s="168"/>
      <c r="P54" s="171"/>
      <c r="Q54" s="171"/>
      <c r="R54" s="259"/>
      <c r="S54" s="259"/>
    </row>
    <row r="55" spans="2:19" ht="13.5" customHeight="1" x14ac:dyDescent="0.3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3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4">
      <c r="B57" s="169"/>
      <c r="C57" s="170"/>
      <c r="D57" s="170"/>
      <c r="E57" s="170"/>
      <c r="F57" s="170"/>
      <c r="G57" s="170"/>
      <c r="H57" s="170"/>
      <c r="I57" s="170"/>
      <c r="J57" s="170"/>
      <c r="K57" s="226"/>
      <c r="L57" s="171"/>
      <c r="M57" s="171"/>
      <c r="N57" s="168"/>
      <c r="P57" s="171"/>
      <c r="Q57" s="171"/>
      <c r="R57" s="603"/>
      <c r="S57" s="603"/>
    </row>
    <row r="58" spans="2:19" ht="13.5" customHeight="1" thickTop="1" thickBot="1" x14ac:dyDescent="0.4">
      <c r="B58" s="169"/>
      <c r="C58" s="262" t="s">
        <v>160</v>
      </c>
      <c r="D58" s="263"/>
      <c r="E58" s="264"/>
      <c r="F58" s="264"/>
      <c r="G58" s="265"/>
      <c r="H58" s="265"/>
      <c r="I58" s="266"/>
      <c r="J58" s="267">
        <f>J29+J38+J45+J54+J56</f>
        <v>419.87</v>
      </c>
      <c r="K58" s="226"/>
      <c r="L58" s="171"/>
      <c r="M58" s="171"/>
      <c r="N58" s="168"/>
      <c r="P58" s="171"/>
      <c r="Q58" s="171"/>
      <c r="R58" s="607"/>
      <c r="S58" s="607"/>
    </row>
    <row r="59" spans="2:19" ht="13.5" customHeight="1" thickTop="1" x14ac:dyDescent="0.35">
      <c r="B59" s="169"/>
      <c r="C59" s="170"/>
      <c r="D59" s="170"/>
      <c r="E59" s="170"/>
      <c r="F59" s="170"/>
      <c r="G59" s="170"/>
      <c r="H59" s="170"/>
      <c r="I59" s="170"/>
      <c r="J59" s="170"/>
      <c r="K59" s="226"/>
      <c r="L59" s="171"/>
      <c r="M59" s="171"/>
      <c r="N59" s="168"/>
      <c r="O59" s="268"/>
      <c r="P59" s="268"/>
      <c r="Q59" s="171"/>
      <c r="R59" s="608"/>
      <c r="S59" s="608"/>
    </row>
    <row r="60" spans="2:19" ht="13.5" customHeight="1" x14ac:dyDescent="0.35">
      <c r="B60" s="169"/>
      <c r="C60" s="170"/>
      <c r="D60" s="170" t="s">
        <v>161</v>
      </c>
      <c r="E60" s="170"/>
      <c r="F60" s="170"/>
      <c r="G60" s="170"/>
      <c r="H60" s="246" t="s">
        <v>149</v>
      </c>
      <c r="I60" s="269">
        <v>0.05</v>
      </c>
      <c r="J60" s="270">
        <f>I60*(J58-J52)</f>
        <v>20.993500000000001</v>
      </c>
      <c r="K60" s="226"/>
      <c r="L60" s="171"/>
      <c r="M60" s="171"/>
      <c r="N60" s="168"/>
      <c r="O60" s="252"/>
      <c r="P60" s="271"/>
      <c r="Q60" s="171"/>
      <c r="R60" s="608"/>
      <c r="S60" s="608"/>
    </row>
    <row r="61" spans="2:19" ht="13.5" customHeight="1" x14ac:dyDescent="0.35">
      <c r="B61" s="169"/>
      <c r="C61" s="170"/>
      <c r="D61" s="170" t="s">
        <v>162</v>
      </c>
      <c r="E61" s="170"/>
      <c r="F61" s="170"/>
      <c r="G61" s="170"/>
      <c r="H61" s="246" t="s">
        <v>149</v>
      </c>
      <c r="I61" s="269">
        <v>2E-3</v>
      </c>
      <c r="J61" s="272">
        <f>I61*J58</f>
        <v>0.83974000000000004</v>
      </c>
      <c r="K61" s="226"/>
      <c r="L61" s="171"/>
      <c r="M61" s="171"/>
      <c r="N61" s="168"/>
      <c r="O61" s="252"/>
      <c r="P61" s="253"/>
      <c r="Q61" s="171"/>
      <c r="R61" s="608"/>
      <c r="S61" s="608"/>
    </row>
    <row r="62" spans="2:19" ht="13.5" customHeight="1" x14ac:dyDescent="0.35">
      <c r="B62" s="169"/>
      <c r="C62" s="170"/>
      <c r="D62" s="170" t="s">
        <v>163</v>
      </c>
      <c r="E62" s="170"/>
      <c r="F62" s="170"/>
      <c r="G62" s="170"/>
      <c r="H62" s="273" t="s">
        <v>149</v>
      </c>
      <c r="I62" s="274">
        <v>2.46E-2</v>
      </c>
      <c r="J62" s="275">
        <f>I62*(J58-J52)</f>
        <v>10.328802</v>
      </c>
      <c r="K62" s="226"/>
      <c r="L62" s="171"/>
      <c r="M62" s="171"/>
      <c r="N62" s="168"/>
      <c r="O62" s="252"/>
      <c r="P62" s="276"/>
      <c r="Q62" s="171"/>
      <c r="R62" s="171"/>
      <c r="S62" s="171"/>
    </row>
    <row r="63" spans="2:19" ht="13.5" customHeight="1" thickBot="1" x14ac:dyDescent="0.4">
      <c r="B63" s="169"/>
      <c r="C63" s="170"/>
      <c r="D63" s="170"/>
      <c r="E63" s="170"/>
      <c r="F63" s="170"/>
      <c r="G63" s="170"/>
      <c r="H63" s="170"/>
      <c r="I63" s="170"/>
      <c r="J63" s="170"/>
      <c r="K63" s="170"/>
      <c r="L63" s="171"/>
      <c r="M63" s="171"/>
      <c r="N63" s="168"/>
      <c r="P63" s="603"/>
      <c r="Q63" s="603"/>
      <c r="R63" s="603"/>
      <c r="S63" s="171"/>
    </row>
    <row r="64" spans="2:19" ht="14.5" customHeight="1" thickBot="1" x14ac:dyDescent="0.4">
      <c r="B64" s="169"/>
      <c r="C64" s="277" t="s">
        <v>164</v>
      </c>
      <c r="D64" s="278"/>
      <c r="E64" s="278"/>
      <c r="F64" s="278"/>
      <c r="G64" s="278"/>
      <c r="H64" s="278"/>
      <c r="I64" s="278"/>
      <c r="J64" s="279">
        <f>SUM(J58:J62)</f>
        <v>452.03204199999999</v>
      </c>
      <c r="K64" s="280"/>
      <c r="L64" s="601" t="s">
        <v>165</v>
      </c>
      <c r="M64" s="602"/>
      <c r="N64" s="281"/>
      <c r="P64" s="607"/>
      <c r="Q64" s="607"/>
      <c r="R64" s="607"/>
      <c r="S64" s="171"/>
    </row>
    <row r="65" spans="2:19" ht="13.4" customHeight="1" x14ac:dyDescent="0.35">
      <c r="B65" s="169"/>
      <c r="C65" s="170"/>
      <c r="D65" s="170"/>
      <c r="E65" s="170"/>
      <c r="F65" s="170"/>
      <c r="G65" s="170"/>
      <c r="H65" s="170"/>
      <c r="I65" s="170"/>
      <c r="J65" s="170"/>
      <c r="K65" s="170"/>
      <c r="L65" s="282" t="s">
        <v>166</v>
      </c>
      <c r="M65" s="283">
        <v>12.5</v>
      </c>
      <c r="N65" s="284"/>
      <c r="P65" s="608"/>
      <c r="Q65" s="608"/>
      <c r="R65" s="608"/>
      <c r="S65" s="171"/>
    </row>
    <row r="66" spans="2:19" ht="13.5" customHeight="1" x14ac:dyDescent="0.35">
      <c r="B66" s="169"/>
      <c r="C66" s="170"/>
      <c r="D66" s="170" t="s">
        <v>167</v>
      </c>
      <c r="E66" s="170"/>
      <c r="F66" s="170"/>
      <c r="G66" s="170"/>
      <c r="H66" s="246" t="s">
        <v>168</v>
      </c>
      <c r="I66" s="247">
        <f>IF(J68=0,0,((J68/J64)-1))</f>
        <v>1.2122325567354362</v>
      </c>
      <c r="J66" s="309">
        <f>J68-J64</f>
        <v>547.96795799999995</v>
      </c>
      <c r="K66" s="226"/>
      <c r="L66" s="286" t="s">
        <v>169</v>
      </c>
      <c r="M66" s="287">
        <f>(M65*Q28)+J43+J51</f>
        <v>38.17</v>
      </c>
      <c r="N66" s="284"/>
      <c r="P66" s="608"/>
      <c r="Q66" s="608"/>
      <c r="R66" s="608"/>
      <c r="S66" s="171"/>
    </row>
    <row r="67" spans="2:19" ht="13.5" customHeight="1" thickBot="1" x14ac:dyDescent="0.4">
      <c r="B67" s="169"/>
      <c r="C67" s="170"/>
      <c r="D67" s="288" t="s">
        <v>170</v>
      </c>
      <c r="E67" s="288"/>
      <c r="F67" s="289">
        <f>1.05*J64</f>
        <v>474.63364410000003</v>
      </c>
      <c r="G67" s="170"/>
      <c r="H67" s="170"/>
      <c r="I67" s="170"/>
      <c r="J67" s="226"/>
      <c r="K67" s="226"/>
      <c r="L67" s="617" t="s">
        <v>171</v>
      </c>
      <c r="M67" s="619">
        <f>IF(J68=0,"",M66/J68)</f>
        <v>3.8170000000000003E-2</v>
      </c>
      <c r="N67" s="284"/>
      <c r="P67" s="608"/>
      <c r="Q67" s="608"/>
      <c r="R67" s="608"/>
      <c r="S67" s="171"/>
    </row>
    <row r="68" spans="2:19" ht="13.5" customHeight="1" thickBot="1" x14ac:dyDescent="0.4">
      <c r="B68" s="169"/>
      <c r="C68" s="277" t="s">
        <v>121</v>
      </c>
      <c r="D68" s="278"/>
      <c r="E68" s="278"/>
      <c r="F68" s="278"/>
      <c r="G68" s="278"/>
      <c r="H68" s="278"/>
      <c r="I68" s="278"/>
      <c r="J68" s="310">
        <f>('Devis Client'!F80)-(Annexe!I53)</f>
        <v>1000</v>
      </c>
      <c r="K68" s="280"/>
      <c r="L68" s="618"/>
      <c r="M68" s="620"/>
      <c r="N68" s="168"/>
      <c r="P68" s="171"/>
      <c r="Q68" s="171"/>
      <c r="R68" s="171"/>
      <c r="S68" s="171"/>
    </row>
    <row r="69" spans="2:19" ht="13.5" customHeight="1" thickBot="1" x14ac:dyDescent="0.4">
      <c r="B69" s="169"/>
      <c r="C69" s="170"/>
      <c r="D69" s="170"/>
      <c r="E69" s="170"/>
      <c r="F69" s="170"/>
      <c r="G69" s="170"/>
      <c r="H69" s="170"/>
      <c r="I69" s="170"/>
      <c r="J69" s="170"/>
      <c r="K69" s="170"/>
      <c r="L69" s="171"/>
      <c r="M69" s="171"/>
      <c r="N69" s="168"/>
      <c r="P69" s="171"/>
      <c r="Q69" s="171"/>
      <c r="R69" s="171"/>
      <c r="S69" s="171"/>
    </row>
    <row r="70" spans="2:19" ht="7.4" customHeight="1" x14ac:dyDescent="0.35">
      <c r="B70" s="164"/>
      <c r="C70" s="165"/>
      <c r="D70" s="165"/>
      <c r="E70" s="165"/>
      <c r="F70" s="165"/>
      <c r="G70" s="165"/>
      <c r="H70" s="165"/>
      <c r="I70" s="165"/>
      <c r="J70" s="165"/>
      <c r="K70" s="165"/>
      <c r="L70" s="166"/>
      <c r="M70" s="166"/>
      <c r="N70" s="167"/>
    </row>
    <row r="71" spans="2:19" ht="13.4" customHeight="1" x14ac:dyDescent="0.35">
      <c r="B71" s="169"/>
      <c r="C71" s="171"/>
      <c r="D71" s="604" t="s">
        <v>172</v>
      </c>
      <c r="E71" s="605"/>
      <c r="F71" s="171"/>
      <c r="G71" s="604" t="s">
        <v>173</v>
      </c>
      <c r="H71" s="606"/>
      <c r="I71" s="605"/>
      <c r="J71" s="171"/>
      <c r="K71" s="604" t="s">
        <v>174</v>
      </c>
      <c r="L71" s="605"/>
      <c r="M71" s="268"/>
      <c r="N71" s="168"/>
    </row>
    <row r="72" spans="2:19" ht="13.4" customHeight="1" x14ac:dyDescent="0.35">
      <c r="B72" s="169"/>
      <c r="C72" s="171"/>
      <c r="D72" s="290" t="s">
        <v>175</v>
      </c>
      <c r="E72" s="291"/>
      <c r="F72" s="171"/>
      <c r="G72" s="609" t="s">
        <v>175</v>
      </c>
      <c r="H72" s="610"/>
      <c r="I72" s="611"/>
      <c r="J72" s="171"/>
      <c r="K72" s="290" t="s">
        <v>175</v>
      </c>
      <c r="L72" s="291"/>
      <c r="M72" s="223"/>
      <c r="N72" s="168"/>
    </row>
    <row r="73" spans="2:19" x14ac:dyDescent="0.35">
      <c r="B73" s="169"/>
      <c r="C73" s="171"/>
      <c r="D73" s="292" t="s">
        <v>176</v>
      </c>
      <c r="E73" s="293"/>
      <c r="F73" s="171"/>
      <c r="G73" s="612" t="s">
        <v>176</v>
      </c>
      <c r="H73" s="608"/>
      <c r="I73" s="613"/>
      <c r="J73" s="171"/>
      <c r="K73" s="292" t="s">
        <v>176</v>
      </c>
      <c r="L73" s="293"/>
      <c r="M73" s="259"/>
      <c r="N73" s="168"/>
    </row>
    <row r="74" spans="2:19" x14ac:dyDescent="0.35">
      <c r="B74" s="169"/>
      <c r="C74" s="171"/>
      <c r="D74" s="294"/>
      <c r="E74" s="295"/>
      <c r="F74" s="171"/>
      <c r="G74" s="612"/>
      <c r="H74" s="608"/>
      <c r="I74" s="613"/>
      <c r="J74" s="171"/>
      <c r="K74" s="294"/>
      <c r="L74" s="295"/>
      <c r="M74" s="259"/>
      <c r="N74" s="168"/>
    </row>
    <row r="75" spans="2:19" x14ac:dyDescent="0.35">
      <c r="B75" s="169"/>
      <c r="C75" s="171"/>
      <c r="D75" s="296"/>
      <c r="E75" s="297"/>
      <c r="F75" s="171"/>
      <c r="G75" s="614"/>
      <c r="H75" s="615"/>
      <c r="I75" s="616"/>
      <c r="J75" s="171"/>
      <c r="K75" s="296"/>
      <c r="L75" s="297"/>
      <c r="M75" s="259"/>
      <c r="N75" s="168"/>
    </row>
    <row r="76" spans="2:19" ht="6.65" customHeight="1" thickBot="1" x14ac:dyDescent="0.4">
      <c r="B76" s="197"/>
      <c r="C76" s="198"/>
      <c r="D76" s="198"/>
      <c r="E76" s="198"/>
      <c r="F76" s="198"/>
      <c r="G76" s="198"/>
      <c r="H76" s="198"/>
      <c r="I76" s="198"/>
      <c r="J76" s="198"/>
      <c r="K76" s="198"/>
      <c r="L76" s="199"/>
      <c r="M76" s="199"/>
      <c r="N76" s="200"/>
    </row>
  </sheetData>
  <mergeCells count="73">
    <mergeCell ref="G72:I72"/>
    <mergeCell ref="G73:I75"/>
    <mergeCell ref="P65:R67"/>
    <mergeCell ref="L67:L68"/>
    <mergeCell ref="M67:M68"/>
    <mergeCell ref="D71:E71"/>
    <mergeCell ref="G71:I71"/>
    <mergeCell ref="K71:L71"/>
    <mergeCell ref="R57:S57"/>
    <mergeCell ref="R58:S58"/>
    <mergeCell ref="R59:S61"/>
    <mergeCell ref="P63:R63"/>
    <mergeCell ref="L64:M64"/>
    <mergeCell ref="P64:R64"/>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19:E19"/>
    <mergeCell ref="K26:M26"/>
    <mergeCell ref="D20:E20"/>
    <mergeCell ref="K20:M20"/>
    <mergeCell ref="D21:E21"/>
    <mergeCell ref="K21:M21"/>
    <mergeCell ref="D22:E22"/>
    <mergeCell ref="K22:M22"/>
    <mergeCell ref="K23:M23"/>
    <mergeCell ref="K19:M19"/>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I10:K10"/>
    <mergeCell ref="L10:M10"/>
    <mergeCell ref="R10:S10"/>
    <mergeCell ref="I11:K11"/>
    <mergeCell ref="R11:S11"/>
    <mergeCell ref="R7:T7"/>
    <mergeCell ref="I8:K8"/>
    <mergeCell ref="L8:M8"/>
    <mergeCell ref="R8:S8"/>
    <mergeCell ref="I9:K9"/>
    <mergeCell ref="L9:M9"/>
    <mergeCell ref="R9:S9"/>
    <mergeCell ref="B3:M3"/>
    <mergeCell ref="C6:E6"/>
    <mergeCell ref="I6:K6"/>
    <mergeCell ref="I7:K7"/>
    <mergeCell ref="L7:M7"/>
  </mergeCells>
  <conditionalFormatting sqref="R23">
    <cfRule type="cellIs" dxfId="3" priority="5" stopIfTrue="1" operator="lessThan">
      <formula>0.05</formula>
    </cfRule>
  </conditionalFormatting>
  <conditionalFormatting sqref="T18">
    <cfRule type="cellIs" dxfId="2" priority="1" stopIfTrue="1" operator="equal">
      <formula>"NON"</formula>
    </cfRule>
    <cfRule type="cellIs" dxfId="1"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B52B7-37E6-4D1A-87C6-BF40C3927DE7}">
  <sheetPr codeName="Feuil7">
    <pageSetUpPr fitToPage="1"/>
  </sheetPr>
  <dimension ref="B1:I55"/>
  <sheetViews>
    <sheetView zoomScale="80" zoomScaleNormal="80" workbookViewId="0">
      <pane ySplit="1" topLeftCell="A5" activePane="bottomLeft" state="frozenSplit"/>
      <selection pane="bottomLeft" activeCell="N14" sqref="N14"/>
    </sheetView>
  </sheetViews>
  <sheetFormatPr baseColWidth="10" defaultRowHeight="14.5" x14ac:dyDescent="0.35"/>
  <cols>
    <col min="1" max="1" width="2.54296875" customWidth="1"/>
    <col min="5" max="5" width="21" bestFit="1" customWidth="1"/>
    <col min="6" max="6" width="12.54296875" customWidth="1"/>
    <col min="8" max="8" width="11" customWidth="1"/>
    <col min="9" max="9" width="10.81640625" style="404"/>
    <col min="10" max="10" width="2.54296875" customWidth="1"/>
    <col min="257" max="257" width="2.54296875" customWidth="1"/>
    <col min="261" max="261" width="21" bestFit="1" customWidth="1"/>
    <col min="262" max="262" width="12.54296875" customWidth="1"/>
    <col min="264" max="264" width="11" customWidth="1"/>
    <col min="266" max="266" width="2.54296875" customWidth="1"/>
    <col min="513" max="513" width="2.54296875" customWidth="1"/>
    <col min="517" max="517" width="21" bestFit="1" customWidth="1"/>
    <col min="518" max="518" width="12.54296875" customWidth="1"/>
    <col min="520" max="520" width="11" customWidth="1"/>
    <col min="522" max="522" width="2.54296875" customWidth="1"/>
    <col min="769" max="769" width="2.54296875" customWidth="1"/>
    <col min="773" max="773" width="21" bestFit="1" customWidth="1"/>
    <col min="774" max="774" width="12.54296875" customWidth="1"/>
    <col min="776" max="776" width="11" customWidth="1"/>
    <col min="778" max="778" width="2.54296875" customWidth="1"/>
    <col min="1025" max="1025" width="2.54296875" customWidth="1"/>
    <col min="1029" max="1029" width="21" bestFit="1" customWidth="1"/>
    <col min="1030" max="1030" width="12.54296875" customWidth="1"/>
    <col min="1032" max="1032" width="11" customWidth="1"/>
    <col min="1034" max="1034" width="2.54296875" customWidth="1"/>
    <col min="1281" max="1281" width="2.54296875" customWidth="1"/>
    <col min="1285" max="1285" width="21" bestFit="1" customWidth="1"/>
    <col min="1286" max="1286" width="12.54296875" customWidth="1"/>
    <col min="1288" max="1288" width="11" customWidth="1"/>
    <col min="1290" max="1290" width="2.54296875" customWidth="1"/>
    <col min="1537" max="1537" width="2.54296875" customWidth="1"/>
    <col min="1541" max="1541" width="21" bestFit="1" customWidth="1"/>
    <col min="1542" max="1542" width="12.54296875" customWidth="1"/>
    <col min="1544" max="1544" width="11" customWidth="1"/>
    <col min="1546" max="1546" width="2.54296875" customWidth="1"/>
    <col min="1793" max="1793" width="2.54296875" customWidth="1"/>
    <col min="1797" max="1797" width="21" bestFit="1" customWidth="1"/>
    <col min="1798" max="1798" width="12.54296875" customWidth="1"/>
    <col min="1800" max="1800" width="11" customWidth="1"/>
    <col min="1802" max="1802" width="2.54296875" customWidth="1"/>
    <col min="2049" max="2049" width="2.54296875" customWidth="1"/>
    <col min="2053" max="2053" width="21" bestFit="1" customWidth="1"/>
    <col min="2054" max="2054" width="12.54296875" customWidth="1"/>
    <col min="2056" max="2056" width="11" customWidth="1"/>
    <col min="2058" max="2058" width="2.54296875" customWidth="1"/>
    <col min="2305" max="2305" width="2.54296875" customWidth="1"/>
    <col min="2309" max="2309" width="21" bestFit="1" customWidth="1"/>
    <col min="2310" max="2310" width="12.54296875" customWidth="1"/>
    <col min="2312" max="2312" width="11" customWidth="1"/>
    <col min="2314" max="2314" width="2.54296875" customWidth="1"/>
    <col min="2561" max="2561" width="2.54296875" customWidth="1"/>
    <col min="2565" max="2565" width="21" bestFit="1" customWidth="1"/>
    <col min="2566" max="2566" width="12.54296875" customWidth="1"/>
    <col min="2568" max="2568" width="11" customWidth="1"/>
    <col min="2570" max="2570" width="2.54296875" customWidth="1"/>
    <col min="2817" max="2817" width="2.54296875" customWidth="1"/>
    <col min="2821" max="2821" width="21" bestFit="1" customWidth="1"/>
    <col min="2822" max="2822" width="12.54296875" customWidth="1"/>
    <col min="2824" max="2824" width="11" customWidth="1"/>
    <col min="2826" max="2826" width="2.54296875" customWidth="1"/>
    <col min="3073" max="3073" width="2.54296875" customWidth="1"/>
    <col min="3077" max="3077" width="21" bestFit="1" customWidth="1"/>
    <col min="3078" max="3078" width="12.54296875" customWidth="1"/>
    <col min="3080" max="3080" width="11" customWidth="1"/>
    <col min="3082" max="3082" width="2.54296875" customWidth="1"/>
    <col min="3329" max="3329" width="2.54296875" customWidth="1"/>
    <col min="3333" max="3333" width="21" bestFit="1" customWidth="1"/>
    <col min="3334" max="3334" width="12.54296875" customWidth="1"/>
    <col min="3336" max="3336" width="11" customWidth="1"/>
    <col min="3338" max="3338" width="2.54296875" customWidth="1"/>
    <col min="3585" max="3585" width="2.54296875" customWidth="1"/>
    <col min="3589" max="3589" width="21" bestFit="1" customWidth="1"/>
    <col min="3590" max="3590" width="12.54296875" customWidth="1"/>
    <col min="3592" max="3592" width="11" customWidth="1"/>
    <col min="3594" max="3594" width="2.54296875" customWidth="1"/>
    <col min="3841" max="3841" width="2.54296875" customWidth="1"/>
    <col min="3845" max="3845" width="21" bestFit="1" customWidth="1"/>
    <col min="3846" max="3846" width="12.54296875" customWidth="1"/>
    <col min="3848" max="3848" width="11" customWidth="1"/>
    <col min="3850" max="3850" width="2.54296875" customWidth="1"/>
    <col min="4097" max="4097" width="2.54296875" customWidth="1"/>
    <col min="4101" max="4101" width="21" bestFit="1" customWidth="1"/>
    <col min="4102" max="4102" width="12.54296875" customWidth="1"/>
    <col min="4104" max="4104" width="11" customWidth="1"/>
    <col min="4106" max="4106" width="2.54296875" customWidth="1"/>
    <col min="4353" max="4353" width="2.54296875" customWidth="1"/>
    <col min="4357" max="4357" width="21" bestFit="1" customWidth="1"/>
    <col min="4358" max="4358" width="12.54296875" customWidth="1"/>
    <col min="4360" max="4360" width="11" customWidth="1"/>
    <col min="4362" max="4362" width="2.54296875" customWidth="1"/>
    <col min="4609" max="4609" width="2.54296875" customWidth="1"/>
    <col min="4613" max="4613" width="21" bestFit="1" customWidth="1"/>
    <col min="4614" max="4614" width="12.54296875" customWidth="1"/>
    <col min="4616" max="4616" width="11" customWidth="1"/>
    <col min="4618" max="4618" width="2.54296875" customWidth="1"/>
    <col min="4865" max="4865" width="2.54296875" customWidth="1"/>
    <col min="4869" max="4869" width="21" bestFit="1" customWidth="1"/>
    <col min="4870" max="4870" width="12.54296875" customWidth="1"/>
    <col min="4872" max="4872" width="11" customWidth="1"/>
    <col min="4874" max="4874" width="2.54296875" customWidth="1"/>
    <col min="5121" max="5121" width="2.54296875" customWidth="1"/>
    <col min="5125" max="5125" width="21" bestFit="1" customWidth="1"/>
    <col min="5126" max="5126" width="12.54296875" customWidth="1"/>
    <col min="5128" max="5128" width="11" customWidth="1"/>
    <col min="5130" max="5130" width="2.54296875" customWidth="1"/>
    <col min="5377" max="5377" width="2.54296875" customWidth="1"/>
    <col min="5381" max="5381" width="21" bestFit="1" customWidth="1"/>
    <col min="5382" max="5382" width="12.54296875" customWidth="1"/>
    <col min="5384" max="5384" width="11" customWidth="1"/>
    <col min="5386" max="5386" width="2.54296875" customWidth="1"/>
    <col min="5633" max="5633" width="2.54296875" customWidth="1"/>
    <col min="5637" max="5637" width="21" bestFit="1" customWidth="1"/>
    <col min="5638" max="5638" width="12.54296875" customWidth="1"/>
    <col min="5640" max="5640" width="11" customWidth="1"/>
    <col min="5642" max="5642" width="2.54296875" customWidth="1"/>
    <col min="5889" max="5889" width="2.54296875" customWidth="1"/>
    <col min="5893" max="5893" width="21" bestFit="1" customWidth="1"/>
    <col min="5894" max="5894" width="12.54296875" customWidth="1"/>
    <col min="5896" max="5896" width="11" customWidth="1"/>
    <col min="5898" max="5898" width="2.54296875" customWidth="1"/>
    <col min="6145" max="6145" width="2.54296875" customWidth="1"/>
    <col min="6149" max="6149" width="21" bestFit="1" customWidth="1"/>
    <col min="6150" max="6150" width="12.54296875" customWidth="1"/>
    <col min="6152" max="6152" width="11" customWidth="1"/>
    <col min="6154" max="6154" width="2.54296875" customWidth="1"/>
    <col min="6401" max="6401" width="2.54296875" customWidth="1"/>
    <col min="6405" max="6405" width="21" bestFit="1" customWidth="1"/>
    <col min="6406" max="6406" width="12.54296875" customWidth="1"/>
    <col min="6408" max="6408" width="11" customWidth="1"/>
    <col min="6410" max="6410" width="2.54296875" customWidth="1"/>
    <col min="6657" max="6657" width="2.54296875" customWidth="1"/>
    <col min="6661" max="6661" width="21" bestFit="1" customWidth="1"/>
    <col min="6662" max="6662" width="12.54296875" customWidth="1"/>
    <col min="6664" max="6664" width="11" customWidth="1"/>
    <col min="6666" max="6666" width="2.54296875" customWidth="1"/>
    <col min="6913" max="6913" width="2.54296875" customWidth="1"/>
    <col min="6917" max="6917" width="21" bestFit="1" customWidth="1"/>
    <col min="6918" max="6918" width="12.54296875" customWidth="1"/>
    <col min="6920" max="6920" width="11" customWidth="1"/>
    <col min="6922" max="6922" width="2.54296875" customWidth="1"/>
    <col min="7169" max="7169" width="2.54296875" customWidth="1"/>
    <col min="7173" max="7173" width="21" bestFit="1" customWidth="1"/>
    <col min="7174" max="7174" width="12.54296875" customWidth="1"/>
    <col min="7176" max="7176" width="11" customWidth="1"/>
    <col min="7178" max="7178" width="2.54296875" customWidth="1"/>
    <col min="7425" max="7425" width="2.54296875" customWidth="1"/>
    <col min="7429" max="7429" width="21" bestFit="1" customWidth="1"/>
    <col min="7430" max="7430" width="12.54296875" customWidth="1"/>
    <col min="7432" max="7432" width="11" customWidth="1"/>
    <col min="7434" max="7434" width="2.54296875" customWidth="1"/>
    <col min="7681" max="7681" width="2.54296875" customWidth="1"/>
    <col min="7685" max="7685" width="21" bestFit="1" customWidth="1"/>
    <col min="7686" max="7686" width="12.54296875" customWidth="1"/>
    <col min="7688" max="7688" width="11" customWidth="1"/>
    <col min="7690" max="7690" width="2.54296875" customWidth="1"/>
    <col min="7937" max="7937" width="2.54296875" customWidth="1"/>
    <col min="7941" max="7941" width="21" bestFit="1" customWidth="1"/>
    <col min="7942" max="7942" width="12.54296875" customWidth="1"/>
    <col min="7944" max="7944" width="11" customWidth="1"/>
    <col min="7946" max="7946" width="2.54296875" customWidth="1"/>
    <col min="8193" max="8193" width="2.54296875" customWidth="1"/>
    <col min="8197" max="8197" width="21" bestFit="1" customWidth="1"/>
    <col min="8198" max="8198" width="12.54296875" customWidth="1"/>
    <col min="8200" max="8200" width="11" customWidth="1"/>
    <col min="8202" max="8202" width="2.54296875" customWidth="1"/>
    <col min="8449" max="8449" width="2.54296875" customWidth="1"/>
    <col min="8453" max="8453" width="21" bestFit="1" customWidth="1"/>
    <col min="8454" max="8454" width="12.54296875" customWidth="1"/>
    <col min="8456" max="8456" width="11" customWidth="1"/>
    <col min="8458" max="8458" width="2.54296875" customWidth="1"/>
    <col min="8705" max="8705" width="2.54296875" customWidth="1"/>
    <col min="8709" max="8709" width="21" bestFit="1" customWidth="1"/>
    <col min="8710" max="8710" width="12.54296875" customWidth="1"/>
    <col min="8712" max="8712" width="11" customWidth="1"/>
    <col min="8714" max="8714" width="2.54296875" customWidth="1"/>
    <col min="8961" max="8961" width="2.54296875" customWidth="1"/>
    <col min="8965" max="8965" width="21" bestFit="1" customWidth="1"/>
    <col min="8966" max="8966" width="12.54296875" customWidth="1"/>
    <col min="8968" max="8968" width="11" customWidth="1"/>
    <col min="8970" max="8970" width="2.54296875" customWidth="1"/>
    <col min="9217" max="9217" width="2.54296875" customWidth="1"/>
    <col min="9221" max="9221" width="21" bestFit="1" customWidth="1"/>
    <col min="9222" max="9222" width="12.54296875" customWidth="1"/>
    <col min="9224" max="9224" width="11" customWidth="1"/>
    <col min="9226" max="9226" width="2.54296875" customWidth="1"/>
    <col min="9473" max="9473" width="2.54296875" customWidth="1"/>
    <col min="9477" max="9477" width="21" bestFit="1" customWidth="1"/>
    <col min="9478" max="9478" width="12.54296875" customWidth="1"/>
    <col min="9480" max="9480" width="11" customWidth="1"/>
    <col min="9482" max="9482" width="2.54296875" customWidth="1"/>
    <col min="9729" max="9729" width="2.54296875" customWidth="1"/>
    <col min="9733" max="9733" width="21" bestFit="1" customWidth="1"/>
    <col min="9734" max="9734" width="12.54296875" customWidth="1"/>
    <col min="9736" max="9736" width="11" customWidth="1"/>
    <col min="9738" max="9738" width="2.54296875" customWidth="1"/>
    <col min="9985" max="9985" width="2.54296875" customWidth="1"/>
    <col min="9989" max="9989" width="21" bestFit="1" customWidth="1"/>
    <col min="9990" max="9990" width="12.54296875" customWidth="1"/>
    <col min="9992" max="9992" width="11" customWidth="1"/>
    <col min="9994" max="9994" width="2.54296875" customWidth="1"/>
    <col min="10241" max="10241" width="2.54296875" customWidth="1"/>
    <col min="10245" max="10245" width="21" bestFit="1" customWidth="1"/>
    <col min="10246" max="10246" width="12.54296875" customWidth="1"/>
    <col min="10248" max="10248" width="11" customWidth="1"/>
    <col min="10250" max="10250" width="2.54296875" customWidth="1"/>
    <col min="10497" max="10497" width="2.54296875" customWidth="1"/>
    <col min="10501" max="10501" width="21" bestFit="1" customWidth="1"/>
    <col min="10502" max="10502" width="12.54296875" customWidth="1"/>
    <col min="10504" max="10504" width="11" customWidth="1"/>
    <col min="10506" max="10506" width="2.54296875" customWidth="1"/>
    <col min="10753" max="10753" width="2.54296875" customWidth="1"/>
    <col min="10757" max="10757" width="21" bestFit="1" customWidth="1"/>
    <col min="10758" max="10758" width="12.54296875" customWidth="1"/>
    <col min="10760" max="10760" width="11" customWidth="1"/>
    <col min="10762" max="10762" width="2.54296875" customWidth="1"/>
    <col min="11009" max="11009" width="2.54296875" customWidth="1"/>
    <col min="11013" max="11013" width="21" bestFit="1" customWidth="1"/>
    <col min="11014" max="11014" width="12.54296875" customWidth="1"/>
    <col min="11016" max="11016" width="11" customWidth="1"/>
    <col min="11018" max="11018" width="2.54296875" customWidth="1"/>
    <col min="11265" max="11265" width="2.54296875" customWidth="1"/>
    <col min="11269" max="11269" width="21" bestFit="1" customWidth="1"/>
    <col min="11270" max="11270" width="12.54296875" customWidth="1"/>
    <col min="11272" max="11272" width="11" customWidth="1"/>
    <col min="11274" max="11274" width="2.54296875" customWidth="1"/>
    <col min="11521" max="11521" width="2.54296875" customWidth="1"/>
    <col min="11525" max="11525" width="21" bestFit="1" customWidth="1"/>
    <col min="11526" max="11526" width="12.54296875" customWidth="1"/>
    <col min="11528" max="11528" width="11" customWidth="1"/>
    <col min="11530" max="11530" width="2.54296875" customWidth="1"/>
    <col min="11777" max="11777" width="2.54296875" customWidth="1"/>
    <col min="11781" max="11781" width="21" bestFit="1" customWidth="1"/>
    <col min="11782" max="11782" width="12.54296875" customWidth="1"/>
    <col min="11784" max="11784" width="11" customWidth="1"/>
    <col min="11786" max="11786" width="2.54296875" customWidth="1"/>
    <col min="12033" max="12033" width="2.54296875" customWidth="1"/>
    <col min="12037" max="12037" width="21" bestFit="1" customWidth="1"/>
    <col min="12038" max="12038" width="12.54296875" customWidth="1"/>
    <col min="12040" max="12040" width="11" customWidth="1"/>
    <col min="12042" max="12042" width="2.54296875" customWidth="1"/>
    <col min="12289" max="12289" width="2.54296875" customWidth="1"/>
    <col min="12293" max="12293" width="21" bestFit="1" customWidth="1"/>
    <col min="12294" max="12294" width="12.54296875" customWidth="1"/>
    <col min="12296" max="12296" width="11" customWidth="1"/>
    <col min="12298" max="12298" width="2.54296875" customWidth="1"/>
    <col min="12545" max="12545" width="2.54296875" customWidth="1"/>
    <col min="12549" max="12549" width="21" bestFit="1" customWidth="1"/>
    <col min="12550" max="12550" width="12.54296875" customWidth="1"/>
    <col min="12552" max="12552" width="11" customWidth="1"/>
    <col min="12554" max="12554" width="2.54296875" customWidth="1"/>
    <col min="12801" max="12801" width="2.54296875" customWidth="1"/>
    <col min="12805" max="12805" width="21" bestFit="1" customWidth="1"/>
    <col min="12806" max="12806" width="12.54296875" customWidth="1"/>
    <col min="12808" max="12808" width="11" customWidth="1"/>
    <col min="12810" max="12810" width="2.54296875" customWidth="1"/>
    <col min="13057" max="13057" width="2.54296875" customWidth="1"/>
    <col min="13061" max="13061" width="21" bestFit="1" customWidth="1"/>
    <col min="13062" max="13062" width="12.54296875" customWidth="1"/>
    <col min="13064" max="13064" width="11" customWidth="1"/>
    <col min="13066" max="13066" width="2.54296875" customWidth="1"/>
    <col min="13313" max="13313" width="2.54296875" customWidth="1"/>
    <col min="13317" max="13317" width="21" bestFit="1" customWidth="1"/>
    <col min="13318" max="13318" width="12.54296875" customWidth="1"/>
    <col min="13320" max="13320" width="11" customWidth="1"/>
    <col min="13322" max="13322" width="2.54296875" customWidth="1"/>
    <col min="13569" max="13569" width="2.54296875" customWidth="1"/>
    <col min="13573" max="13573" width="21" bestFit="1" customWidth="1"/>
    <col min="13574" max="13574" width="12.54296875" customWidth="1"/>
    <col min="13576" max="13576" width="11" customWidth="1"/>
    <col min="13578" max="13578" width="2.54296875" customWidth="1"/>
    <col min="13825" max="13825" width="2.54296875" customWidth="1"/>
    <col min="13829" max="13829" width="21" bestFit="1" customWidth="1"/>
    <col min="13830" max="13830" width="12.54296875" customWidth="1"/>
    <col min="13832" max="13832" width="11" customWidth="1"/>
    <col min="13834" max="13834" width="2.54296875" customWidth="1"/>
    <col min="14081" max="14081" width="2.54296875" customWidth="1"/>
    <col min="14085" max="14085" width="21" bestFit="1" customWidth="1"/>
    <col min="14086" max="14086" width="12.54296875" customWidth="1"/>
    <col min="14088" max="14088" width="11" customWidth="1"/>
    <col min="14090" max="14090" width="2.54296875" customWidth="1"/>
    <col min="14337" max="14337" width="2.54296875" customWidth="1"/>
    <col min="14341" max="14341" width="21" bestFit="1" customWidth="1"/>
    <col min="14342" max="14342" width="12.54296875" customWidth="1"/>
    <col min="14344" max="14344" width="11" customWidth="1"/>
    <col min="14346" max="14346" width="2.54296875" customWidth="1"/>
    <col min="14593" max="14593" width="2.54296875" customWidth="1"/>
    <col min="14597" max="14597" width="21" bestFit="1" customWidth="1"/>
    <col min="14598" max="14598" width="12.54296875" customWidth="1"/>
    <col min="14600" max="14600" width="11" customWidth="1"/>
    <col min="14602" max="14602" width="2.54296875" customWidth="1"/>
    <col min="14849" max="14849" width="2.54296875" customWidth="1"/>
    <col min="14853" max="14853" width="21" bestFit="1" customWidth="1"/>
    <col min="14854" max="14854" width="12.54296875" customWidth="1"/>
    <col min="14856" max="14856" width="11" customWidth="1"/>
    <col min="14858" max="14858" width="2.54296875" customWidth="1"/>
    <col min="15105" max="15105" width="2.54296875" customWidth="1"/>
    <col min="15109" max="15109" width="21" bestFit="1" customWidth="1"/>
    <col min="15110" max="15110" width="12.54296875" customWidth="1"/>
    <col min="15112" max="15112" width="11" customWidth="1"/>
    <col min="15114" max="15114" width="2.54296875" customWidth="1"/>
    <col min="15361" max="15361" width="2.54296875" customWidth="1"/>
    <col min="15365" max="15365" width="21" bestFit="1" customWidth="1"/>
    <col min="15366" max="15366" width="12.54296875" customWidth="1"/>
    <col min="15368" max="15368" width="11" customWidth="1"/>
    <col min="15370" max="15370" width="2.54296875" customWidth="1"/>
    <col min="15617" max="15617" width="2.54296875" customWidth="1"/>
    <col min="15621" max="15621" width="21" bestFit="1" customWidth="1"/>
    <col min="15622" max="15622" width="12.54296875" customWidth="1"/>
    <col min="15624" max="15624" width="11" customWidth="1"/>
    <col min="15626" max="15626" width="2.54296875" customWidth="1"/>
    <col min="15873" max="15873" width="2.54296875" customWidth="1"/>
    <col min="15877" max="15877" width="21" bestFit="1" customWidth="1"/>
    <col min="15878" max="15878" width="12.54296875" customWidth="1"/>
    <col min="15880" max="15880" width="11" customWidth="1"/>
    <col min="15882" max="15882" width="2.54296875" customWidth="1"/>
    <col min="16129" max="16129" width="2.54296875" customWidth="1"/>
    <col min="16133" max="16133" width="21" bestFit="1" customWidth="1"/>
    <col min="16134" max="16134" width="12.54296875" customWidth="1"/>
    <col min="16136" max="16136" width="11" customWidth="1"/>
    <col min="16138" max="16138" width="2.54296875" customWidth="1"/>
  </cols>
  <sheetData>
    <row r="1" spans="2:9" x14ac:dyDescent="0.35">
      <c r="E1" s="89" t="s">
        <v>50</v>
      </c>
      <c r="F1" s="403">
        <f>'Débours Global'!I66</f>
        <v>5.0300535747086039E-2</v>
      </c>
      <c r="G1" s="401">
        <f>'Débours Global'!J66</f>
        <v>47.891564399999993</v>
      </c>
    </row>
    <row r="2" spans="2:9" ht="15" thickBot="1" x14ac:dyDescent="0.4">
      <c r="B2" s="311" t="s">
        <v>178</v>
      </c>
      <c r="C2" s="312"/>
      <c r="D2" s="312"/>
      <c r="E2" s="312"/>
      <c r="F2" s="312"/>
      <c r="G2" s="312"/>
      <c r="H2" s="312"/>
      <c r="I2" s="405"/>
    </row>
    <row r="3" spans="2:9" ht="26.5" thickBot="1" x14ac:dyDescent="0.4">
      <c r="B3" s="313" t="s">
        <v>179</v>
      </c>
      <c r="C3" s="629" t="s">
        <v>44</v>
      </c>
      <c r="D3" s="629"/>
      <c r="E3" s="314" t="s">
        <v>180</v>
      </c>
      <c r="F3" s="629" t="s">
        <v>181</v>
      </c>
      <c r="G3" s="629"/>
      <c r="H3" s="629"/>
      <c r="I3" s="406" t="s">
        <v>182</v>
      </c>
    </row>
    <row r="4" spans="2:9" x14ac:dyDescent="0.35">
      <c r="B4" s="315"/>
      <c r="C4" s="630"/>
      <c r="D4" s="630"/>
      <c r="E4" s="316"/>
      <c r="F4" s="631"/>
      <c r="G4" s="631"/>
      <c r="H4" s="631"/>
      <c r="I4" s="407"/>
    </row>
    <row r="5" spans="2:9" x14ac:dyDescent="0.35">
      <c r="B5" s="317"/>
      <c r="C5" s="632"/>
      <c r="D5" s="632"/>
      <c r="E5" s="318"/>
      <c r="F5" s="633"/>
      <c r="G5" s="633"/>
      <c r="H5" s="633"/>
      <c r="I5" s="408"/>
    </row>
    <row r="6" spans="2:9" x14ac:dyDescent="0.35">
      <c r="B6" s="317"/>
      <c r="C6" s="632"/>
      <c r="D6" s="632"/>
      <c r="E6" s="318"/>
      <c r="F6" s="633"/>
      <c r="G6" s="633"/>
      <c r="H6" s="633"/>
      <c r="I6" s="408"/>
    </row>
    <row r="7" spans="2:9" x14ac:dyDescent="0.35">
      <c r="B7" s="317"/>
      <c r="C7" s="632"/>
      <c r="D7" s="632"/>
      <c r="E7" s="318"/>
      <c r="F7" s="633"/>
      <c r="G7" s="633"/>
      <c r="H7" s="633"/>
      <c r="I7" s="408"/>
    </row>
    <row r="8" spans="2:9" ht="15" thickBot="1" x14ac:dyDescent="0.4">
      <c r="B8" s="319"/>
      <c r="C8" s="634"/>
      <c r="D8" s="634"/>
      <c r="E8" s="320"/>
      <c r="F8" s="635"/>
      <c r="G8" s="635"/>
      <c r="H8" s="636"/>
      <c r="I8" s="409"/>
    </row>
    <row r="9" spans="2:9" ht="5.15" customHeight="1" thickBot="1" x14ac:dyDescent="0.4">
      <c r="B9" s="321"/>
      <c r="C9" s="321"/>
      <c r="D9" s="321"/>
      <c r="E9" s="321"/>
      <c r="F9" s="321"/>
      <c r="G9" s="321"/>
      <c r="H9" s="321"/>
      <c r="I9" s="410"/>
    </row>
    <row r="10" spans="2:9" ht="15" thickBot="1" x14ac:dyDescent="0.4">
      <c r="B10" s="321"/>
      <c r="C10" s="321"/>
      <c r="D10" s="321"/>
      <c r="E10" s="321"/>
      <c r="F10" s="321"/>
      <c r="G10" s="321"/>
      <c r="H10" s="322" t="s">
        <v>132</v>
      </c>
      <c r="I10" s="411">
        <f>SUM(I4:I8)</f>
        <v>0</v>
      </c>
    </row>
    <row r="11" spans="2:9" ht="15.5" x14ac:dyDescent="0.35">
      <c r="B11" s="323"/>
      <c r="C11" s="323"/>
      <c r="D11" s="323"/>
      <c r="E11" s="323"/>
      <c r="F11" s="321"/>
      <c r="G11" s="321"/>
      <c r="H11" s="324"/>
      <c r="I11" s="412"/>
    </row>
    <row r="12" spans="2:9" ht="15" thickBot="1" x14ac:dyDescent="0.4">
      <c r="B12" s="311" t="s">
        <v>183</v>
      </c>
      <c r="C12" s="321"/>
      <c r="D12" s="321"/>
      <c r="E12" s="321"/>
      <c r="F12" s="321"/>
      <c r="G12" s="321"/>
      <c r="H12" s="321"/>
      <c r="I12" s="410"/>
    </row>
    <row r="13" spans="2:9" ht="26.5" thickBot="1" x14ac:dyDescent="0.4">
      <c r="B13" s="313" t="s">
        <v>179</v>
      </c>
      <c r="C13" s="629" t="s">
        <v>44</v>
      </c>
      <c r="D13" s="629"/>
      <c r="E13" s="314" t="s">
        <v>180</v>
      </c>
      <c r="F13" s="629" t="s">
        <v>181</v>
      </c>
      <c r="G13" s="629"/>
      <c r="H13" s="629"/>
      <c r="I13" s="413" t="s">
        <v>182</v>
      </c>
    </row>
    <row r="14" spans="2:9" x14ac:dyDescent="0.35">
      <c r="B14" s="315"/>
      <c r="C14" s="630"/>
      <c r="D14" s="630"/>
      <c r="E14" s="316"/>
      <c r="F14" s="631"/>
      <c r="G14" s="631"/>
      <c r="H14" s="631"/>
      <c r="I14" s="414">
        <v>381.7</v>
      </c>
    </row>
    <row r="15" spans="2:9" x14ac:dyDescent="0.35">
      <c r="B15" s="317"/>
      <c r="C15" s="632"/>
      <c r="D15" s="632"/>
      <c r="E15" s="318"/>
      <c r="F15" s="633"/>
      <c r="G15" s="633"/>
      <c r="H15" s="633"/>
      <c r="I15" s="415"/>
    </row>
    <row r="16" spans="2:9" x14ac:dyDescent="0.35">
      <c r="B16" s="317"/>
      <c r="C16" s="632"/>
      <c r="D16" s="632"/>
      <c r="E16" s="318"/>
      <c r="F16" s="633"/>
      <c r="G16" s="633"/>
      <c r="H16" s="633"/>
      <c r="I16" s="415"/>
    </row>
    <row r="17" spans="2:9" x14ac:dyDescent="0.35">
      <c r="B17" s="317"/>
      <c r="C17" s="632"/>
      <c r="D17" s="632"/>
      <c r="E17" s="318"/>
      <c r="F17" s="633"/>
      <c r="G17" s="633"/>
      <c r="H17" s="633"/>
      <c r="I17" s="415"/>
    </row>
    <row r="18" spans="2:9" x14ac:dyDescent="0.35">
      <c r="B18" s="317"/>
      <c r="C18" s="632"/>
      <c r="D18" s="632"/>
      <c r="E18" s="318"/>
      <c r="F18" s="633"/>
      <c r="G18" s="633"/>
      <c r="H18" s="633"/>
      <c r="I18" s="415"/>
    </row>
    <row r="19" spans="2:9" x14ac:dyDescent="0.35">
      <c r="B19" s="317"/>
      <c r="C19" s="632"/>
      <c r="D19" s="632"/>
      <c r="E19" s="318"/>
      <c r="F19" s="633"/>
      <c r="G19" s="633"/>
      <c r="H19" s="633"/>
      <c r="I19" s="415"/>
    </row>
    <row r="20" spans="2:9" x14ac:dyDescent="0.35">
      <c r="B20" s="317"/>
      <c r="C20" s="632"/>
      <c r="D20" s="632"/>
      <c r="E20" s="318"/>
      <c r="F20" s="633"/>
      <c r="G20" s="633"/>
      <c r="H20" s="633"/>
      <c r="I20" s="415"/>
    </row>
    <row r="21" spans="2:9" x14ac:dyDescent="0.35">
      <c r="B21" s="317"/>
      <c r="C21" s="632"/>
      <c r="D21" s="632"/>
      <c r="E21" s="318"/>
      <c r="F21" s="633"/>
      <c r="G21" s="633"/>
      <c r="H21" s="633"/>
      <c r="I21" s="415"/>
    </row>
    <row r="22" spans="2:9" x14ac:dyDescent="0.35">
      <c r="B22" s="317"/>
      <c r="C22" s="632"/>
      <c r="D22" s="632"/>
      <c r="E22" s="318"/>
      <c r="F22" s="633"/>
      <c r="G22" s="633"/>
      <c r="H22" s="633"/>
      <c r="I22" s="415"/>
    </row>
    <row r="23" spans="2:9" x14ac:dyDescent="0.35">
      <c r="B23" s="317"/>
      <c r="C23" s="632"/>
      <c r="D23" s="632"/>
      <c r="E23" s="318"/>
      <c r="F23" s="633"/>
      <c r="G23" s="633"/>
      <c r="H23" s="633"/>
      <c r="I23" s="415"/>
    </row>
    <row r="24" spans="2:9" x14ac:dyDescent="0.35">
      <c r="B24" s="325"/>
      <c r="C24" s="637"/>
      <c r="D24" s="637"/>
      <c r="E24" s="318"/>
      <c r="F24" s="633"/>
      <c r="G24" s="633"/>
      <c r="H24" s="633"/>
      <c r="I24" s="415"/>
    </row>
    <row r="25" spans="2:9" x14ac:dyDescent="0.35">
      <c r="B25" s="325"/>
      <c r="C25" s="637"/>
      <c r="D25" s="637"/>
      <c r="E25" s="318"/>
      <c r="F25" s="633"/>
      <c r="G25" s="633"/>
      <c r="H25" s="633"/>
      <c r="I25" s="415"/>
    </row>
    <row r="26" spans="2:9" x14ac:dyDescent="0.35">
      <c r="B26" s="325"/>
      <c r="C26" s="637"/>
      <c r="D26" s="637"/>
      <c r="E26" s="318"/>
      <c r="F26" s="633"/>
      <c r="G26" s="633"/>
      <c r="H26" s="633"/>
      <c r="I26" s="415"/>
    </row>
    <row r="27" spans="2:9" x14ac:dyDescent="0.35">
      <c r="B27" s="317"/>
      <c r="C27" s="632"/>
      <c r="D27" s="632"/>
      <c r="E27" s="326"/>
      <c r="F27" s="638"/>
      <c r="G27" s="639"/>
      <c r="H27" s="640"/>
      <c r="I27" s="416"/>
    </row>
    <row r="28" spans="2:9" x14ac:dyDescent="0.35">
      <c r="B28" s="317"/>
      <c r="C28" s="632"/>
      <c r="D28" s="632"/>
      <c r="E28" s="327"/>
      <c r="F28" s="641"/>
      <c r="G28" s="641"/>
      <c r="H28" s="641"/>
      <c r="I28" s="415"/>
    </row>
    <row r="29" spans="2:9" x14ac:dyDescent="0.35">
      <c r="B29" s="317"/>
      <c r="C29" s="632"/>
      <c r="D29" s="632"/>
      <c r="E29" s="318"/>
      <c r="F29" s="633"/>
      <c r="G29" s="633"/>
      <c r="H29" s="633"/>
      <c r="I29" s="415"/>
    </row>
    <row r="30" spans="2:9" x14ac:dyDescent="0.35">
      <c r="B30" s="317"/>
      <c r="C30" s="632"/>
      <c r="D30" s="632"/>
      <c r="E30" s="318"/>
      <c r="F30" s="633"/>
      <c r="G30" s="633"/>
      <c r="H30" s="633"/>
      <c r="I30" s="415"/>
    </row>
    <row r="31" spans="2:9" x14ac:dyDescent="0.35">
      <c r="B31" s="317"/>
      <c r="C31" s="632"/>
      <c r="D31" s="632"/>
      <c r="E31" s="318"/>
      <c r="F31" s="633"/>
      <c r="G31" s="633"/>
      <c r="H31" s="633"/>
      <c r="I31" s="415"/>
    </row>
    <row r="32" spans="2:9" ht="15" thickBot="1" x14ac:dyDescent="0.4">
      <c r="B32" s="319"/>
      <c r="C32" s="634"/>
      <c r="D32" s="634"/>
      <c r="E32" s="320"/>
      <c r="F32" s="642"/>
      <c r="G32" s="642"/>
      <c r="H32" s="642"/>
      <c r="I32" s="417"/>
    </row>
    <row r="33" spans="2:9" ht="5.15" customHeight="1" thickBot="1" x14ac:dyDescent="0.4">
      <c r="B33" s="321"/>
      <c r="C33" s="321"/>
      <c r="D33" s="321"/>
      <c r="E33" s="321"/>
      <c r="F33" s="321"/>
      <c r="G33" s="321"/>
      <c r="H33" s="321"/>
      <c r="I33" s="410"/>
    </row>
    <row r="34" spans="2:9" ht="15" thickBot="1" x14ac:dyDescent="0.4">
      <c r="B34" s="328"/>
      <c r="C34" s="328"/>
      <c r="D34" s="328"/>
      <c r="E34" s="328"/>
      <c r="F34" s="328"/>
      <c r="G34" s="328"/>
      <c r="H34" s="322" t="s">
        <v>132</v>
      </c>
      <c r="I34" s="418">
        <f>SUM(I14:I32)</f>
        <v>381.7</v>
      </c>
    </row>
    <row r="35" spans="2:9" x14ac:dyDescent="0.35">
      <c r="B35" s="328"/>
      <c r="C35" s="328"/>
      <c r="D35" s="328"/>
      <c r="E35" s="328"/>
      <c r="F35" s="328"/>
      <c r="G35" s="328"/>
      <c r="H35" s="322"/>
      <c r="I35" s="419"/>
    </row>
    <row r="36" spans="2:9" ht="15" thickBot="1" x14ac:dyDescent="0.4">
      <c r="B36" s="311" t="s">
        <v>151</v>
      </c>
      <c r="C36" s="329"/>
      <c r="D36" s="329"/>
      <c r="E36" s="329"/>
      <c r="F36" s="329"/>
      <c r="G36" s="329"/>
      <c r="H36" s="329"/>
      <c r="I36" s="420"/>
    </row>
    <row r="37" spans="2:9" ht="26.5" thickBot="1" x14ac:dyDescent="0.4">
      <c r="B37" s="313" t="s">
        <v>179</v>
      </c>
      <c r="C37" s="629" t="s">
        <v>44</v>
      </c>
      <c r="D37" s="629"/>
      <c r="E37" s="314" t="s">
        <v>180</v>
      </c>
      <c r="F37" s="629" t="s">
        <v>181</v>
      </c>
      <c r="G37" s="629"/>
      <c r="H37" s="629"/>
      <c r="I37" s="413" t="s">
        <v>182</v>
      </c>
    </row>
    <row r="38" spans="2:9" x14ac:dyDescent="0.35">
      <c r="B38" s="315"/>
      <c r="C38" s="630"/>
      <c r="D38" s="630"/>
      <c r="E38" s="316"/>
      <c r="F38" s="631"/>
      <c r="G38" s="631"/>
      <c r="H38" s="631"/>
      <c r="I38" s="421"/>
    </row>
    <row r="39" spans="2:9" x14ac:dyDescent="0.35">
      <c r="B39" s="317"/>
      <c r="C39" s="632"/>
      <c r="D39" s="632"/>
      <c r="E39" s="318"/>
      <c r="F39" s="633"/>
      <c r="G39" s="633"/>
      <c r="H39" s="633"/>
      <c r="I39" s="422"/>
    </row>
    <row r="40" spans="2:9" ht="15" thickBot="1" x14ac:dyDescent="0.4">
      <c r="B40" s="319"/>
      <c r="C40" s="634"/>
      <c r="D40" s="634"/>
      <c r="E40" s="320"/>
      <c r="F40" s="635"/>
      <c r="G40" s="635"/>
      <c r="H40" s="635"/>
      <c r="I40" s="423"/>
    </row>
    <row r="41" spans="2:9" ht="5.15" customHeight="1" thickBot="1" x14ac:dyDescent="0.4">
      <c r="F41" s="329"/>
      <c r="G41" s="329"/>
      <c r="H41" s="329"/>
      <c r="I41" s="424"/>
    </row>
    <row r="42" spans="2:9" ht="15" thickBot="1" x14ac:dyDescent="0.4">
      <c r="B42" s="312"/>
      <c r="C42" s="312"/>
      <c r="D42" s="312"/>
      <c r="E42" s="312"/>
      <c r="F42" s="312"/>
      <c r="G42" s="312"/>
      <c r="H42" s="322" t="s">
        <v>132</v>
      </c>
      <c r="I42" s="425">
        <f>SUM(I38:I40)</f>
        <v>0</v>
      </c>
    </row>
    <row r="43" spans="2:9" x14ac:dyDescent="0.35">
      <c r="B43" s="312"/>
      <c r="C43" s="312"/>
      <c r="D43" s="312"/>
      <c r="E43" s="312"/>
      <c r="F43" s="312"/>
      <c r="G43" s="312"/>
      <c r="H43" s="322"/>
      <c r="I43" s="419"/>
    </row>
    <row r="44" spans="2:9" ht="15" thickBot="1" x14ac:dyDescent="0.4">
      <c r="B44" s="311" t="s">
        <v>184</v>
      </c>
      <c r="C44" s="329"/>
      <c r="D44" s="329"/>
      <c r="E44" s="329"/>
      <c r="F44" s="329"/>
      <c r="G44" s="329"/>
      <c r="H44" s="329"/>
      <c r="I44" s="420"/>
    </row>
    <row r="45" spans="2:9" ht="26.5" thickBot="1" x14ac:dyDescent="0.4">
      <c r="B45" s="313" t="s">
        <v>179</v>
      </c>
      <c r="C45" s="629" t="s">
        <v>44</v>
      </c>
      <c r="D45" s="629"/>
      <c r="E45" s="314" t="s">
        <v>180</v>
      </c>
      <c r="F45" s="629" t="s">
        <v>181</v>
      </c>
      <c r="G45" s="629"/>
      <c r="H45" s="629"/>
      <c r="I45" s="413" t="s">
        <v>182</v>
      </c>
    </row>
    <row r="46" spans="2:9" x14ac:dyDescent="0.35">
      <c r="B46" s="315"/>
      <c r="C46" s="630"/>
      <c r="D46" s="630"/>
      <c r="E46" s="316"/>
      <c r="F46" s="631"/>
      <c r="G46" s="631"/>
      <c r="H46" s="631"/>
      <c r="I46" s="421"/>
    </row>
    <row r="47" spans="2:9" x14ac:dyDescent="0.35">
      <c r="B47" s="317"/>
      <c r="C47" s="632"/>
      <c r="D47" s="632"/>
      <c r="E47" s="318"/>
      <c r="F47" s="633"/>
      <c r="G47" s="633"/>
      <c r="H47" s="633"/>
      <c r="I47" s="422"/>
    </row>
    <row r="48" spans="2:9" x14ac:dyDescent="0.35">
      <c r="B48" s="317"/>
      <c r="C48" s="632"/>
      <c r="D48" s="632"/>
      <c r="E48" s="318"/>
      <c r="F48" s="633"/>
      <c r="G48" s="633"/>
      <c r="H48" s="633"/>
      <c r="I48" s="422"/>
    </row>
    <row r="49" spans="2:9" x14ac:dyDescent="0.35">
      <c r="B49" s="317"/>
      <c r="C49" s="632"/>
      <c r="D49" s="632"/>
      <c r="E49" s="318"/>
      <c r="F49" s="633"/>
      <c r="G49" s="633"/>
      <c r="H49" s="633"/>
      <c r="I49" s="422"/>
    </row>
    <row r="50" spans="2:9" x14ac:dyDescent="0.35">
      <c r="B50" s="317"/>
      <c r="C50" s="632"/>
      <c r="D50" s="632"/>
      <c r="E50" s="318"/>
      <c r="F50" s="633"/>
      <c r="G50" s="633"/>
      <c r="H50" s="633"/>
      <c r="I50" s="422"/>
    </row>
    <row r="51" spans="2:9" ht="15" thickBot="1" x14ac:dyDescent="0.4">
      <c r="B51" s="319"/>
      <c r="C51" s="634"/>
      <c r="D51" s="634"/>
      <c r="E51" s="320"/>
      <c r="F51" s="635"/>
      <c r="G51" s="635"/>
      <c r="H51" s="635"/>
      <c r="I51" s="423"/>
    </row>
    <row r="52" spans="2:9" ht="3.65" customHeight="1" thickBot="1" x14ac:dyDescent="0.4">
      <c r="F52" s="329"/>
      <c r="G52" s="329"/>
      <c r="H52" s="329"/>
      <c r="I52" s="424"/>
    </row>
    <row r="53" spans="2:9" ht="15" thickBot="1" x14ac:dyDescent="0.4">
      <c r="B53" s="312"/>
      <c r="C53" s="312"/>
      <c r="D53" s="312"/>
      <c r="E53" s="312"/>
      <c r="F53" s="312"/>
      <c r="G53" s="312"/>
      <c r="H53" s="322" t="s">
        <v>132</v>
      </c>
      <c r="I53" s="426">
        <f>SUM(I46:I51)</f>
        <v>0</v>
      </c>
    </row>
    <row r="54" spans="2:9" ht="15.5" x14ac:dyDescent="0.35">
      <c r="B54" s="330"/>
      <c r="C54" s="321"/>
      <c r="D54" s="321"/>
      <c r="E54" s="321"/>
      <c r="F54" s="321"/>
      <c r="G54" s="321"/>
      <c r="H54" s="324"/>
      <c r="I54" s="412"/>
    </row>
    <row r="55" spans="2:9" x14ac:dyDescent="0.35">
      <c r="B55" s="321"/>
      <c r="C55" s="321"/>
      <c r="D55" s="321"/>
      <c r="E55" s="321"/>
      <c r="F55" s="321"/>
      <c r="G55" s="321"/>
      <c r="H55" s="321"/>
      <c r="I55" s="410"/>
    </row>
  </sheetData>
  <mergeCells count="74">
    <mergeCell ref="C51:D51"/>
    <mergeCell ref="F51:H51"/>
    <mergeCell ref="C48:D48"/>
    <mergeCell ref="F48:H48"/>
    <mergeCell ref="C49:D49"/>
    <mergeCell ref="F49:H49"/>
    <mergeCell ref="C50:D50"/>
    <mergeCell ref="F50:H50"/>
    <mergeCell ref="C45:D45"/>
    <mergeCell ref="F45:H45"/>
    <mergeCell ref="C46:D46"/>
    <mergeCell ref="F46:H46"/>
    <mergeCell ref="C47:D47"/>
    <mergeCell ref="F47:H47"/>
    <mergeCell ref="C38:D38"/>
    <mergeCell ref="F38:H38"/>
    <mergeCell ref="C39:D39"/>
    <mergeCell ref="F39:H39"/>
    <mergeCell ref="C40:D40"/>
    <mergeCell ref="F40:H40"/>
    <mergeCell ref="C31:D31"/>
    <mergeCell ref="F31:H31"/>
    <mergeCell ref="C32:D32"/>
    <mergeCell ref="F32:H32"/>
    <mergeCell ref="C37:D37"/>
    <mergeCell ref="F37:H37"/>
    <mergeCell ref="C28:D28"/>
    <mergeCell ref="F28:H28"/>
    <mergeCell ref="C29:D29"/>
    <mergeCell ref="F29:H29"/>
    <mergeCell ref="C30:D30"/>
    <mergeCell ref="F30:H30"/>
    <mergeCell ref="C25:D25"/>
    <mergeCell ref="F25:H25"/>
    <mergeCell ref="C26:D26"/>
    <mergeCell ref="F26:H26"/>
    <mergeCell ref="C27:D27"/>
    <mergeCell ref="F27:H27"/>
    <mergeCell ref="C22:D22"/>
    <mergeCell ref="F22:H22"/>
    <mergeCell ref="C23:D23"/>
    <mergeCell ref="F23:H23"/>
    <mergeCell ref="C24:D24"/>
    <mergeCell ref="F24:H24"/>
    <mergeCell ref="C19:D19"/>
    <mergeCell ref="F19:H19"/>
    <mergeCell ref="C20:D20"/>
    <mergeCell ref="F20:H20"/>
    <mergeCell ref="C21:D21"/>
    <mergeCell ref="F21:H21"/>
    <mergeCell ref="C16:D16"/>
    <mergeCell ref="F16:H16"/>
    <mergeCell ref="C17:D17"/>
    <mergeCell ref="F17:H17"/>
    <mergeCell ref="C18:D18"/>
    <mergeCell ref="F18:H18"/>
    <mergeCell ref="C13:D13"/>
    <mergeCell ref="F13:H13"/>
    <mergeCell ref="C14:D14"/>
    <mergeCell ref="F14:H14"/>
    <mergeCell ref="C15:D15"/>
    <mergeCell ref="F15:H15"/>
    <mergeCell ref="C6:D6"/>
    <mergeCell ref="F6:H6"/>
    <mergeCell ref="C7:D7"/>
    <mergeCell ref="F7:H7"/>
    <mergeCell ref="C8:D8"/>
    <mergeCell ref="F8:H8"/>
    <mergeCell ref="C3:D3"/>
    <mergeCell ref="F3:H3"/>
    <mergeCell ref="C4:D4"/>
    <mergeCell ref="F4:H4"/>
    <mergeCell ref="C5:D5"/>
    <mergeCell ref="F5:H5"/>
  </mergeCells>
  <conditionalFormatting sqref="F1">
    <cfRule type="cellIs" dxfId="0" priority="1" stopIfTrue="1" operator="lessThan">
      <formula>0.05</formula>
    </cfRule>
  </conditionalFormatting>
  <printOptions horizontalCentered="1"/>
  <pageMargins left="0.23622047244094491" right="0.23622047244094491" top="0.35433070866141736" bottom="0.35433070866141736" header="0" footer="0"/>
  <pageSetup paperSize="9" scale="9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D1F0B-6476-4E8B-980E-D7190E22D737}">
  <sheetPr codeName="Feuil8"/>
  <dimension ref="A1:F165"/>
  <sheetViews>
    <sheetView zoomScale="80" zoomScaleNormal="80" workbookViewId="0">
      <pane ySplit="2" topLeftCell="A3" activePane="bottomLeft" state="frozen"/>
      <selection activeCell="C42" sqref="C42"/>
      <selection pane="bottomLeft" activeCell="D7" sqref="D7"/>
    </sheetView>
  </sheetViews>
  <sheetFormatPr baseColWidth="10" defaultRowHeight="14.5" x14ac:dyDescent="0.35"/>
  <cols>
    <col min="1" max="1" width="12.54296875" style="331" customWidth="1"/>
    <col min="2" max="2" width="21.81640625" style="331" customWidth="1"/>
    <col min="3" max="3" width="66.26953125" style="337" customWidth="1"/>
    <col min="4" max="4" width="22" style="349" customWidth="1"/>
    <col min="5" max="5" width="27.81640625" style="350" customWidth="1"/>
    <col min="6" max="6" width="18.7265625" style="395" customWidth="1"/>
    <col min="7" max="256" width="10.81640625" style="331"/>
    <col min="257" max="257" width="12.54296875" style="331" customWidth="1"/>
    <col min="258" max="258" width="21.81640625" style="331" customWidth="1"/>
    <col min="259" max="259" width="66.26953125" style="331" customWidth="1"/>
    <col min="260" max="260" width="22" style="331" customWidth="1"/>
    <col min="261" max="261" width="27.81640625" style="331" customWidth="1"/>
    <col min="262" max="262" width="18.7265625" style="331" customWidth="1"/>
    <col min="263" max="512" width="10.81640625" style="331"/>
    <col min="513" max="513" width="12.54296875" style="331" customWidth="1"/>
    <col min="514" max="514" width="21.81640625" style="331" customWidth="1"/>
    <col min="515" max="515" width="66.26953125" style="331" customWidth="1"/>
    <col min="516" max="516" width="22" style="331" customWidth="1"/>
    <col min="517" max="517" width="27.81640625" style="331" customWidth="1"/>
    <col min="518" max="518" width="18.7265625" style="331" customWidth="1"/>
    <col min="519" max="768" width="10.81640625" style="331"/>
    <col min="769" max="769" width="12.54296875" style="331" customWidth="1"/>
    <col min="770" max="770" width="21.81640625" style="331" customWidth="1"/>
    <col min="771" max="771" width="66.26953125" style="331" customWidth="1"/>
    <col min="772" max="772" width="22" style="331" customWidth="1"/>
    <col min="773" max="773" width="27.81640625" style="331" customWidth="1"/>
    <col min="774" max="774" width="18.7265625" style="331" customWidth="1"/>
    <col min="775" max="1024" width="10.81640625" style="331"/>
    <col min="1025" max="1025" width="12.54296875" style="331" customWidth="1"/>
    <col min="1026" max="1026" width="21.81640625" style="331" customWidth="1"/>
    <col min="1027" max="1027" width="66.26953125" style="331" customWidth="1"/>
    <col min="1028" max="1028" width="22" style="331" customWidth="1"/>
    <col min="1029" max="1029" width="27.81640625" style="331" customWidth="1"/>
    <col min="1030" max="1030" width="18.7265625" style="331" customWidth="1"/>
    <col min="1031" max="1280" width="10.81640625" style="331"/>
    <col min="1281" max="1281" width="12.54296875" style="331" customWidth="1"/>
    <col min="1282" max="1282" width="21.81640625" style="331" customWidth="1"/>
    <col min="1283" max="1283" width="66.26953125" style="331" customWidth="1"/>
    <col min="1284" max="1284" width="22" style="331" customWidth="1"/>
    <col min="1285" max="1285" width="27.81640625" style="331" customWidth="1"/>
    <col min="1286" max="1286" width="18.7265625" style="331" customWidth="1"/>
    <col min="1287" max="1536" width="10.81640625" style="331"/>
    <col min="1537" max="1537" width="12.54296875" style="331" customWidth="1"/>
    <col min="1538" max="1538" width="21.81640625" style="331" customWidth="1"/>
    <col min="1539" max="1539" width="66.26953125" style="331" customWidth="1"/>
    <col min="1540" max="1540" width="22" style="331" customWidth="1"/>
    <col min="1541" max="1541" width="27.81640625" style="331" customWidth="1"/>
    <col min="1542" max="1542" width="18.7265625" style="331" customWidth="1"/>
    <col min="1543" max="1792" width="10.81640625" style="331"/>
    <col min="1793" max="1793" width="12.54296875" style="331" customWidth="1"/>
    <col min="1794" max="1794" width="21.81640625" style="331" customWidth="1"/>
    <col min="1795" max="1795" width="66.26953125" style="331" customWidth="1"/>
    <col min="1796" max="1796" width="22" style="331" customWidth="1"/>
    <col min="1797" max="1797" width="27.81640625" style="331" customWidth="1"/>
    <col min="1798" max="1798" width="18.7265625" style="331" customWidth="1"/>
    <col min="1799" max="2048" width="10.81640625" style="331"/>
    <col min="2049" max="2049" width="12.54296875" style="331" customWidth="1"/>
    <col min="2050" max="2050" width="21.81640625" style="331" customWidth="1"/>
    <col min="2051" max="2051" width="66.26953125" style="331" customWidth="1"/>
    <col min="2052" max="2052" width="22" style="331" customWidth="1"/>
    <col min="2053" max="2053" width="27.81640625" style="331" customWidth="1"/>
    <col min="2054" max="2054" width="18.7265625" style="331" customWidth="1"/>
    <col min="2055" max="2304" width="10.81640625" style="331"/>
    <col min="2305" max="2305" width="12.54296875" style="331" customWidth="1"/>
    <col min="2306" max="2306" width="21.81640625" style="331" customWidth="1"/>
    <col min="2307" max="2307" width="66.26953125" style="331" customWidth="1"/>
    <col min="2308" max="2308" width="22" style="331" customWidth="1"/>
    <col min="2309" max="2309" width="27.81640625" style="331" customWidth="1"/>
    <col min="2310" max="2310" width="18.7265625" style="331" customWidth="1"/>
    <col min="2311" max="2560" width="10.81640625" style="331"/>
    <col min="2561" max="2561" width="12.54296875" style="331" customWidth="1"/>
    <col min="2562" max="2562" width="21.81640625" style="331" customWidth="1"/>
    <col min="2563" max="2563" width="66.26953125" style="331" customWidth="1"/>
    <col min="2564" max="2564" width="22" style="331" customWidth="1"/>
    <col min="2565" max="2565" width="27.81640625" style="331" customWidth="1"/>
    <col min="2566" max="2566" width="18.7265625" style="331" customWidth="1"/>
    <col min="2567" max="2816" width="10.81640625" style="331"/>
    <col min="2817" max="2817" width="12.54296875" style="331" customWidth="1"/>
    <col min="2818" max="2818" width="21.81640625" style="331" customWidth="1"/>
    <col min="2819" max="2819" width="66.26953125" style="331" customWidth="1"/>
    <col min="2820" max="2820" width="22" style="331" customWidth="1"/>
    <col min="2821" max="2821" width="27.81640625" style="331" customWidth="1"/>
    <col min="2822" max="2822" width="18.7265625" style="331" customWidth="1"/>
    <col min="2823" max="3072" width="10.81640625" style="331"/>
    <col min="3073" max="3073" width="12.54296875" style="331" customWidth="1"/>
    <col min="3074" max="3074" width="21.81640625" style="331" customWidth="1"/>
    <col min="3075" max="3075" width="66.26953125" style="331" customWidth="1"/>
    <col min="3076" max="3076" width="22" style="331" customWidth="1"/>
    <col min="3077" max="3077" width="27.81640625" style="331" customWidth="1"/>
    <col min="3078" max="3078" width="18.7265625" style="331" customWidth="1"/>
    <col min="3079" max="3328" width="10.81640625" style="331"/>
    <col min="3329" max="3329" width="12.54296875" style="331" customWidth="1"/>
    <col min="3330" max="3330" width="21.81640625" style="331" customWidth="1"/>
    <col min="3331" max="3331" width="66.26953125" style="331" customWidth="1"/>
    <col min="3332" max="3332" width="22" style="331" customWidth="1"/>
    <col min="3333" max="3333" width="27.81640625" style="331" customWidth="1"/>
    <col min="3334" max="3334" width="18.7265625" style="331" customWidth="1"/>
    <col min="3335" max="3584" width="10.81640625" style="331"/>
    <col min="3585" max="3585" width="12.54296875" style="331" customWidth="1"/>
    <col min="3586" max="3586" width="21.81640625" style="331" customWidth="1"/>
    <col min="3587" max="3587" width="66.26953125" style="331" customWidth="1"/>
    <col min="3588" max="3588" width="22" style="331" customWidth="1"/>
    <col min="3589" max="3589" width="27.81640625" style="331" customWidth="1"/>
    <col min="3590" max="3590" width="18.7265625" style="331" customWidth="1"/>
    <col min="3591" max="3840" width="10.81640625" style="331"/>
    <col min="3841" max="3841" width="12.54296875" style="331" customWidth="1"/>
    <col min="3842" max="3842" width="21.81640625" style="331" customWidth="1"/>
    <col min="3843" max="3843" width="66.26953125" style="331" customWidth="1"/>
    <col min="3844" max="3844" width="22" style="331" customWidth="1"/>
    <col min="3845" max="3845" width="27.81640625" style="331" customWidth="1"/>
    <col min="3846" max="3846" width="18.7265625" style="331" customWidth="1"/>
    <col min="3847" max="4096" width="10.81640625" style="331"/>
    <col min="4097" max="4097" width="12.54296875" style="331" customWidth="1"/>
    <col min="4098" max="4098" width="21.81640625" style="331" customWidth="1"/>
    <col min="4099" max="4099" width="66.26953125" style="331" customWidth="1"/>
    <col min="4100" max="4100" width="22" style="331" customWidth="1"/>
    <col min="4101" max="4101" width="27.81640625" style="331" customWidth="1"/>
    <col min="4102" max="4102" width="18.7265625" style="331" customWidth="1"/>
    <col min="4103" max="4352" width="10.81640625" style="331"/>
    <col min="4353" max="4353" width="12.54296875" style="331" customWidth="1"/>
    <col min="4354" max="4354" width="21.81640625" style="331" customWidth="1"/>
    <col min="4355" max="4355" width="66.26953125" style="331" customWidth="1"/>
    <col min="4356" max="4356" width="22" style="331" customWidth="1"/>
    <col min="4357" max="4357" width="27.81640625" style="331" customWidth="1"/>
    <col min="4358" max="4358" width="18.7265625" style="331" customWidth="1"/>
    <col min="4359" max="4608" width="10.81640625" style="331"/>
    <col min="4609" max="4609" width="12.54296875" style="331" customWidth="1"/>
    <col min="4610" max="4610" width="21.81640625" style="331" customWidth="1"/>
    <col min="4611" max="4611" width="66.26953125" style="331" customWidth="1"/>
    <col min="4612" max="4612" width="22" style="331" customWidth="1"/>
    <col min="4613" max="4613" width="27.81640625" style="331" customWidth="1"/>
    <col min="4614" max="4614" width="18.7265625" style="331" customWidth="1"/>
    <col min="4615" max="4864" width="10.81640625" style="331"/>
    <col min="4865" max="4865" width="12.54296875" style="331" customWidth="1"/>
    <col min="4866" max="4866" width="21.81640625" style="331" customWidth="1"/>
    <col min="4867" max="4867" width="66.26953125" style="331" customWidth="1"/>
    <col min="4868" max="4868" width="22" style="331" customWidth="1"/>
    <col min="4869" max="4869" width="27.81640625" style="331" customWidth="1"/>
    <col min="4870" max="4870" width="18.7265625" style="331" customWidth="1"/>
    <col min="4871" max="5120" width="10.81640625" style="331"/>
    <col min="5121" max="5121" width="12.54296875" style="331" customWidth="1"/>
    <col min="5122" max="5122" width="21.81640625" style="331" customWidth="1"/>
    <col min="5123" max="5123" width="66.26953125" style="331" customWidth="1"/>
    <col min="5124" max="5124" width="22" style="331" customWidth="1"/>
    <col min="5125" max="5125" width="27.81640625" style="331" customWidth="1"/>
    <col min="5126" max="5126" width="18.7265625" style="331" customWidth="1"/>
    <col min="5127" max="5376" width="10.81640625" style="331"/>
    <col min="5377" max="5377" width="12.54296875" style="331" customWidth="1"/>
    <col min="5378" max="5378" width="21.81640625" style="331" customWidth="1"/>
    <col min="5379" max="5379" width="66.26953125" style="331" customWidth="1"/>
    <col min="5380" max="5380" width="22" style="331" customWidth="1"/>
    <col min="5381" max="5381" width="27.81640625" style="331" customWidth="1"/>
    <col min="5382" max="5382" width="18.7265625" style="331" customWidth="1"/>
    <col min="5383" max="5632" width="10.81640625" style="331"/>
    <col min="5633" max="5633" width="12.54296875" style="331" customWidth="1"/>
    <col min="5634" max="5634" width="21.81640625" style="331" customWidth="1"/>
    <col min="5635" max="5635" width="66.26953125" style="331" customWidth="1"/>
    <col min="5636" max="5636" width="22" style="331" customWidth="1"/>
    <col min="5637" max="5637" width="27.81640625" style="331" customWidth="1"/>
    <col min="5638" max="5638" width="18.7265625" style="331" customWidth="1"/>
    <col min="5639" max="5888" width="10.81640625" style="331"/>
    <col min="5889" max="5889" width="12.54296875" style="331" customWidth="1"/>
    <col min="5890" max="5890" width="21.81640625" style="331" customWidth="1"/>
    <col min="5891" max="5891" width="66.26953125" style="331" customWidth="1"/>
    <col min="5892" max="5892" width="22" style="331" customWidth="1"/>
    <col min="5893" max="5893" width="27.81640625" style="331" customWidth="1"/>
    <col min="5894" max="5894" width="18.7265625" style="331" customWidth="1"/>
    <col min="5895" max="6144" width="10.81640625" style="331"/>
    <col min="6145" max="6145" width="12.54296875" style="331" customWidth="1"/>
    <col min="6146" max="6146" width="21.81640625" style="331" customWidth="1"/>
    <col min="6147" max="6147" width="66.26953125" style="331" customWidth="1"/>
    <col min="6148" max="6148" width="22" style="331" customWidth="1"/>
    <col min="6149" max="6149" width="27.81640625" style="331" customWidth="1"/>
    <col min="6150" max="6150" width="18.7265625" style="331" customWidth="1"/>
    <col min="6151" max="6400" width="10.81640625" style="331"/>
    <col min="6401" max="6401" width="12.54296875" style="331" customWidth="1"/>
    <col min="6402" max="6402" width="21.81640625" style="331" customWidth="1"/>
    <col min="6403" max="6403" width="66.26953125" style="331" customWidth="1"/>
    <col min="6404" max="6404" width="22" style="331" customWidth="1"/>
    <col min="6405" max="6405" width="27.81640625" style="331" customWidth="1"/>
    <col min="6406" max="6406" width="18.7265625" style="331" customWidth="1"/>
    <col min="6407" max="6656" width="10.81640625" style="331"/>
    <col min="6657" max="6657" width="12.54296875" style="331" customWidth="1"/>
    <col min="6658" max="6658" width="21.81640625" style="331" customWidth="1"/>
    <col min="6659" max="6659" width="66.26953125" style="331" customWidth="1"/>
    <col min="6660" max="6660" width="22" style="331" customWidth="1"/>
    <col min="6661" max="6661" width="27.81640625" style="331" customWidth="1"/>
    <col min="6662" max="6662" width="18.7265625" style="331" customWidth="1"/>
    <col min="6663" max="6912" width="10.81640625" style="331"/>
    <col min="6913" max="6913" width="12.54296875" style="331" customWidth="1"/>
    <col min="6914" max="6914" width="21.81640625" style="331" customWidth="1"/>
    <col min="6915" max="6915" width="66.26953125" style="331" customWidth="1"/>
    <col min="6916" max="6916" width="22" style="331" customWidth="1"/>
    <col min="6917" max="6917" width="27.81640625" style="331" customWidth="1"/>
    <col min="6918" max="6918" width="18.7265625" style="331" customWidth="1"/>
    <col min="6919" max="7168" width="10.81640625" style="331"/>
    <col min="7169" max="7169" width="12.54296875" style="331" customWidth="1"/>
    <col min="7170" max="7170" width="21.81640625" style="331" customWidth="1"/>
    <col min="7171" max="7171" width="66.26953125" style="331" customWidth="1"/>
    <col min="7172" max="7172" width="22" style="331" customWidth="1"/>
    <col min="7173" max="7173" width="27.81640625" style="331" customWidth="1"/>
    <col min="7174" max="7174" width="18.7265625" style="331" customWidth="1"/>
    <col min="7175" max="7424" width="10.81640625" style="331"/>
    <col min="7425" max="7425" width="12.54296875" style="331" customWidth="1"/>
    <col min="7426" max="7426" width="21.81640625" style="331" customWidth="1"/>
    <col min="7427" max="7427" width="66.26953125" style="331" customWidth="1"/>
    <col min="7428" max="7428" width="22" style="331" customWidth="1"/>
    <col min="7429" max="7429" width="27.81640625" style="331" customWidth="1"/>
    <col min="7430" max="7430" width="18.7265625" style="331" customWidth="1"/>
    <col min="7431" max="7680" width="10.81640625" style="331"/>
    <col min="7681" max="7681" width="12.54296875" style="331" customWidth="1"/>
    <col min="7682" max="7682" width="21.81640625" style="331" customWidth="1"/>
    <col min="7683" max="7683" width="66.26953125" style="331" customWidth="1"/>
    <col min="7684" max="7684" width="22" style="331" customWidth="1"/>
    <col min="7685" max="7685" width="27.81640625" style="331" customWidth="1"/>
    <col min="7686" max="7686" width="18.7265625" style="331" customWidth="1"/>
    <col min="7687" max="7936" width="10.81640625" style="331"/>
    <col min="7937" max="7937" width="12.54296875" style="331" customWidth="1"/>
    <col min="7938" max="7938" width="21.81640625" style="331" customWidth="1"/>
    <col min="7939" max="7939" width="66.26953125" style="331" customWidth="1"/>
    <col min="7940" max="7940" width="22" style="331" customWidth="1"/>
    <col min="7941" max="7941" width="27.81640625" style="331" customWidth="1"/>
    <col min="7942" max="7942" width="18.7265625" style="331" customWidth="1"/>
    <col min="7943" max="8192" width="10.81640625" style="331"/>
    <col min="8193" max="8193" width="12.54296875" style="331" customWidth="1"/>
    <col min="8194" max="8194" width="21.81640625" style="331" customWidth="1"/>
    <col min="8195" max="8195" width="66.26953125" style="331" customWidth="1"/>
    <col min="8196" max="8196" width="22" style="331" customWidth="1"/>
    <col min="8197" max="8197" width="27.81640625" style="331" customWidth="1"/>
    <col min="8198" max="8198" width="18.7265625" style="331" customWidth="1"/>
    <col min="8199" max="8448" width="10.81640625" style="331"/>
    <col min="8449" max="8449" width="12.54296875" style="331" customWidth="1"/>
    <col min="8450" max="8450" width="21.81640625" style="331" customWidth="1"/>
    <col min="8451" max="8451" width="66.26953125" style="331" customWidth="1"/>
    <col min="8452" max="8452" width="22" style="331" customWidth="1"/>
    <col min="8453" max="8453" width="27.81640625" style="331" customWidth="1"/>
    <col min="8454" max="8454" width="18.7265625" style="331" customWidth="1"/>
    <col min="8455" max="8704" width="10.81640625" style="331"/>
    <col min="8705" max="8705" width="12.54296875" style="331" customWidth="1"/>
    <col min="8706" max="8706" width="21.81640625" style="331" customWidth="1"/>
    <col min="8707" max="8707" width="66.26953125" style="331" customWidth="1"/>
    <col min="8708" max="8708" width="22" style="331" customWidth="1"/>
    <col min="8709" max="8709" width="27.81640625" style="331" customWidth="1"/>
    <col min="8710" max="8710" width="18.7265625" style="331" customWidth="1"/>
    <col min="8711" max="8960" width="10.81640625" style="331"/>
    <col min="8961" max="8961" width="12.54296875" style="331" customWidth="1"/>
    <col min="8962" max="8962" width="21.81640625" style="331" customWidth="1"/>
    <col min="8963" max="8963" width="66.26953125" style="331" customWidth="1"/>
    <col min="8964" max="8964" width="22" style="331" customWidth="1"/>
    <col min="8965" max="8965" width="27.81640625" style="331" customWidth="1"/>
    <col min="8966" max="8966" width="18.7265625" style="331" customWidth="1"/>
    <col min="8967" max="9216" width="10.81640625" style="331"/>
    <col min="9217" max="9217" width="12.54296875" style="331" customWidth="1"/>
    <col min="9218" max="9218" width="21.81640625" style="331" customWidth="1"/>
    <col min="9219" max="9219" width="66.26953125" style="331" customWidth="1"/>
    <col min="9220" max="9220" width="22" style="331" customWidth="1"/>
    <col min="9221" max="9221" width="27.81640625" style="331" customWidth="1"/>
    <col min="9222" max="9222" width="18.7265625" style="331" customWidth="1"/>
    <col min="9223" max="9472" width="10.81640625" style="331"/>
    <col min="9473" max="9473" width="12.54296875" style="331" customWidth="1"/>
    <col min="9474" max="9474" width="21.81640625" style="331" customWidth="1"/>
    <col min="9475" max="9475" width="66.26953125" style="331" customWidth="1"/>
    <col min="9476" max="9476" width="22" style="331" customWidth="1"/>
    <col min="9477" max="9477" width="27.81640625" style="331" customWidth="1"/>
    <col min="9478" max="9478" width="18.7265625" style="331" customWidth="1"/>
    <col min="9479" max="9728" width="10.81640625" style="331"/>
    <col min="9729" max="9729" width="12.54296875" style="331" customWidth="1"/>
    <col min="9730" max="9730" width="21.81640625" style="331" customWidth="1"/>
    <col min="9731" max="9731" width="66.26953125" style="331" customWidth="1"/>
    <col min="9732" max="9732" width="22" style="331" customWidth="1"/>
    <col min="9733" max="9733" width="27.81640625" style="331" customWidth="1"/>
    <col min="9734" max="9734" width="18.7265625" style="331" customWidth="1"/>
    <col min="9735" max="9984" width="10.81640625" style="331"/>
    <col min="9985" max="9985" width="12.54296875" style="331" customWidth="1"/>
    <col min="9986" max="9986" width="21.81640625" style="331" customWidth="1"/>
    <col min="9987" max="9987" width="66.26953125" style="331" customWidth="1"/>
    <col min="9988" max="9988" width="22" style="331" customWidth="1"/>
    <col min="9989" max="9989" width="27.81640625" style="331" customWidth="1"/>
    <col min="9990" max="9990" width="18.7265625" style="331" customWidth="1"/>
    <col min="9991" max="10240" width="10.81640625" style="331"/>
    <col min="10241" max="10241" width="12.54296875" style="331" customWidth="1"/>
    <col min="10242" max="10242" width="21.81640625" style="331" customWidth="1"/>
    <col min="10243" max="10243" width="66.26953125" style="331" customWidth="1"/>
    <col min="10244" max="10244" width="22" style="331" customWidth="1"/>
    <col min="10245" max="10245" width="27.81640625" style="331" customWidth="1"/>
    <col min="10246" max="10246" width="18.7265625" style="331" customWidth="1"/>
    <col min="10247" max="10496" width="10.81640625" style="331"/>
    <col min="10497" max="10497" width="12.54296875" style="331" customWidth="1"/>
    <col min="10498" max="10498" width="21.81640625" style="331" customWidth="1"/>
    <col min="10499" max="10499" width="66.26953125" style="331" customWidth="1"/>
    <col min="10500" max="10500" width="22" style="331" customWidth="1"/>
    <col min="10501" max="10501" width="27.81640625" style="331" customWidth="1"/>
    <col min="10502" max="10502" width="18.7265625" style="331" customWidth="1"/>
    <col min="10503" max="10752" width="10.81640625" style="331"/>
    <col min="10753" max="10753" width="12.54296875" style="331" customWidth="1"/>
    <col min="10754" max="10754" width="21.81640625" style="331" customWidth="1"/>
    <col min="10755" max="10755" width="66.26953125" style="331" customWidth="1"/>
    <col min="10756" max="10756" width="22" style="331" customWidth="1"/>
    <col min="10757" max="10757" width="27.81640625" style="331" customWidth="1"/>
    <col min="10758" max="10758" width="18.7265625" style="331" customWidth="1"/>
    <col min="10759" max="11008" width="10.81640625" style="331"/>
    <col min="11009" max="11009" width="12.54296875" style="331" customWidth="1"/>
    <col min="11010" max="11010" width="21.81640625" style="331" customWidth="1"/>
    <col min="11011" max="11011" width="66.26953125" style="331" customWidth="1"/>
    <col min="11012" max="11012" width="22" style="331" customWidth="1"/>
    <col min="11013" max="11013" width="27.81640625" style="331" customWidth="1"/>
    <col min="11014" max="11014" width="18.7265625" style="331" customWidth="1"/>
    <col min="11015" max="11264" width="10.81640625" style="331"/>
    <col min="11265" max="11265" width="12.54296875" style="331" customWidth="1"/>
    <col min="11266" max="11266" width="21.81640625" style="331" customWidth="1"/>
    <col min="11267" max="11267" width="66.26953125" style="331" customWidth="1"/>
    <col min="11268" max="11268" width="22" style="331" customWidth="1"/>
    <col min="11269" max="11269" width="27.81640625" style="331" customWidth="1"/>
    <col min="11270" max="11270" width="18.7265625" style="331" customWidth="1"/>
    <col min="11271" max="11520" width="10.81640625" style="331"/>
    <col min="11521" max="11521" width="12.54296875" style="331" customWidth="1"/>
    <col min="11522" max="11522" width="21.81640625" style="331" customWidth="1"/>
    <col min="11523" max="11523" width="66.26953125" style="331" customWidth="1"/>
    <col min="11524" max="11524" width="22" style="331" customWidth="1"/>
    <col min="11525" max="11525" width="27.81640625" style="331" customWidth="1"/>
    <col min="11526" max="11526" width="18.7265625" style="331" customWidth="1"/>
    <col min="11527" max="11776" width="10.81640625" style="331"/>
    <col min="11777" max="11777" width="12.54296875" style="331" customWidth="1"/>
    <col min="11778" max="11778" width="21.81640625" style="331" customWidth="1"/>
    <col min="11779" max="11779" width="66.26953125" style="331" customWidth="1"/>
    <col min="11780" max="11780" width="22" style="331" customWidth="1"/>
    <col min="11781" max="11781" width="27.81640625" style="331" customWidth="1"/>
    <col min="11782" max="11782" width="18.7265625" style="331" customWidth="1"/>
    <col min="11783" max="12032" width="10.81640625" style="331"/>
    <col min="12033" max="12033" width="12.54296875" style="331" customWidth="1"/>
    <col min="12034" max="12034" width="21.81640625" style="331" customWidth="1"/>
    <col min="12035" max="12035" width="66.26953125" style="331" customWidth="1"/>
    <col min="12036" max="12036" width="22" style="331" customWidth="1"/>
    <col min="12037" max="12037" width="27.81640625" style="331" customWidth="1"/>
    <col min="12038" max="12038" width="18.7265625" style="331" customWidth="1"/>
    <col min="12039" max="12288" width="10.81640625" style="331"/>
    <col min="12289" max="12289" width="12.54296875" style="331" customWidth="1"/>
    <col min="12290" max="12290" width="21.81640625" style="331" customWidth="1"/>
    <col min="12291" max="12291" width="66.26953125" style="331" customWidth="1"/>
    <col min="12292" max="12292" width="22" style="331" customWidth="1"/>
    <col min="12293" max="12293" width="27.81640625" style="331" customWidth="1"/>
    <col min="12294" max="12294" width="18.7265625" style="331" customWidth="1"/>
    <col min="12295" max="12544" width="10.81640625" style="331"/>
    <col min="12545" max="12545" width="12.54296875" style="331" customWidth="1"/>
    <col min="12546" max="12546" width="21.81640625" style="331" customWidth="1"/>
    <col min="12547" max="12547" width="66.26953125" style="331" customWidth="1"/>
    <col min="12548" max="12548" width="22" style="331" customWidth="1"/>
    <col min="12549" max="12549" width="27.81640625" style="331" customWidth="1"/>
    <col min="12550" max="12550" width="18.7265625" style="331" customWidth="1"/>
    <col min="12551" max="12800" width="10.81640625" style="331"/>
    <col min="12801" max="12801" width="12.54296875" style="331" customWidth="1"/>
    <col min="12802" max="12802" width="21.81640625" style="331" customWidth="1"/>
    <col min="12803" max="12803" width="66.26953125" style="331" customWidth="1"/>
    <col min="12804" max="12804" width="22" style="331" customWidth="1"/>
    <col min="12805" max="12805" width="27.81640625" style="331" customWidth="1"/>
    <col min="12806" max="12806" width="18.7265625" style="331" customWidth="1"/>
    <col min="12807" max="13056" width="10.81640625" style="331"/>
    <col min="13057" max="13057" width="12.54296875" style="331" customWidth="1"/>
    <col min="13058" max="13058" width="21.81640625" style="331" customWidth="1"/>
    <col min="13059" max="13059" width="66.26953125" style="331" customWidth="1"/>
    <col min="13060" max="13060" width="22" style="331" customWidth="1"/>
    <col min="13061" max="13061" width="27.81640625" style="331" customWidth="1"/>
    <col min="13062" max="13062" width="18.7265625" style="331" customWidth="1"/>
    <col min="13063" max="13312" width="10.81640625" style="331"/>
    <col min="13313" max="13313" width="12.54296875" style="331" customWidth="1"/>
    <col min="13314" max="13314" width="21.81640625" style="331" customWidth="1"/>
    <col min="13315" max="13315" width="66.26953125" style="331" customWidth="1"/>
    <col min="13316" max="13316" width="22" style="331" customWidth="1"/>
    <col min="13317" max="13317" width="27.81640625" style="331" customWidth="1"/>
    <col min="13318" max="13318" width="18.7265625" style="331" customWidth="1"/>
    <col min="13319" max="13568" width="10.81640625" style="331"/>
    <col min="13569" max="13569" width="12.54296875" style="331" customWidth="1"/>
    <col min="13570" max="13570" width="21.81640625" style="331" customWidth="1"/>
    <col min="13571" max="13571" width="66.26953125" style="331" customWidth="1"/>
    <col min="13572" max="13572" width="22" style="331" customWidth="1"/>
    <col min="13573" max="13573" width="27.81640625" style="331" customWidth="1"/>
    <col min="13574" max="13574" width="18.7265625" style="331" customWidth="1"/>
    <col min="13575" max="13824" width="10.81640625" style="331"/>
    <col min="13825" max="13825" width="12.54296875" style="331" customWidth="1"/>
    <col min="13826" max="13826" width="21.81640625" style="331" customWidth="1"/>
    <col min="13827" max="13827" width="66.26953125" style="331" customWidth="1"/>
    <col min="13828" max="13828" width="22" style="331" customWidth="1"/>
    <col min="13829" max="13829" width="27.81640625" style="331" customWidth="1"/>
    <col min="13830" max="13830" width="18.7265625" style="331" customWidth="1"/>
    <col min="13831" max="14080" width="10.81640625" style="331"/>
    <col min="14081" max="14081" width="12.54296875" style="331" customWidth="1"/>
    <col min="14082" max="14082" width="21.81640625" style="331" customWidth="1"/>
    <col min="14083" max="14083" width="66.26953125" style="331" customWidth="1"/>
    <col min="14084" max="14084" width="22" style="331" customWidth="1"/>
    <col min="14085" max="14085" width="27.81640625" style="331" customWidth="1"/>
    <col min="14086" max="14086" width="18.7265625" style="331" customWidth="1"/>
    <col min="14087" max="14336" width="10.81640625" style="331"/>
    <col min="14337" max="14337" width="12.54296875" style="331" customWidth="1"/>
    <col min="14338" max="14338" width="21.81640625" style="331" customWidth="1"/>
    <col min="14339" max="14339" width="66.26953125" style="331" customWidth="1"/>
    <col min="14340" max="14340" width="22" style="331" customWidth="1"/>
    <col min="14341" max="14341" width="27.81640625" style="331" customWidth="1"/>
    <col min="14342" max="14342" width="18.7265625" style="331" customWidth="1"/>
    <col min="14343" max="14592" width="10.81640625" style="331"/>
    <col min="14593" max="14593" width="12.54296875" style="331" customWidth="1"/>
    <col min="14594" max="14594" width="21.81640625" style="331" customWidth="1"/>
    <col min="14595" max="14595" width="66.26953125" style="331" customWidth="1"/>
    <col min="14596" max="14596" width="22" style="331" customWidth="1"/>
    <col min="14597" max="14597" width="27.81640625" style="331" customWidth="1"/>
    <col min="14598" max="14598" width="18.7265625" style="331" customWidth="1"/>
    <col min="14599" max="14848" width="10.81640625" style="331"/>
    <col min="14849" max="14849" width="12.54296875" style="331" customWidth="1"/>
    <col min="14850" max="14850" width="21.81640625" style="331" customWidth="1"/>
    <col min="14851" max="14851" width="66.26953125" style="331" customWidth="1"/>
    <col min="14852" max="14852" width="22" style="331" customWidth="1"/>
    <col min="14853" max="14853" width="27.81640625" style="331" customWidth="1"/>
    <col min="14854" max="14854" width="18.7265625" style="331" customWidth="1"/>
    <col min="14855" max="15104" width="10.81640625" style="331"/>
    <col min="15105" max="15105" width="12.54296875" style="331" customWidth="1"/>
    <col min="15106" max="15106" width="21.81640625" style="331" customWidth="1"/>
    <col min="15107" max="15107" width="66.26953125" style="331" customWidth="1"/>
    <col min="15108" max="15108" width="22" style="331" customWidth="1"/>
    <col min="15109" max="15109" width="27.81640625" style="331" customWidth="1"/>
    <col min="15110" max="15110" width="18.7265625" style="331" customWidth="1"/>
    <col min="15111" max="15360" width="10.81640625" style="331"/>
    <col min="15361" max="15361" width="12.54296875" style="331" customWidth="1"/>
    <col min="15362" max="15362" width="21.81640625" style="331" customWidth="1"/>
    <col min="15363" max="15363" width="66.26953125" style="331" customWidth="1"/>
    <col min="15364" max="15364" width="22" style="331" customWidth="1"/>
    <col min="15365" max="15365" width="27.81640625" style="331" customWidth="1"/>
    <col min="15366" max="15366" width="18.7265625" style="331" customWidth="1"/>
    <col min="15367" max="15616" width="10.81640625" style="331"/>
    <col min="15617" max="15617" width="12.54296875" style="331" customWidth="1"/>
    <col min="15618" max="15618" width="21.81640625" style="331" customWidth="1"/>
    <col min="15619" max="15619" width="66.26953125" style="331" customWidth="1"/>
    <col min="15620" max="15620" width="22" style="331" customWidth="1"/>
    <col min="15621" max="15621" width="27.81640625" style="331" customWidth="1"/>
    <col min="15622" max="15622" width="18.7265625" style="331" customWidth="1"/>
    <col min="15623" max="15872" width="10.81640625" style="331"/>
    <col min="15873" max="15873" width="12.54296875" style="331" customWidth="1"/>
    <col min="15874" max="15874" width="21.81640625" style="331" customWidth="1"/>
    <col min="15875" max="15875" width="66.26953125" style="331" customWidth="1"/>
    <col min="15876" max="15876" width="22" style="331" customWidth="1"/>
    <col min="15877" max="15877" width="27.81640625" style="331" customWidth="1"/>
    <col min="15878" max="15878" width="18.7265625" style="331" customWidth="1"/>
    <col min="15879" max="16128" width="10.81640625" style="331"/>
    <col min="16129" max="16129" width="12.54296875" style="331" customWidth="1"/>
    <col min="16130" max="16130" width="21.81640625" style="331" customWidth="1"/>
    <col min="16131" max="16131" width="66.26953125" style="331" customWidth="1"/>
    <col min="16132" max="16132" width="22" style="331" customWidth="1"/>
    <col min="16133" max="16133" width="27.81640625" style="331" customWidth="1"/>
    <col min="16134" max="16134" width="18.7265625" style="331" customWidth="1"/>
    <col min="16135" max="16384" width="10.81640625" style="331"/>
  </cols>
  <sheetData>
    <row r="1" spans="1:6" ht="21" x14ac:dyDescent="0.35">
      <c r="A1" s="643" t="s">
        <v>185</v>
      </c>
      <c r="B1" s="643"/>
      <c r="C1" s="643"/>
      <c r="D1" s="643"/>
      <c r="E1" s="643"/>
      <c r="F1" s="643"/>
    </row>
    <row r="2" spans="1:6" s="337" customFormat="1" ht="41.5" customHeight="1" thickBot="1" x14ac:dyDescent="0.4">
      <c r="A2" s="332" t="s">
        <v>186</v>
      </c>
      <c r="B2" s="333" t="s">
        <v>187</v>
      </c>
      <c r="C2" s="334" t="s">
        <v>188</v>
      </c>
      <c r="D2" s="335" t="s">
        <v>189</v>
      </c>
      <c r="E2" s="336" t="s">
        <v>190</v>
      </c>
      <c r="F2" s="391" t="s">
        <v>191</v>
      </c>
    </row>
    <row r="3" spans="1:6" ht="42.65" customHeight="1" thickTop="1" x14ac:dyDescent="0.35">
      <c r="A3" s="338"/>
      <c r="B3" s="339"/>
      <c r="C3" s="340"/>
      <c r="D3" s="341"/>
      <c r="E3" s="342"/>
      <c r="F3" s="392"/>
    </row>
    <row r="4" spans="1:6" ht="42.65" customHeight="1" x14ac:dyDescent="0.35">
      <c r="A4" s="343"/>
      <c r="B4" s="344"/>
      <c r="C4" s="345"/>
      <c r="D4" s="346"/>
      <c r="E4" s="347"/>
      <c r="F4" s="393"/>
    </row>
    <row r="5" spans="1:6" ht="42.65" customHeight="1" x14ac:dyDescent="0.35">
      <c r="A5" s="343"/>
      <c r="B5" s="344"/>
      <c r="C5" s="348"/>
      <c r="D5" s="346"/>
      <c r="E5" s="347"/>
      <c r="F5" s="394"/>
    </row>
    <row r="6" spans="1:6" ht="42.65" customHeight="1" x14ac:dyDescent="0.35">
      <c r="A6" s="343"/>
      <c r="B6" s="344"/>
      <c r="C6" s="348"/>
      <c r="D6" s="346"/>
      <c r="E6" s="347"/>
      <c r="F6" s="394"/>
    </row>
    <row r="7" spans="1:6" ht="55" customHeight="1" x14ac:dyDescent="0.35">
      <c r="A7" s="343"/>
      <c r="B7" s="344"/>
      <c r="C7" s="435"/>
      <c r="D7" s="346"/>
      <c r="E7" s="347"/>
      <c r="F7" s="394"/>
    </row>
    <row r="8" spans="1:6" ht="42.65" customHeight="1" x14ac:dyDescent="0.35">
      <c r="A8" s="343"/>
      <c r="B8" s="344"/>
      <c r="C8" s="348"/>
      <c r="D8" s="346"/>
      <c r="E8" s="347"/>
      <c r="F8" s="394"/>
    </row>
    <row r="9" spans="1:6" ht="42.65" customHeight="1" x14ac:dyDescent="0.35">
      <c r="A9" s="343"/>
      <c r="B9" s="344"/>
      <c r="C9" s="348"/>
      <c r="D9" s="346"/>
      <c r="E9" s="347"/>
      <c r="F9" s="394"/>
    </row>
    <row r="10" spans="1:6" ht="42.65" customHeight="1" x14ac:dyDescent="0.35">
      <c r="A10" s="343"/>
      <c r="B10" s="344"/>
      <c r="C10" s="348"/>
      <c r="D10" s="346"/>
      <c r="E10" s="347"/>
      <c r="F10" s="394"/>
    </row>
    <row r="11" spans="1:6" ht="42.65" customHeight="1" x14ac:dyDescent="0.35">
      <c r="A11" s="343"/>
      <c r="B11" s="344"/>
      <c r="C11" s="348"/>
      <c r="D11" s="346"/>
      <c r="E11" s="347"/>
      <c r="F11" s="394"/>
    </row>
    <row r="12" spans="1:6" ht="42.65" customHeight="1" x14ac:dyDescent="0.35">
      <c r="A12" s="343"/>
      <c r="B12" s="344"/>
      <c r="C12" s="348"/>
      <c r="D12" s="346"/>
      <c r="E12" s="347"/>
      <c r="F12" s="394"/>
    </row>
    <row r="13" spans="1:6" ht="42.65" customHeight="1" x14ac:dyDescent="0.35">
      <c r="A13" s="343"/>
      <c r="B13" s="344"/>
      <c r="C13" s="348"/>
      <c r="D13" s="346"/>
      <c r="E13" s="347"/>
      <c r="F13" s="394"/>
    </row>
    <row r="14" spans="1:6" ht="42.65" customHeight="1" x14ac:dyDescent="0.35">
      <c r="A14" s="343"/>
      <c r="B14" s="344"/>
      <c r="C14" s="348"/>
      <c r="D14" s="346"/>
      <c r="E14" s="347"/>
      <c r="F14" s="394"/>
    </row>
    <row r="15" spans="1:6" ht="42.65" customHeight="1" x14ac:dyDescent="0.35">
      <c r="A15" s="343"/>
      <c r="B15" s="344"/>
      <c r="C15" s="348"/>
      <c r="D15" s="346"/>
      <c r="E15" s="347"/>
      <c r="F15" s="394"/>
    </row>
    <row r="16" spans="1:6" ht="42.65" customHeight="1" x14ac:dyDescent="0.35">
      <c r="A16" s="343"/>
      <c r="B16" s="344"/>
      <c r="C16" s="348"/>
      <c r="D16" s="346"/>
      <c r="E16" s="347"/>
      <c r="F16" s="394"/>
    </row>
    <row r="17" spans="1:6" ht="42.65" customHeight="1" x14ac:dyDescent="0.35">
      <c r="A17" s="343"/>
      <c r="B17" s="344"/>
      <c r="C17" s="348"/>
      <c r="D17" s="346"/>
      <c r="E17" s="347"/>
      <c r="F17" s="394"/>
    </row>
    <row r="18" spans="1:6" ht="42.65" customHeight="1" x14ac:dyDescent="0.35">
      <c r="A18" s="343"/>
      <c r="B18" s="344"/>
      <c r="C18" s="348"/>
      <c r="D18" s="346"/>
      <c r="E18" s="347"/>
      <c r="F18" s="394"/>
    </row>
    <row r="19" spans="1:6" ht="42.65" customHeight="1" x14ac:dyDescent="0.35">
      <c r="A19" s="343"/>
      <c r="B19" s="344"/>
      <c r="C19" s="348"/>
      <c r="D19" s="346"/>
      <c r="E19" s="347"/>
      <c r="F19" s="394"/>
    </row>
    <row r="20" spans="1:6" ht="42.65" customHeight="1" x14ac:dyDescent="0.35">
      <c r="A20" s="343"/>
      <c r="B20" s="344"/>
      <c r="C20" s="348"/>
      <c r="D20" s="346"/>
      <c r="E20" s="347"/>
      <c r="F20" s="394"/>
    </row>
    <row r="21" spans="1:6" ht="42.65" customHeight="1" x14ac:dyDescent="0.35">
      <c r="A21" s="343"/>
      <c r="B21" s="344"/>
      <c r="C21" s="348"/>
      <c r="D21" s="346"/>
      <c r="E21" s="347"/>
      <c r="F21" s="394"/>
    </row>
    <row r="22" spans="1:6" ht="42.65" customHeight="1" x14ac:dyDescent="0.35">
      <c r="A22" s="343"/>
      <c r="B22" s="344"/>
      <c r="C22" s="348"/>
      <c r="D22" s="346"/>
      <c r="E22" s="347"/>
      <c r="F22" s="394"/>
    </row>
    <row r="23" spans="1:6" ht="42.65" customHeight="1" x14ac:dyDescent="0.35">
      <c r="A23" s="343"/>
      <c r="B23" s="344"/>
      <c r="C23" s="348"/>
      <c r="D23" s="346"/>
      <c r="E23" s="347"/>
      <c r="F23" s="394"/>
    </row>
    <row r="24" spans="1:6" ht="42.65" customHeight="1" x14ac:dyDescent="0.35">
      <c r="A24" s="343"/>
      <c r="B24" s="344"/>
      <c r="C24" s="348"/>
      <c r="D24" s="346"/>
      <c r="E24" s="347"/>
      <c r="F24" s="394"/>
    </row>
    <row r="25" spans="1:6" ht="42.65" customHeight="1" x14ac:dyDescent="0.35">
      <c r="A25" s="343"/>
      <c r="B25" s="344"/>
      <c r="C25" s="348"/>
      <c r="D25" s="346"/>
      <c r="E25" s="347"/>
      <c r="F25" s="394"/>
    </row>
    <row r="26" spans="1:6" ht="42.65" customHeight="1" x14ac:dyDescent="0.35">
      <c r="A26" s="343"/>
      <c r="B26" s="344"/>
      <c r="C26" s="348"/>
      <c r="D26" s="346"/>
      <c r="E26" s="347"/>
      <c r="F26" s="394"/>
    </row>
    <row r="27" spans="1:6" ht="42.65" customHeight="1" x14ac:dyDescent="0.35">
      <c r="A27" s="343"/>
      <c r="B27" s="344"/>
      <c r="C27" s="348"/>
      <c r="D27" s="346"/>
      <c r="E27" s="347"/>
      <c r="F27" s="394"/>
    </row>
    <row r="28" spans="1:6" ht="42.65" customHeight="1" x14ac:dyDescent="0.35">
      <c r="A28" s="343"/>
      <c r="B28" s="344"/>
      <c r="C28" s="348"/>
      <c r="D28" s="346"/>
      <c r="E28" s="347"/>
      <c r="F28" s="394"/>
    </row>
    <row r="29" spans="1:6" ht="42.65" customHeight="1" x14ac:dyDescent="0.35">
      <c r="A29" s="343"/>
      <c r="B29" s="344"/>
      <c r="C29" s="348"/>
      <c r="D29" s="346"/>
      <c r="E29" s="347"/>
      <c r="F29" s="394"/>
    </row>
    <row r="30" spans="1:6" ht="42.65" customHeight="1" x14ac:dyDescent="0.35">
      <c r="A30" s="343"/>
      <c r="B30" s="344"/>
      <c r="C30" s="348"/>
      <c r="D30" s="346"/>
      <c r="E30" s="347"/>
      <c r="F30" s="394"/>
    </row>
    <row r="31" spans="1:6" ht="42.65" customHeight="1" x14ac:dyDescent="0.35">
      <c r="A31" s="343"/>
      <c r="B31" s="344"/>
      <c r="C31" s="348"/>
      <c r="D31" s="346"/>
      <c r="E31" s="347"/>
      <c r="F31" s="394"/>
    </row>
    <row r="32" spans="1:6" ht="42.65" customHeight="1" x14ac:dyDescent="0.35">
      <c r="A32" s="343"/>
      <c r="B32" s="344"/>
      <c r="C32" s="348"/>
      <c r="D32" s="346"/>
      <c r="E32" s="347"/>
      <c r="F32" s="394"/>
    </row>
    <row r="33" spans="1:6" ht="42.65" customHeight="1" x14ac:dyDescent="0.35">
      <c r="A33" s="343"/>
      <c r="B33" s="344"/>
      <c r="C33" s="348"/>
      <c r="D33" s="346"/>
      <c r="E33" s="347"/>
      <c r="F33" s="394"/>
    </row>
    <row r="34" spans="1:6" ht="42.65" customHeight="1" x14ac:dyDescent="0.35">
      <c r="A34" s="343"/>
      <c r="B34" s="344"/>
      <c r="C34" s="348"/>
      <c r="D34" s="346"/>
      <c r="E34" s="347"/>
      <c r="F34" s="394"/>
    </row>
    <row r="35" spans="1:6" ht="42.65" customHeight="1" x14ac:dyDescent="0.35">
      <c r="A35" s="343"/>
      <c r="B35" s="344"/>
      <c r="C35" s="348"/>
      <c r="D35" s="346"/>
      <c r="E35" s="347"/>
      <c r="F35" s="394"/>
    </row>
    <row r="36" spans="1:6" ht="42.65" customHeight="1" x14ac:dyDescent="0.35">
      <c r="A36" s="343"/>
      <c r="B36" s="344"/>
      <c r="C36" s="348"/>
      <c r="D36" s="346"/>
      <c r="E36" s="347"/>
      <c r="F36" s="394"/>
    </row>
    <row r="37" spans="1:6" ht="42.65" customHeight="1" x14ac:dyDescent="0.35">
      <c r="A37" s="343"/>
      <c r="B37" s="344"/>
      <c r="C37" s="348"/>
      <c r="D37" s="346"/>
      <c r="E37" s="347"/>
      <c r="F37" s="394"/>
    </row>
    <row r="38" spans="1:6" ht="42.65" customHeight="1" x14ac:dyDescent="0.35">
      <c r="A38" s="343"/>
      <c r="B38" s="344"/>
      <c r="C38" s="348"/>
      <c r="D38" s="346"/>
      <c r="E38" s="347"/>
      <c r="F38" s="394"/>
    </row>
    <row r="39" spans="1:6" ht="42.65" customHeight="1" x14ac:dyDescent="0.35">
      <c r="A39" s="343"/>
      <c r="B39" s="344"/>
      <c r="C39" s="348"/>
      <c r="D39" s="346"/>
      <c r="E39" s="347"/>
      <c r="F39" s="394"/>
    </row>
    <row r="40" spans="1:6" ht="42.65" customHeight="1" x14ac:dyDescent="0.35">
      <c r="A40" s="343"/>
      <c r="B40" s="344"/>
      <c r="C40" s="348"/>
      <c r="D40" s="346"/>
      <c r="E40" s="347"/>
      <c r="F40" s="394"/>
    </row>
    <row r="41" spans="1:6" ht="42.65" customHeight="1" x14ac:dyDescent="0.35">
      <c r="A41" s="343"/>
      <c r="B41" s="344"/>
      <c r="C41" s="348"/>
      <c r="D41" s="346"/>
      <c r="E41" s="347"/>
      <c r="F41" s="394"/>
    </row>
    <row r="42" spans="1:6" ht="42.65" customHeight="1" x14ac:dyDescent="0.35">
      <c r="A42" s="343"/>
      <c r="B42" s="344"/>
      <c r="C42" s="348"/>
      <c r="D42" s="346"/>
      <c r="E42" s="347"/>
      <c r="F42" s="394"/>
    </row>
    <row r="43" spans="1:6" ht="42.65" customHeight="1" x14ac:dyDescent="0.35">
      <c r="A43" s="343"/>
      <c r="B43" s="344"/>
      <c r="C43" s="348"/>
      <c r="D43" s="346"/>
      <c r="E43" s="347"/>
      <c r="F43" s="394"/>
    </row>
    <row r="44" spans="1:6" ht="42.65" customHeight="1" x14ac:dyDescent="0.35">
      <c r="A44" s="343"/>
      <c r="B44" s="344"/>
      <c r="C44" s="348"/>
      <c r="D44" s="346"/>
      <c r="E44" s="347"/>
      <c r="F44" s="394"/>
    </row>
    <row r="45" spans="1:6" ht="42.65" customHeight="1" x14ac:dyDescent="0.35">
      <c r="A45" s="343"/>
      <c r="B45" s="344"/>
      <c r="C45" s="348"/>
      <c r="D45" s="346"/>
      <c r="E45" s="347"/>
      <c r="F45" s="394"/>
    </row>
    <row r="46" spans="1:6" ht="42.65" customHeight="1" x14ac:dyDescent="0.35">
      <c r="A46" s="343"/>
      <c r="B46" s="344"/>
      <c r="C46" s="348"/>
      <c r="D46" s="346"/>
      <c r="E46" s="347"/>
      <c r="F46" s="394"/>
    </row>
    <row r="47" spans="1:6" ht="42.65" customHeight="1" x14ac:dyDescent="0.35">
      <c r="A47" s="343"/>
      <c r="B47" s="344"/>
      <c r="C47" s="348"/>
      <c r="D47" s="346"/>
      <c r="E47" s="347"/>
      <c r="F47" s="394"/>
    </row>
    <row r="48" spans="1:6" ht="42.65" customHeight="1" x14ac:dyDescent="0.35">
      <c r="A48" s="343"/>
      <c r="B48" s="344"/>
      <c r="C48" s="348"/>
      <c r="D48" s="346"/>
      <c r="E48" s="347"/>
      <c r="F48" s="394"/>
    </row>
    <row r="49" spans="1:6" ht="42.65" customHeight="1" x14ac:dyDescent="0.35">
      <c r="A49" s="343"/>
      <c r="B49" s="344"/>
      <c r="C49" s="348"/>
      <c r="D49" s="346"/>
      <c r="E49" s="347"/>
      <c r="F49" s="394"/>
    </row>
    <row r="50" spans="1:6" ht="42.65" customHeight="1" x14ac:dyDescent="0.35">
      <c r="A50" s="343"/>
      <c r="B50" s="344"/>
      <c r="C50" s="348"/>
      <c r="D50" s="346"/>
      <c r="E50" s="347"/>
      <c r="F50" s="394"/>
    </row>
    <row r="51" spans="1:6" ht="42.65" customHeight="1" x14ac:dyDescent="0.35">
      <c r="A51" s="343"/>
      <c r="B51" s="344"/>
      <c r="C51" s="348"/>
      <c r="D51" s="346"/>
      <c r="E51" s="347"/>
      <c r="F51" s="394"/>
    </row>
    <row r="52" spans="1:6" ht="42.65" customHeight="1" x14ac:dyDescent="0.35">
      <c r="A52" s="343"/>
      <c r="B52" s="344"/>
      <c r="C52" s="348"/>
      <c r="D52" s="346"/>
      <c r="E52" s="347"/>
      <c r="F52" s="394"/>
    </row>
    <row r="53" spans="1:6" ht="42.65" customHeight="1" x14ac:dyDescent="0.35">
      <c r="A53" s="343"/>
      <c r="B53" s="344"/>
      <c r="C53" s="348"/>
      <c r="D53" s="346"/>
      <c r="E53" s="347"/>
      <c r="F53" s="394"/>
    </row>
    <row r="54" spans="1:6" ht="42.65" customHeight="1" x14ac:dyDescent="0.35">
      <c r="A54" s="343"/>
      <c r="B54" s="344"/>
      <c r="C54" s="348"/>
      <c r="D54" s="346"/>
      <c r="E54" s="347"/>
      <c r="F54" s="394"/>
    </row>
    <row r="55" spans="1:6" ht="42.65" customHeight="1" x14ac:dyDescent="0.35">
      <c r="A55" s="343"/>
      <c r="B55" s="344"/>
      <c r="C55" s="348"/>
      <c r="D55" s="346"/>
      <c r="E55" s="347"/>
      <c r="F55" s="394"/>
    </row>
    <row r="56" spans="1:6" ht="42.65" customHeight="1" x14ac:dyDescent="0.35">
      <c r="A56" s="343"/>
      <c r="B56" s="344"/>
      <c r="C56" s="348"/>
      <c r="D56" s="346"/>
      <c r="E56" s="347"/>
      <c r="F56" s="394"/>
    </row>
    <row r="57" spans="1:6" ht="42.65" customHeight="1" x14ac:dyDescent="0.35">
      <c r="A57" s="343"/>
      <c r="B57" s="344"/>
      <c r="C57" s="348"/>
      <c r="D57" s="346"/>
      <c r="E57" s="347"/>
      <c r="F57" s="394"/>
    </row>
    <row r="58" spans="1:6" ht="42.65" customHeight="1" x14ac:dyDescent="0.35">
      <c r="A58" s="343"/>
      <c r="B58" s="344"/>
      <c r="C58" s="348"/>
      <c r="D58" s="346"/>
      <c r="E58" s="347"/>
      <c r="F58" s="394"/>
    </row>
    <row r="59" spans="1:6" ht="42.65" customHeight="1" x14ac:dyDescent="0.35">
      <c r="A59" s="343"/>
      <c r="B59" s="344"/>
      <c r="C59" s="348"/>
      <c r="D59" s="346"/>
      <c r="E59" s="347"/>
      <c r="F59" s="394"/>
    </row>
    <row r="60" spans="1:6" ht="42.65" customHeight="1" x14ac:dyDescent="0.35">
      <c r="A60" s="343"/>
      <c r="B60" s="344"/>
      <c r="C60" s="348"/>
      <c r="D60" s="346"/>
      <c r="E60" s="347"/>
      <c r="F60" s="394"/>
    </row>
    <row r="61" spans="1:6" ht="42.65" customHeight="1" x14ac:dyDescent="0.35">
      <c r="A61" s="343"/>
      <c r="B61" s="344"/>
      <c r="C61" s="348"/>
      <c r="D61" s="346"/>
      <c r="E61" s="347"/>
      <c r="F61" s="394"/>
    </row>
    <row r="62" spans="1:6" ht="42.65" customHeight="1" x14ac:dyDescent="0.35">
      <c r="A62" s="343"/>
      <c r="B62" s="344"/>
      <c r="C62" s="348"/>
      <c r="D62" s="346"/>
      <c r="E62" s="347"/>
      <c r="F62" s="394"/>
    </row>
    <row r="63" spans="1:6" ht="42.65" customHeight="1" x14ac:dyDescent="0.35">
      <c r="A63" s="343"/>
      <c r="B63" s="344"/>
      <c r="C63" s="348"/>
      <c r="D63" s="346"/>
      <c r="E63" s="347"/>
      <c r="F63" s="394"/>
    </row>
    <row r="64" spans="1:6" ht="42.65" customHeight="1" x14ac:dyDescent="0.35">
      <c r="A64" s="343"/>
      <c r="B64" s="344"/>
      <c r="C64" s="348"/>
      <c r="D64" s="346"/>
      <c r="E64" s="347"/>
      <c r="F64" s="394"/>
    </row>
    <row r="65" spans="1:6" ht="42.65" customHeight="1" x14ac:dyDescent="0.35">
      <c r="A65" s="343"/>
      <c r="B65" s="344"/>
      <c r="C65" s="348"/>
      <c r="D65" s="346"/>
      <c r="E65" s="347"/>
      <c r="F65" s="394"/>
    </row>
    <row r="66" spans="1:6" ht="42.65" customHeight="1" x14ac:dyDescent="0.35">
      <c r="A66" s="343"/>
      <c r="B66" s="344"/>
      <c r="C66" s="348"/>
      <c r="D66" s="346"/>
      <c r="E66" s="347"/>
      <c r="F66" s="394"/>
    </row>
    <row r="67" spans="1:6" ht="42.65" customHeight="1" x14ac:dyDescent="0.35">
      <c r="A67" s="343"/>
      <c r="B67" s="344"/>
      <c r="C67" s="348"/>
      <c r="D67" s="346"/>
      <c r="E67" s="347"/>
      <c r="F67" s="394"/>
    </row>
    <row r="68" spans="1:6" ht="42.65" customHeight="1" x14ac:dyDescent="0.35">
      <c r="A68" s="343"/>
      <c r="B68" s="344"/>
      <c r="C68" s="348"/>
      <c r="D68" s="346"/>
      <c r="E68" s="347"/>
      <c r="F68" s="394"/>
    </row>
    <row r="69" spans="1:6" ht="42.65" customHeight="1" x14ac:dyDescent="0.35">
      <c r="A69" s="343"/>
      <c r="B69" s="344"/>
      <c r="C69" s="348"/>
      <c r="D69" s="346"/>
      <c r="E69" s="347"/>
      <c r="F69" s="394"/>
    </row>
    <row r="70" spans="1:6" ht="42.65" customHeight="1" x14ac:dyDescent="0.35">
      <c r="A70" s="343"/>
      <c r="B70" s="344"/>
      <c r="C70" s="348"/>
      <c r="D70" s="346"/>
      <c r="E70" s="347"/>
      <c r="F70" s="394"/>
    </row>
    <row r="71" spans="1:6" ht="42.65" customHeight="1" x14ac:dyDescent="0.35">
      <c r="A71" s="343"/>
      <c r="B71" s="344"/>
      <c r="C71" s="348"/>
      <c r="D71" s="346"/>
      <c r="E71" s="347"/>
      <c r="F71" s="394"/>
    </row>
    <row r="72" spans="1:6" ht="42.65" customHeight="1" x14ac:dyDescent="0.35">
      <c r="A72" s="343"/>
      <c r="B72" s="344"/>
      <c r="C72" s="348"/>
      <c r="D72" s="346"/>
      <c r="E72" s="347"/>
      <c r="F72" s="394"/>
    </row>
    <row r="73" spans="1:6" ht="42.65" customHeight="1" x14ac:dyDescent="0.35">
      <c r="A73" s="343"/>
      <c r="B73" s="344"/>
      <c r="C73" s="348"/>
      <c r="D73" s="346"/>
      <c r="E73" s="347"/>
      <c r="F73" s="394"/>
    </row>
    <row r="74" spans="1:6" ht="42.65" customHeight="1" x14ac:dyDescent="0.35">
      <c r="A74" s="343"/>
      <c r="B74" s="344"/>
      <c r="C74" s="348"/>
      <c r="D74" s="346"/>
      <c r="E74" s="347"/>
      <c r="F74" s="394"/>
    </row>
    <row r="75" spans="1:6" ht="42.65" customHeight="1" x14ac:dyDescent="0.35">
      <c r="A75" s="343"/>
      <c r="B75" s="344"/>
      <c r="C75" s="348"/>
      <c r="D75" s="346"/>
      <c r="E75" s="347"/>
      <c r="F75" s="394"/>
    </row>
    <row r="76" spans="1:6" ht="42.65" customHeight="1" x14ac:dyDescent="0.35">
      <c r="A76" s="343"/>
      <c r="B76" s="344"/>
      <c r="C76" s="348"/>
      <c r="D76" s="346"/>
      <c r="E76" s="347"/>
      <c r="F76" s="394"/>
    </row>
    <row r="77" spans="1:6" ht="42.65" customHeight="1" x14ac:dyDescent="0.35">
      <c r="A77" s="343"/>
      <c r="B77" s="344"/>
      <c r="C77" s="348"/>
      <c r="D77" s="346"/>
      <c r="E77" s="347"/>
      <c r="F77" s="394"/>
    </row>
    <row r="78" spans="1:6" ht="42.65" customHeight="1" x14ac:dyDescent="0.35">
      <c r="A78" s="343"/>
      <c r="B78" s="344"/>
      <c r="C78" s="348"/>
      <c r="D78" s="346"/>
      <c r="E78" s="347"/>
      <c r="F78" s="394"/>
    </row>
    <row r="79" spans="1:6" ht="42.65" customHeight="1" x14ac:dyDescent="0.35">
      <c r="A79" s="343"/>
      <c r="B79" s="344"/>
      <c r="C79" s="348"/>
      <c r="D79" s="346"/>
      <c r="E79" s="347"/>
      <c r="F79" s="394"/>
    </row>
    <row r="80" spans="1:6" ht="42.65" customHeight="1" x14ac:dyDescent="0.35">
      <c r="A80" s="343"/>
      <c r="B80" s="344"/>
      <c r="C80" s="348"/>
      <c r="D80" s="346"/>
      <c r="E80" s="347"/>
      <c r="F80" s="394"/>
    </row>
    <row r="81" spans="1:6" ht="42.65" customHeight="1" x14ac:dyDescent="0.35">
      <c r="A81" s="343"/>
      <c r="B81" s="344"/>
      <c r="C81" s="348"/>
      <c r="D81" s="346"/>
      <c r="E81" s="347"/>
      <c r="F81" s="394"/>
    </row>
    <row r="82" spans="1:6" ht="42.65" customHeight="1" x14ac:dyDescent="0.35">
      <c r="A82" s="343"/>
      <c r="B82" s="344"/>
      <c r="C82" s="348"/>
      <c r="D82" s="346"/>
      <c r="E82" s="347"/>
      <c r="F82" s="394"/>
    </row>
    <row r="83" spans="1:6" ht="42.65" customHeight="1" x14ac:dyDescent="0.35">
      <c r="A83" s="343"/>
      <c r="B83" s="344"/>
      <c r="C83" s="348"/>
      <c r="D83" s="346"/>
      <c r="E83" s="347"/>
      <c r="F83" s="394"/>
    </row>
    <row r="84" spans="1:6" ht="42.65" customHeight="1" x14ac:dyDescent="0.35">
      <c r="A84" s="343"/>
      <c r="B84" s="344"/>
      <c r="C84" s="348"/>
      <c r="D84" s="346"/>
      <c r="E84" s="347"/>
      <c r="F84" s="394"/>
    </row>
    <row r="85" spans="1:6" ht="42.65" customHeight="1" x14ac:dyDescent="0.35">
      <c r="A85" s="343"/>
      <c r="B85" s="344"/>
      <c r="C85" s="348"/>
      <c r="D85" s="346"/>
      <c r="E85" s="347"/>
      <c r="F85" s="394"/>
    </row>
    <row r="86" spans="1:6" ht="42.65" customHeight="1" x14ac:dyDescent="0.35">
      <c r="A86" s="343"/>
      <c r="B86" s="344"/>
      <c r="C86" s="348"/>
      <c r="D86" s="346"/>
      <c r="E86" s="347"/>
      <c r="F86" s="394"/>
    </row>
    <row r="87" spans="1:6" ht="42.65" customHeight="1" x14ac:dyDescent="0.35">
      <c r="A87" s="343"/>
      <c r="B87" s="344"/>
      <c r="C87" s="348"/>
      <c r="D87" s="346"/>
      <c r="E87" s="347"/>
      <c r="F87" s="394"/>
    </row>
    <row r="88" spans="1:6" ht="42.65" customHeight="1" x14ac:dyDescent="0.35">
      <c r="A88" s="343"/>
      <c r="B88" s="344"/>
      <c r="C88" s="348"/>
      <c r="D88" s="346"/>
      <c r="E88" s="347"/>
      <c r="F88" s="394"/>
    </row>
    <row r="89" spans="1:6" ht="42.65" customHeight="1" x14ac:dyDescent="0.35">
      <c r="A89" s="343"/>
      <c r="B89" s="344"/>
      <c r="C89" s="348"/>
      <c r="D89" s="346"/>
      <c r="E89" s="347"/>
      <c r="F89" s="394"/>
    </row>
    <row r="90" spans="1:6" ht="42.65" customHeight="1" x14ac:dyDescent="0.35">
      <c r="A90" s="343"/>
      <c r="B90" s="344"/>
      <c r="C90" s="348"/>
      <c r="D90" s="346"/>
      <c r="E90" s="347"/>
      <c r="F90" s="394"/>
    </row>
    <row r="91" spans="1:6" ht="42.65" customHeight="1" x14ac:dyDescent="0.35">
      <c r="A91" s="343"/>
      <c r="B91" s="344"/>
      <c r="C91" s="348"/>
      <c r="D91" s="346"/>
      <c r="E91" s="347"/>
      <c r="F91" s="394"/>
    </row>
    <row r="92" spans="1:6" ht="42.65" customHeight="1" x14ac:dyDescent="0.35">
      <c r="A92" s="343"/>
      <c r="B92" s="344"/>
      <c r="C92" s="348"/>
      <c r="D92" s="346"/>
      <c r="E92" s="347"/>
      <c r="F92" s="394"/>
    </row>
    <row r="93" spans="1:6" ht="42.65" customHeight="1" x14ac:dyDescent="0.35">
      <c r="A93" s="343"/>
      <c r="B93" s="344"/>
      <c r="C93" s="348"/>
      <c r="D93" s="346"/>
      <c r="E93" s="347"/>
      <c r="F93" s="394"/>
    </row>
    <row r="94" spans="1:6" ht="42.65" customHeight="1" x14ac:dyDescent="0.35">
      <c r="A94" s="343"/>
      <c r="B94" s="344"/>
      <c r="C94" s="348"/>
      <c r="D94" s="346"/>
      <c r="E94" s="347"/>
      <c r="F94" s="394"/>
    </row>
    <row r="95" spans="1:6" ht="42.65" customHeight="1" x14ac:dyDescent="0.35">
      <c r="A95" s="343"/>
      <c r="B95" s="344"/>
      <c r="C95" s="348"/>
      <c r="D95" s="346"/>
      <c r="E95" s="347"/>
      <c r="F95" s="394"/>
    </row>
    <row r="96" spans="1:6" ht="42.65" customHeight="1" x14ac:dyDescent="0.35">
      <c r="A96" s="343"/>
      <c r="B96" s="344"/>
      <c r="C96" s="348"/>
      <c r="D96" s="346"/>
      <c r="E96" s="347"/>
      <c r="F96" s="394"/>
    </row>
    <row r="97" spans="1:6" ht="42.65" customHeight="1" x14ac:dyDescent="0.35">
      <c r="A97" s="343"/>
      <c r="B97" s="344"/>
      <c r="C97" s="348"/>
      <c r="D97" s="346"/>
      <c r="E97" s="347"/>
      <c r="F97" s="394"/>
    </row>
    <row r="98" spans="1:6" ht="42.65" customHeight="1" x14ac:dyDescent="0.35">
      <c r="A98" s="343"/>
      <c r="B98" s="344"/>
      <c r="C98" s="348"/>
      <c r="D98" s="346"/>
      <c r="E98" s="347"/>
      <c r="F98" s="394"/>
    </row>
    <row r="99" spans="1:6" ht="42.65" customHeight="1" x14ac:dyDescent="0.35">
      <c r="A99" s="343"/>
      <c r="B99" s="344"/>
      <c r="C99" s="348"/>
      <c r="D99" s="346"/>
      <c r="E99" s="347"/>
      <c r="F99" s="394"/>
    </row>
    <row r="100" spans="1:6" ht="42.65" customHeight="1" x14ac:dyDescent="0.35">
      <c r="A100" s="343"/>
      <c r="B100" s="344"/>
      <c r="C100" s="348"/>
      <c r="D100" s="346"/>
      <c r="E100" s="347"/>
      <c r="F100" s="394"/>
    </row>
    <row r="101" spans="1:6" ht="42.65" customHeight="1" x14ac:dyDescent="0.35">
      <c r="A101" s="343"/>
      <c r="B101" s="344"/>
      <c r="C101" s="348"/>
      <c r="D101" s="346"/>
      <c r="E101" s="347"/>
      <c r="F101" s="394"/>
    </row>
    <row r="102" spans="1:6" ht="42.65" customHeight="1" x14ac:dyDescent="0.35">
      <c r="A102" s="343"/>
      <c r="B102" s="344"/>
      <c r="C102" s="348"/>
      <c r="D102" s="346"/>
      <c r="E102" s="347"/>
      <c r="F102" s="394"/>
    </row>
    <row r="103" spans="1:6" ht="42.65" customHeight="1" x14ac:dyDescent="0.35">
      <c r="A103" s="343"/>
      <c r="B103" s="344"/>
      <c r="C103" s="348"/>
      <c r="D103" s="346"/>
      <c r="E103" s="347"/>
      <c r="F103" s="394"/>
    </row>
    <row r="104" spans="1:6" ht="42.65" customHeight="1" x14ac:dyDescent="0.35">
      <c r="A104" s="343"/>
      <c r="B104" s="344"/>
      <c r="C104" s="348"/>
      <c r="D104" s="346"/>
      <c r="E104" s="347"/>
      <c r="F104" s="394"/>
    </row>
    <row r="105" spans="1:6" ht="42.65" customHeight="1" x14ac:dyDescent="0.35">
      <c r="A105" s="343"/>
      <c r="B105" s="344"/>
      <c r="C105" s="348"/>
      <c r="D105" s="346"/>
      <c r="E105" s="347"/>
      <c r="F105" s="394"/>
    </row>
    <row r="106" spans="1:6" ht="42.65" customHeight="1" x14ac:dyDescent="0.35">
      <c r="A106" s="343"/>
      <c r="B106" s="344"/>
      <c r="C106" s="348"/>
      <c r="D106" s="346"/>
      <c r="E106" s="347"/>
      <c r="F106" s="394"/>
    </row>
    <row r="107" spans="1:6" ht="42.65" customHeight="1" x14ac:dyDescent="0.35">
      <c r="A107" s="343"/>
      <c r="B107" s="344"/>
      <c r="C107" s="348"/>
      <c r="D107" s="346"/>
      <c r="E107" s="347"/>
      <c r="F107" s="394"/>
    </row>
    <row r="108" spans="1:6" ht="42.65" customHeight="1" x14ac:dyDescent="0.35">
      <c r="A108" s="343"/>
      <c r="B108" s="344"/>
      <c r="C108" s="348"/>
      <c r="D108" s="346"/>
      <c r="E108" s="347"/>
      <c r="F108" s="394"/>
    </row>
    <row r="109" spans="1:6" ht="42.65" customHeight="1" x14ac:dyDescent="0.35">
      <c r="A109" s="343"/>
      <c r="B109" s="344"/>
      <c r="C109" s="348"/>
      <c r="D109" s="346"/>
      <c r="E109" s="347"/>
      <c r="F109" s="394"/>
    </row>
    <row r="110" spans="1:6" ht="42.65" customHeight="1" x14ac:dyDescent="0.35">
      <c r="A110" s="343"/>
      <c r="B110" s="344"/>
      <c r="C110" s="348"/>
      <c r="D110" s="346"/>
      <c r="E110" s="347"/>
      <c r="F110" s="394"/>
    </row>
    <row r="111" spans="1:6" ht="42.65" customHeight="1" x14ac:dyDescent="0.35">
      <c r="A111" s="343"/>
      <c r="B111" s="344"/>
      <c r="C111" s="348"/>
      <c r="D111" s="346"/>
      <c r="E111" s="347"/>
      <c r="F111" s="394"/>
    </row>
    <row r="112" spans="1:6" ht="42.65" customHeight="1" x14ac:dyDescent="0.35">
      <c r="A112" s="343"/>
      <c r="B112" s="344"/>
      <c r="C112" s="348"/>
      <c r="D112" s="346"/>
      <c r="E112" s="347"/>
      <c r="F112" s="394"/>
    </row>
    <row r="113" spans="1:6" ht="42.65" customHeight="1" x14ac:dyDescent="0.35">
      <c r="A113" s="343"/>
      <c r="B113" s="344"/>
      <c r="C113" s="348"/>
      <c r="D113" s="346"/>
      <c r="E113" s="347"/>
      <c r="F113" s="394"/>
    </row>
    <row r="114" spans="1:6" ht="42.65" customHeight="1" x14ac:dyDescent="0.35">
      <c r="A114" s="343"/>
      <c r="B114" s="344"/>
      <c r="C114" s="348"/>
      <c r="D114" s="346"/>
      <c r="E114" s="347"/>
      <c r="F114" s="394"/>
    </row>
    <row r="115" spans="1:6" ht="42.65" customHeight="1" x14ac:dyDescent="0.35">
      <c r="A115" s="343"/>
      <c r="B115" s="344"/>
      <c r="C115" s="348"/>
      <c r="D115" s="346"/>
      <c r="E115" s="347"/>
      <c r="F115" s="394"/>
    </row>
    <row r="116" spans="1:6" ht="42.65" customHeight="1" x14ac:dyDescent="0.35">
      <c r="A116" s="343"/>
      <c r="B116" s="344"/>
      <c r="C116" s="348"/>
      <c r="D116" s="346"/>
      <c r="E116" s="347"/>
      <c r="F116" s="394"/>
    </row>
    <row r="117" spans="1:6" ht="42.65" customHeight="1" x14ac:dyDescent="0.35">
      <c r="A117" s="343"/>
      <c r="B117" s="344"/>
      <c r="C117" s="348"/>
      <c r="D117" s="346"/>
      <c r="E117" s="347"/>
      <c r="F117" s="394"/>
    </row>
    <row r="118" spans="1:6" ht="42.65" customHeight="1" x14ac:dyDescent="0.35">
      <c r="A118" s="343"/>
      <c r="B118" s="344"/>
      <c r="C118" s="348"/>
      <c r="D118" s="346"/>
      <c r="E118" s="347"/>
      <c r="F118" s="394"/>
    </row>
    <row r="119" spans="1:6" ht="42.65" customHeight="1" x14ac:dyDescent="0.35">
      <c r="A119" s="343"/>
      <c r="B119" s="344"/>
      <c r="C119" s="348"/>
      <c r="D119" s="346"/>
      <c r="E119" s="347"/>
      <c r="F119" s="394"/>
    </row>
    <row r="120" spans="1:6" ht="42.65" customHeight="1" x14ac:dyDescent="0.35">
      <c r="A120" s="343"/>
      <c r="B120" s="344"/>
      <c r="C120" s="348"/>
      <c r="D120" s="346"/>
      <c r="E120" s="347"/>
      <c r="F120" s="394"/>
    </row>
    <row r="121" spans="1:6" ht="42.65" customHeight="1" x14ac:dyDescent="0.35">
      <c r="A121" s="343"/>
      <c r="B121" s="344"/>
      <c r="C121" s="348"/>
      <c r="D121" s="346"/>
      <c r="E121" s="347"/>
      <c r="F121" s="394"/>
    </row>
    <row r="122" spans="1:6" ht="42.65" customHeight="1" x14ac:dyDescent="0.35">
      <c r="A122" s="343"/>
      <c r="B122" s="344"/>
      <c r="C122" s="348"/>
      <c r="D122" s="346"/>
      <c r="E122" s="347"/>
      <c r="F122" s="394"/>
    </row>
    <row r="123" spans="1:6" ht="42.65" customHeight="1" x14ac:dyDescent="0.35">
      <c r="A123" s="343"/>
      <c r="B123" s="344"/>
      <c r="C123" s="348"/>
      <c r="D123" s="346"/>
      <c r="E123" s="347"/>
      <c r="F123" s="394"/>
    </row>
    <row r="124" spans="1:6" ht="42.65" customHeight="1" x14ac:dyDescent="0.35">
      <c r="A124" s="343"/>
      <c r="B124" s="344"/>
      <c r="C124" s="348"/>
      <c r="D124" s="346"/>
      <c r="E124" s="347"/>
      <c r="F124" s="394"/>
    </row>
    <row r="125" spans="1:6" ht="42.65" customHeight="1" x14ac:dyDescent="0.35">
      <c r="A125" s="343"/>
      <c r="B125" s="344"/>
      <c r="C125" s="348"/>
      <c r="D125" s="346"/>
      <c r="E125" s="347"/>
      <c r="F125" s="394"/>
    </row>
    <row r="126" spans="1:6" ht="42.65" customHeight="1" x14ac:dyDescent="0.35">
      <c r="A126" s="343"/>
      <c r="B126" s="344"/>
      <c r="C126" s="348"/>
      <c r="D126" s="346"/>
      <c r="E126" s="347"/>
      <c r="F126" s="394"/>
    </row>
    <row r="127" spans="1:6" ht="42.65" customHeight="1" x14ac:dyDescent="0.35">
      <c r="A127" s="343"/>
      <c r="B127" s="344"/>
      <c r="C127" s="348"/>
      <c r="D127" s="346"/>
      <c r="E127" s="347"/>
      <c r="F127" s="394"/>
    </row>
    <row r="128" spans="1:6" ht="42.65" customHeight="1" x14ac:dyDescent="0.35">
      <c r="A128" s="343"/>
      <c r="B128" s="344"/>
      <c r="C128" s="348"/>
      <c r="D128" s="346"/>
      <c r="E128" s="347"/>
      <c r="F128" s="394"/>
    </row>
    <row r="129" spans="1:6" ht="42.65" customHeight="1" x14ac:dyDescent="0.35">
      <c r="A129" s="343"/>
      <c r="B129" s="344"/>
      <c r="C129" s="348"/>
      <c r="D129" s="346"/>
      <c r="E129" s="347"/>
      <c r="F129" s="394"/>
    </row>
    <row r="130" spans="1:6" ht="42.65" customHeight="1" x14ac:dyDescent="0.35">
      <c r="A130" s="343"/>
      <c r="B130" s="344"/>
      <c r="C130" s="348"/>
      <c r="D130" s="346"/>
      <c r="E130" s="347"/>
      <c r="F130" s="394"/>
    </row>
    <row r="131" spans="1:6" ht="42.65" customHeight="1" x14ac:dyDescent="0.35">
      <c r="A131" s="343"/>
      <c r="B131" s="344"/>
      <c r="C131" s="348"/>
      <c r="D131" s="346"/>
      <c r="E131" s="347"/>
      <c r="F131" s="394"/>
    </row>
    <row r="132" spans="1:6" ht="42.65" customHeight="1" x14ac:dyDescent="0.35">
      <c r="A132" s="343"/>
      <c r="B132" s="344"/>
      <c r="C132" s="348"/>
      <c r="D132" s="346"/>
      <c r="E132" s="347"/>
      <c r="F132" s="394"/>
    </row>
    <row r="133" spans="1:6" ht="42.65" customHeight="1" x14ac:dyDescent="0.35">
      <c r="A133" s="343"/>
      <c r="B133" s="344"/>
      <c r="C133" s="348"/>
      <c r="D133" s="346"/>
      <c r="E133" s="347"/>
      <c r="F133" s="394"/>
    </row>
    <row r="134" spans="1:6" ht="42.65" customHeight="1" x14ac:dyDescent="0.35">
      <c r="A134" s="343"/>
      <c r="B134" s="344"/>
      <c r="C134" s="348"/>
      <c r="D134" s="346"/>
      <c r="E134" s="347"/>
      <c r="F134" s="394"/>
    </row>
    <row r="135" spans="1:6" ht="42.65" customHeight="1" x14ac:dyDescent="0.35">
      <c r="A135" s="343"/>
      <c r="B135" s="344"/>
      <c r="C135" s="348"/>
      <c r="D135" s="346"/>
      <c r="E135" s="347"/>
      <c r="F135" s="394"/>
    </row>
    <row r="136" spans="1:6" ht="42.65" customHeight="1" x14ac:dyDescent="0.35">
      <c r="A136" s="343"/>
      <c r="B136" s="344"/>
      <c r="C136" s="348"/>
      <c r="D136" s="346"/>
      <c r="E136" s="347"/>
      <c r="F136" s="394"/>
    </row>
    <row r="137" spans="1:6" ht="42.65" customHeight="1" x14ac:dyDescent="0.35">
      <c r="A137" s="343"/>
      <c r="B137" s="344"/>
      <c r="C137" s="348"/>
      <c r="D137" s="346"/>
      <c r="E137" s="347"/>
      <c r="F137" s="394"/>
    </row>
    <row r="138" spans="1:6" ht="42.65" customHeight="1" x14ac:dyDescent="0.35">
      <c r="A138" s="343"/>
      <c r="B138" s="344"/>
      <c r="C138" s="348"/>
      <c r="D138" s="346"/>
      <c r="E138" s="347"/>
      <c r="F138" s="394"/>
    </row>
    <row r="139" spans="1:6" ht="42.65" customHeight="1" x14ac:dyDescent="0.35">
      <c r="A139" s="343"/>
      <c r="B139" s="344"/>
      <c r="C139" s="348"/>
      <c r="D139" s="346"/>
      <c r="E139" s="347"/>
      <c r="F139" s="394"/>
    </row>
    <row r="140" spans="1:6" ht="42.65" customHeight="1" x14ac:dyDescent="0.35">
      <c r="A140" s="343"/>
      <c r="B140" s="344"/>
      <c r="C140" s="348"/>
      <c r="D140" s="346"/>
      <c r="E140" s="347"/>
      <c r="F140" s="394"/>
    </row>
    <row r="141" spans="1:6" ht="42.65" customHeight="1" x14ac:dyDescent="0.35">
      <c r="A141" s="343"/>
      <c r="B141" s="344"/>
      <c r="C141" s="348"/>
      <c r="D141" s="346"/>
      <c r="E141" s="347"/>
      <c r="F141" s="394"/>
    </row>
    <row r="142" spans="1:6" ht="42.65" customHeight="1" x14ac:dyDescent="0.35">
      <c r="A142" s="343"/>
      <c r="B142" s="344"/>
      <c r="C142" s="348"/>
      <c r="D142" s="346"/>
      <c r="E142" s="347"/>
      <c r="F142" s="394"/>
    </row>
    <row r="143" spans="1:6" ht="42.65" customHeight="1" x14ac:dyDescent="0.35">
      <c r="A143" s="343"/>
      <c r="B143" s="344"/>
      <c r="C143" s="348"/>
      <c r="D143" s="346"/>
      <c r="E143" s="347"/>
      <c r="F143" s="394"/>
    </row>
    <row r="144" spans="1:6" ht="42.65" customHeight="1" x14ac:dyDescent="0.35">
      <c r="A144" s="343"/>
      <c r="B144" s="344"/>
      <c r="C144" s="348"/>
      <c r="D144" s="346"/>
      <c r="E144" s="347"/>
      <c r="F144" s="394"/>
    </row>
    <row r="145" spans="1:6" ht="42.65" customHeight="1" x14ac:dyDescent="0.35">
      <c r="A145" s="343"/>
      <c r="B145" s="344"/>
      <c r="C145" s="348"/>
      <c r="D145" s="346"/>
      <c r="E145" s="347"/>
      <c r="F145" s="394"/>
    </row>
    <row r="146" spans="1:6" ht="42.65" customHeight="1" x14ac:dyDescent="0.35">
      <c r="A146" s="343"/>
      <c r="B146" s="344"/>
      <c r="C146" s="348"/>
      <c r="D146" s="346"/>
      <c r="E146" s="347"/>
      <c r="F146" s="394"/>
    </row>
    <row r="147" spans="1:6" ht="42.65" customHeight="1" x14ac:dyDescent="0.35">
      <c r="A147" s="343"/>
      <c r="B147" s="344"/>
      <c r="C147" s="348"/>
      <c r="D147" s="346"/>
      <c r="E147" s="347"/>
      <c r="F147" s="394"/>
    </row>
    <row r="148" spans="1:6" ht="42.65" customHeight="1" x14ac:dyDescent="0.35"/>
    <row r="149" spans="1:6" ht="42.65" customHeight="1" x14ac:dyDescent="0.35"/>
    <row r="150" spans="1:6" ht="42.65" customHeight="1" x14ac:dyDescent="0.35"/>
    <row r="151" spans="1:6" ht="42.65" customHeight="1" x14ac:dyDescent="0.35"/>
    <row r="152" spans="1:6" ht="42.65" customHeight="1" x14ac:dyDescent="0.35"/>
    <row r="153" spans="1:6" ht="42.65" customHeight="1" x14ac:dyDescent="0.35"/>
    <row r="154" spans="1:6" ht="42.65" customHeight="1" x14ac:dyDescent="0.35"/>
    <row r="155" spans="1:6" ht="42.65" customHeight="1" x14ac:dyDescent="0.35"/>
    <row r="156" spans="1:6" ht="42.65" customHeight="1" x14ac:dyDescent="0.35"/>
    <row r="157" spans="1:6" ht="42.65" customHeight="1" x14ac:dyDescent="0.35"/>
    <row r="158" spans="1:6" ht="42.65" customHeight="1" x14ac:dyDescent="0.35"/>
    <row r="159" spans="1:6" ht="42.65" customHeight="1" x14ac:dyDescent="0.35"/>
    <row r="160" spans="1:6" ht="42.65" customHeight="1" x14ac:dyDescent="0.35"/>
    <row r="161" ht="42.65" customHeight="1" x14ac:dyDescent="0.35"/>
    <row r="162" ht="42.65" customHeight="1" x14ac:dyDescent="0.35"/>
    <row r="163" ht="42.65" customHeight="1" x14ac:dyDescent="0.35"/>
    <row r="164" ht="42.65" customHeight="1" x14ac:dyDescent="0.35"/>
    <row r="165" ht="42.65" customHeight="1" x14ac:dyDescent="0.35"/>
  </sheetData>
  <autoFilter ref="A2:F2" xr:uid="{40EB9DB0-559E-4CD5-B280-5AD3AB07C58A}"/>
  <mergeCells count="1">
    <mergeCell ref="A1:F1"/>
  </mergeCells>
  <pageMargins left="0.7" right="0.7" top="0.75" bottom="0.75" header="0.3" footer="0.3"/>
  <pageSetup paperSize="9" scale="51" orientation="portrait"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E2274-2A32-473A-875F-324AE361FDBE}">
  <sheetPr codeName="Feuil9"/>
  <dimension ref="A1:F127"/>
  <sheetViews>
    <sheetView topLeftCell="A130" workbookViewId="0">
      <selection activeCell="D120" sqref="D120"/>
    </sheetView>
  </sheetViews>
  <sheetFormatPr baseColWidth="10" defaultRowHeight="14.5" x14ac:dyDescent="0.35"/>
  <cols>
    <col min="1" max="1" width="35.7265625" bestFit="1" customWidth="1"/>
    <col min="2" max="2" width="14.1796875" customWidth="1"/>
    <col min="3" max="3" width="39.1796875" bestFit="1" customWidth="1"/>
    <col min="4" max="4" width="11.81640625" bestFit="1" customWidth="1"/>
    <col min="5" max="5" width="28.81640625" bestFit="1" customWidth="1"/>
    <col min="257" max="257" width="35.7265625" bestFit="1" customWidth="1"/>
    <col min="259" max="259" width="39.1796875" bestFit="1" customWidth="1"/>
    <col min="260" max="260" width="6.453125" bestFit="1" customWidth="1"/>
    <col min="261" max="261" width="28.81640625" bestFit="1" customWidth="1"/>
    <col min="513" max="513" width="35.7265625" bestFit="1" customWidth="1"/>
    <col min="515" max="515" width="39.1796875" bestFit="1" customWidth="1"/>
    <col min="516" max="516" width="6.453125" bestFit="1" customWidth="1"/>
    <col min="517" max="517" width="28.81640625" bestFit="1" customWidth="1"/>
    <col min="769" max="769" width="35.7265625" bestFit="1" customWidth="1"/>
    <col min="771" max="771" width="39.1796875" bestFit="1" customWidth="1"/>
    <col min="772" max="772" width="6.453125" bestFit="1" customWidth="1"/>
    <col min="773" max="773" width="28.81640625" bestFit="1" customWidth="1"/>
    <col min="1025" max="1025" width="35.7265625" bestFit="1" customWidth="1"/>
    <col min="1027" max="1027" width="39.1796875" bestFit="1" customWidth="1"/>
    <col min="1028" max="1028" width="6.453125" bestFit="1" customWidth="1"/>
    <col min="1029" max="1029" width="28.81640625" bestFit="1" customWidth="1"/>
    <col min="1281" max="1281" width="35.7265625" bestFit="1" customWidth="1"/>
    <col min="1283" max="1283" width="39.1796875" bestFit="1" customWidth="1"/>
    <col min="1284" max="1284" width="6.453125" bestFit="1" customWidth="1"/>
    <col min="1285" max="1285" width="28.81640625" bestFit="1" customWidth="1"/>
    <col min="1537" max="1537" width="35.7265625" bestFit="1" customWidth="1"/>
    <col min="1539" max="1539" width="39.1796875" bestFit="1" customWidth="1"/>
    <col min="1540" max="1540" width="6.453125" bestFit="1" customWidth="1"/>
    <col min="1541" max="1541" width="28.81640625" bestFit="1" customWidth="1"/>
    <col min="1793" max="1793" width="35.7265625" bestFit="1" customWidth="1"/>
    <col min="1795" max="1795" width="39.1796875" bestFit="1" customWidth="1"/>
    <col min="1796" max="1796" width="6.453125" bestFit="1" customWidth="1"/>
    <col min="1797" max="1797" width="28.81640625" bestFit="1" customWidth="1"/>
    <col min="2049" max="2049" width="35.7265625" bestFit="1" customWidth="1"/>
    <col min="2051" max="2051" width="39.1796875" bestFit="1" customWidth="1"/>
    <col min="2052" max="2052" width="6.453125" bestFit="1" customWidth="1"/>
    <col min="2053" max="2053" width="28.81640625" bestFit="1" customWidth="1"/>
    <col min="2305" max="2305" width="35.7265625" bestFit="1" customWidth="1"/>
    <col min="2307" max="2307" width="39.1796875" bestFit="1" customWidth="1"/>
    <col min="2308" max="2308" width="6.453125" bestFit="1" customWidth="1"/>
    <col min="2309" max="2309" width="28.81640625" bestFit="1" customWidth="1"/>
    <col min="2561" max="2561" width="35.7265625" bestFit="1" customWidth="1"/>
    <col min="2563" max="2563" width="39.1796875" bestFit="1" customWidth="1"/>
    <col min="2564" max="2564" width="6.453125" bestFit="1" customWidth="1"/>
    <col min="2565" max="2565" width="28.81640625" bestFit="1" customWidth="1"/>
    <col min="2817" max="2817" width="35.7265625" bestFit="1" customWidth="1"/>
    <col min="2819" max="2819" width="39.1796875" bestFit="1" customWidth="1"/>
    <col min="2820" max="2820" width="6.453125" bestFit="1" customWidth="1"/>
    <col min="2821" max="2821" width="28.81640625" bestFit="1" customWidth="1"/>
    <col min="3073" max="3073" width="35.7265625" bestFit="1" customWidth="1"/>
    <col min="3075" max="3075" width="39.1796875" bestFit="1" customWidth="1"/>
    <col min="3076" max="3076" width="6.453125" bestFit="1" customWidth="1"/>
    <col min="3077" max="3077" width="28.81640625" bestFit="1" customWidth="1"/>
    <col min="3329" max="3329" width="35.7265625" bestFit="1" customWidth="1"/>
    <col min="3331" max="3331" width="39.1796875" bestFit="1" customWidth="1"/>
    <col min="3332" max="3332" width="6.453125" bestFit="1" customWidth="1"/>
    <col min="3333" max="3333" width="28.81640625" bestFit="1" customWidth="1"/>
    <col min="3585" max="3585" width="35.7265625" bestFit="1" customWidth="1"/>
    <col min="3587" max="3587" width="39.1796875" bestFit="1" customWidth="1"/>
    <col min="3588" max="3588" width="6.453125" bestFit="1" customWidth="1"/>
    <col min="3589" max="3589" width="28.81640625" bestFit="1" customWidth="1"/>
    <col min="3841" max="3841" width="35.7265625" bestFit="1" customWidth="1"/>
    <col min="3843" max="3843" width="39.1796875" bestFit="1" customWidth="1"/>
    <col min="3844" max="3844" width="6.453125" bestFit="1" customWidth="1"/>
    <col min="3845" max="3845" width="28.81640625" bestFit="1" customWidth="1"/>
    <col min="4097" max="4097" width="35.7265625" bestFit="1" customWidth="1"/>
    <col min="4099" max="4099" width="39.1796875" bestFit="1" customWidth="1"/>
    <col min="4100" max="4100" width="6.453125" bestFit="1" customWidth="1"/>
    <col min="4101" max="4101" width="28.81640625" bestFit="1" customWidth="1"/>
    <col min="4353" max="4353" width="35.7265625" bestFit="1" customWidth="1"/>
    <col min="4355" max="4355" width="39.1796875" bestFit="1" customWidth="1"/>
    <col min="4356" max="4356" width="6.453125" bestFit="1" customWidth="1"/>
    <col min="4357" max="4357" width="28.81640625" bestFit="1" customWidth="1"/>
    <col min="4609" max="4609" width="35.7265625" bestFit="1" customWidth="1"/>
    <col min="4611" max="4611" width="39.1796875" bestFit="1" customWidth="1"/>
    <col min="4612" max="4612" width="6.453125" bestFit="1" customWidth="1"/>
    <col min="4613" max="4613" width="28.81640625" bestFit="1" customWidth="1"/>
    <col min="4865" max="4865" width="35.7265625" bestFit="1" customWidth="1"/>
    <col min="4867" max="4867" width="39.1796875" bestFit="1" customWidth="1"/>
    <col min="4868" max="4868" width="6.453125" bestFit="1" customWidth="1"/>
    <col min="4869" max="4869" width="28.81640625" bestFit="1" customWidth="1"/>
    <col min="5121" max="5121" width="35.7265625" bestFit="1" customWidth="1"/>
    <col min="5123" max="5123" width="39.1796875" bestFit="1" customWidth="1"/>
    <col min="5124" max="5124" width="6.453125" bestFit="1" customWidth="1"/>
    <col min="5125" max="5125" width="28.81640625" bestFit="1" customWidth="1"/>
    <col min="5377" max="5377" width="35.7265625" bestFit="1" customWidth="1"/>
    <col min="5379" max="5379" width="39.1796875" bestFit="1" customWidth="1"/>
    <col min="5380" max="5380" width="6.453125" bestFit="1" customWidth="1"/>
    <col min="5381" max="5381" width="28.81640625" bestFit="1" customWidth="1"/>
    <col min="5633" max="5633" width="35.7265625" bestFit="1" customWidth="1"/>
    <col min="5635" max="5635" width="39.1796875" bestFit="1" customWidth="1"/>
    <col min="5636" max="5636" width="6.453125" bestFit="1" customWidth="1"/>
    <col min="5637" max="5637" width="28.81640625" bestFit="1" customWidth="1"/>
    <col min="5889" max="5889" width="35.7265625" bestFit="1" customWidth="1"/>
    <col min="5891" max="5891" width="39.1796875" bestFit="1" customWidth="1"/>
    <col min="5892" max="5892" width="6.453125" bestFit="1" customWidth="1"/>
    <col min="5893" max="5893" width="28.81640625" bestFit="1" customWidth="1"/>
    <col min="6145" max="6145" width="35.7265625" bestFit="1" customWidth="1"/>
    <col min="6147" max="6147" width="39.1796875" bestFit="1" customWidth="1"/>
    <col min="6148" max="6148" width="6.453125" bestFit="1" customWidth="1"/>
    <col min="6149" max="6149" width="28.81640625" bestFit="1" customWidth="1"/>
    <col min="6401" max="6401" width="35.7265625" bestFit="1" customWidth="1"/>
    <col min="6403" max="6403" width="39.1796875" bestFit="1" customWidth="1"/>
    <col min="6404" max="6404" width="6.453125" bestFit="1" customWidth="1"/>
    <col min="6405" max="6405" width="28.81640625" bestFit="1" customWidth="1"/>
    <col min="6657" max="6657" width="35.7265625" bestFit="1" customWidth="1"/>
    <col min="6659" max="6659" width="39.1796875" bestFit="1" customWidth="1"/>
    <col min="6660" max="6660" width="6.453125" bestFit="1" customWidth="1"/>
    <col min="6661" max="6661" width="28.81640625" bestFit="1" customWidth="1"/>
    <col min="6913" max="6913" width="35.7265625" bestFit="1" customWidth="1"/>
    <col min="6915" max="6915" width="39.1796875" bestFit="1" customWidth="1"/>
    <col min="6916" max="6916" width="6.453125" bestFit="1" customWidth="1"/>
    <col min="6917" max="6917" width="28.81640625" bestFit="1" customWidth="1"/>
    <col min="7169" max="7169" width="35.7265625" bestFit="1" customWidth="1"/>
    <col min="7171" max="7171" width="39.1796875" bestFit="1" customWidth="1"/>
    <col min="7172" max="7172" width="6.453125" bestFit="1" customWidth="1"/>
    <col min="7173" max="7173" width="28.81640625" bestFit="1" customWidth="1"/>
    <col min="7425" max="7425" width="35.7265625" bestFit="1" customWidth="1"/>
    <col min="7427" max="7427" width="39.1796875" bestFit="1" customWidth="1"/>
    <col min="7428" max="7428" width="6.453125" bestFit="1" customWidth="1"/>
    <col min="7429" max="7429" width="28.81640625" bestFit="1" customWidth="1"/>
    <col min="7681" max="7681" width="35.7265625" bestFit="1" customWidth="1"/>
    <col min="7683" max="7683" width="39.1796875" bestFit="1" customWidth="1"/>
    <col min="7684" max="7684" width="6.453125" bestFit="1" customWidth="1"/>
    <col min="7685" max="7685" width="28.81640625" bestFit="1" customWidth="1"/>
    <col min="7937" max="7937" width="35.7265625" bestFit="1" customWidth="1"/>
    <col min="7939" max="7939" width="39.1796875" bestFit="1" customWidth="1"/>
    <col min="7940" max="7940" width="6.453125" bestFit="1" customWidth="1"/>
    <col min="7941" max="7941" width="28.81640625" bestFit="1" customWidth="1"/>
    <col min="8193" max="8193" width="35.7265625" bestFit="1" customWidth="1"/>
    <col min="8195" max="8195" width="39.1796875" bestFit="1" customWidth="1"/>
    <col min="8196" max="8196" width="6.453125" bestFit="1" customWidth="1"/>
    <col min="8197" max="8197" width="28.81640625" bestFit="1" customWidth="1"/>
    <col min="8449" max="8449" width="35.7265625" bestFit="1" customWidth="1"/>
    <col min="8451" max="8451" width="39.1796875" bestFit="1" customWidth="1"/>
    <col min="8452" max="8452" width="6.453125" bestFit="1" customWidth="1"/>
    <col min="8453" max="8453" width="28.81640625" bestFit="1" customWidth="1"/>
    <col min="8705" max="8705" width="35.7265625" bestFit="1" customWidth="1"/>
    <col min="8707" max="8707" width="39.1796875" bestFit="1" customWidth="1"/>
    <col min="8708" max="8708" width="6.453125" bestFit="1" customWidth="1"/>
    <col min="8709" max="8709" width="28.81640625" bestFit="1" customWidth="1"/>
    <col min="8961" max="8961" width="35.7265625" bestFit="1" customWidth="1"/>
    <col min="8963" max="8963" width="39.1796875" bestFit="1" customWidth="1"/>
    <col min="8964" max="8964" width="6.453125" bestFit="1" customWidth="1"/>
    <col min="8965" max="8965" width="28.81640625" bestFit="1" customWidth="1"/>
    <col min="9217" max="9217" width="35.7265625" bestFit="1" customWidth="1"/>
    <col min="9219" max="9219" width="39.1796875" bestFit="1" customWidth="1"/>
    <col min="9220" max="9220" width="6.453125" bestFit="1" customWidth="1"/>
    <col min="9221" max="9221" width="28.81640625" bestFit="1" customWidth="1"/>
    <col min="9473" max="9473" width="35.7265625" bestFit="1" customWidth="1"/>
    <col min="9475" max="9475" width="39.1796875" bestFit="1" customWidth="1"/>
    <col min="9476" max="9476" width="6.453125" bestFit="1" customWidth="1"/>
    <col min="9477" max="9477" width="28.81640625" bestFit="1" customWidth="1"/>
    <col min="9729" max="9729" width="35.7265625" bestFit="1" customWidth="1"/>
    <col min="9731" max="9731" width="39.1796875" bestFit="1" customWidth="1"/>
    <col min="9732" max="9732" width="6.453125" bestFit="1" customWidth="1"/>
    <col min="9733" max="9733" width="28.81640625" bestFit="1" customWidth="1"/>
    <col min="9985" max="9985" width="35.7265625" bestFit="1" customWidth="1"/>
    <col min="9987" max="9987" width="39.1796875" bestFit="1" customWidth="1"/>
    <col min="9988" max="9988" width="6.453125" bestFit="1" customWidth="1"/>
    <col min="9989" max="9989" width="28.81640625" bestFit="1" customWidth="1"/>
    <col min="10241" max="10241" width="35.7265625" bestFit="1" customWidth="1"/>
    <col min="10243" max="10243" width="39.1796875" bestFit="1" customWidth="1"/>
    <col min="10244" max="10244" width="6.453125" bestFit="1" customWidth="1"/>
    <col min="10245" max="10245" width="28.81640625" bestFit="1" customWidth="1"/>
    <col min="10497" max="10497" width="35.7265625" bestFit="1" customWidth="1"/>
    <col min="10499" max="10499" width="39.1796875" bestFit="1" customWidth="1"/>
    <col min="10500" max="10500" width="6.453125" bestFit="1" customWidth="1"/>
    <col min="10501" max="10501" width="28.81640625" bestFit="1" customWidth="1"/>
    <col min="10753" max="10753" width="35.7265625" bestFit="1" customWidth="1"/>
    <col min="10755" max="10755" width="39.1796875" bestFit="1" customWidth="1"/>
    <col min="10756" max="10756" width="6.453125" bestFit="1" customWidth="1"/>
    <col min="10757" max="10757" width="28.81640625" bestFit="1" customWidth="1"/>
    <col min="11009" max="11009" width="35.7265625" bestFit="1" customWidth="1"/>
    <col min="11011" max="11011" width="39.1796875" bestFit="1" customWidth="1"/>
    <col min="11012" max="11012" width="6.453125" bestFit="1" customWidth="1"/>
    <col min="11013" max="11013" width="28.81640625" bestFit="1" customWidth="1"/>
    <col min="11265" max="11265" width="35.7265625" bestFit="1" customWidth="1"/>
    <col min="11267" max="11267" width="39.1796875" bestFit="1" customWidth="1"/>
    <col min="11268" max="11268" width="6.453125" bestFit="1" customWidth="1"/>
    <col min="11269" max="11269" width="28.81640625" bestFit="1" customWidth="1"/>
    <col min="11521" max="11521" width="35.7265625" bestFit="1" customWidth="1"/>
    <col min="11523" max="11523" width="39.1796875" bestFit="1" customWidth="1"/>
    <col min="11524" max="11524" width="6.453125" bestFit="1" customWidth="1"/>
    <col min="11525" max="11525" width="28.81640625" bestFit="1" customWidth="1"/>
    <col min="11777" max="11777" width="35.7265625" bestFit="1" customWidth="1"/>
    <col min="11779" max="11779" width="39.1796875" bestFit="1" customWidth="1"/>
    <col min="11780" max="11780" width="6.453125" bestFit="1" customWidth="1"/>
    <col min="11781" max="11781" width="28.81640625" bestFit="1" customWidth="1"/>
    <col min="12033" max="12033" width="35.7265625" bestFit="1" customWidth="1"/>
    <col min="12035" max="12035" width="39.1796875" bestFit="1" customWidth="1"/>
    <col min="12036" max="12036" width="6.453125" bestFit="1" customWidth="1"/>
    <col min="12037" max="12037" width="28.81640625" bestFit="1" customWidth="1"/>
    <col min="12289" max="12289" width="35.7265625" bestFit="1" customWidth="1"/>
    <col min="12291" max="12291" width="39.1796875" bestFit="1" customWidth="1"/>
    <col min="12292" max="12292" width="6.453125" bestFit="1" customWidth="1"/>
    <col min="12293" max="12293" width="28.81640625" bestFit="1" customWidth="1"/>
    <col min="12545" max="12545" width="35.7265625" bestFit="1" customWidth="1"/>
    <col min="12547" max="12547" width="39.1796875" bestFit="1" customWidth="1"/>
    <col min="12548" max="12548" width="6.453125" bestFit="1" customWidth="1"/>
    <col min="12549" max="12549" width="28.81640625" bestFit="1" customWidth="1"/>
    <col min="12801" max="12801" width="35.7265625" bestFit="1" customWidth="1"/>
    <col min="12803" max="12803" width="39.1796875" bestFit="1" customWidth="1"/>
    <col min="12804" max="12804" width="6.453125" bestFit="1" customWidth="1"/>
    <col min="12805" max="12805" width="28.81640625" bestFit="1" customWidth="1"/>
    <col min="13057" max="13057" width="35.7265625" bestFit="1" customWidth="1"/>
    <col min="13059" max="13059" width="39.1796875" bestFit="1" customWidth="1"/>
    <col min="13060" max="13060" width="6.453125" bestFit="1" customWidth="1"/>
    <col min="13061" max="13061" width="28.81640625" bestFit="1" customWidth="1"/>
    <col min="13313" max="13313" width="35.7265625" bestFit="1" customWidth="1"/>
    <col min="13315" max="13315" width="39.1796875" bestFit="1" customWidth="1"/>
    <col min="13316" max="13316" width="6.453125" bestFit="1" customWidth="1"/>
    <col min="13317" max="13317" width="28.81640625" bestFit="1" customWidth="1"/>
    <col min="13569" max="13569" width="35.7265625" bestFit="1" customWidth="1"/>
    <col min="13571" max="13571" width="39.1796875" bestFit="1" customWidth="1"/>
    <col min="13572" max="13572" width="6.453125" bestFit="1" customWidth="1"/>
    <col min="13573" max="13573" width="28.81640625" bestFit="1" customWidth="1"/>
    <col min="13825" max="13825" width="35.7265625" bestFit="1" customWidth="1"/>
    <col min="13827" max="13827" width="39.1796875" bestFit="1" customWidth="1"/>
    <col min="13828" max="13828" width="6.453125" bestFit="1" customWidth="1"/>
    <col min="13829" max="13829" width="28.81640625" bestFit="1" customWidth="1"/>
    <col min="14081" max="14081" width="35.7265625" bestFit="1" customWidth="1"/>
    <col min="14083" max="14083" width="39.1796875" bestFit="1" customWidth="1"/>
    <col min="14084" max="14084" width="6.453125" bestFit="1" customWidth="1"/>
    <col min="14085" max="14085" width="28.81640625" bestFit="1" customWidth="1"/>
    <col min="14337" max="14337" width="35.7265625" bestFit="1" customWidth="1"/>
    <col min="14339" max="14339" width="39.1796875" bestFit="1" customWidth="1"/>
    <col min="14340" max="14340" width="6.453125" bestFit="1" customWidth="1"/>
    <col min="14341" max="14341" width="28.81640625" bestFit="1" customWidth="1"/>
    <col min="14593" max="14593" width="35.7265625" bestFit="1" customWidth="1"/>
    <col min="14595" max="14595" width="39.1796875" bestFit="1" customWidth="1"/>
    <col min="14596" max="14596" width="6.453125" bestFit="1" customWidth="1"/>
    <col min="14597" max="14597" width="28.81640625" bestFit="1" customWidth="1"/>
    <col min="14849" max="14849" width="35.7265625" bestFit="1" customWidth="1"/>
    <col min="14851" max="14851" width="39.1796875" bestFit="1" customWidth="1"/>
    <col min="14852" max="14852" width="6.453125" bestFit="1" customWidth="1"/>
    <col min="14853" max="14853" width="28.81640625" bestFit="1" customWidth="1"/>
    <col min="15105" max="15105" width="35.7265625" bestFit="1" customWidth="1"/>
    <col min="15107" max="15107" width="39.1796875" bestFit="1" customWidth="1"/>
    <col min="15108" max="15108" width="6.453125" bestFit="1" customWidth="1"/>
    <col min="15109" max="15109" width="28.81640625" bestFit="1" customWidth="1"/>
    <col min="15361" max="15361" width="35.7265625" bestFit="1" customWidth="1"/>
    <col min="15363" max="15363" width="39.1796875" bestFit="1" customWidth="1"/>
    <col min="15364" max="15364" width="6.453125" bestFit="1" customWidth="1"/>
    <col min="15365" max="15365" width="28.81640625" bestFit="1" customWidth="1"/>
    <col min="15617" max="15617" width="35.7265625" bestFit="1" customWidth="1"/>
    <col min="15619" max="15619" width="39.1796875" bestFit="1" customWidth="1"/>
    <col min="15620" max="15620" width="6.453125" bestFit="1" customWidth="1"/>
    <col min="15621" max="15621" width="28.81640625" bestFit="1" customWidth="1"/>
    <col min="15873" max="15873" width="35.7265625" bestFit="1" customWidth="1"/>
    <col min="15875" max="15875" width="39.1796875" bestFit="1" customWidth="1"/>
    <col min="15876" max="15876" width="6.453125" bestFit="1" customWidth="1"/>
    <col min="15877" max="15877" width="28.81640625" bestFit="1" customWidth="1"/>
    <col min="16129" max="16129" width="35.7265625" bestFit="1" customWidth="1"/>
    <col min="16131" max="16131" width="39.1796875" bestFit="1" customWidth="1"/>
    <col min="16132" max="16132" width="6.453125" bestFit="1" customWidth="1"/>
    <col min="16133" max="16133" width="28.81640625" bestFit="1" customWidth="1"/>
  </cols>
  <sheetData>
    <row r="1" spans="1:6" ht="15" thickBot="1" x14ac:dyDescent="0.4">
      <c r="A1" s="351"/>
      <c r="B1" s="352"/>
      <c r="C1" s="353"/>
      <c r="D1" s="353"/>
      <c r="E1" s="353"/>
      <c r="F1" s="354"/>
    </row>
    <row r="2" spans="1:6" x14ac:dyDescent="0.35">
      <c r="A2" s="355"/>
      <c r="B2" s="356"/>
      <c r="C2" s="357"/>
      <c r="D2" s="357"/>
      <c r="E2" s="358"/>
      <c r="F2" s="359"/>
    </row>
    <row r="3" spans="1:6" x14ac:dyDescent="0.35">
      <c r="A3" s="355"/>
      <c r="B3" s="360"/>
      <c r="C3" s="361"/>
      <c r="D3" s="361"/>
      <c r="E3" s="362"/>
      <c r="F3" s="359"/>
    </row>
    <row r="4" spans="1:6" x14ac:dyDescent="0.35">
      <c r="A4" s="355"/>
      <c r="B4" s="363"/>
      <c r="C4" s="361"/>
      <c r="D4" s="361"/>
      <c r="E4" s="362"/>
      <c r="F4" s="359"/>
    </row>
    <row r="5" spans="1:6" x14ac:dyDescent="0.35">
      <c r="A5" s="355"/>
      <c r="B5" s="360"/>
      <c r="C5" s="361"/>
      <c r="D5" s="361"/>
      <c r="E5" s="362"/>
      <c r="F5" s="359"/>
    </row>
    <row r="6" spans="1:6" x14ac:dyDescent="0.35">
      <c r="A6" s="355"/>
      <c r="B6" s="360"/>
      <c r="C6" s="364"/>
      <c r="D6" s="361"/>
      <c r="E6" s="365"/>
      <c r="F6" s="359"/>
    </row>
    <row r="7" spans="1:6" x14ac:dyDescent="0.35">
      <c r="A7" s="355"/>
      <c r="B7" s="360"/>
      <c r="C7" s="361"/>
      <c r="D7" s="361"/>
      <c r="E7" s="365"/>
      <c r="F7" s="359"/>
    </row>
    <row r="8" spans="1:6" x14ac:dyDescent="0.35">
      <c r="A8" s="355"/>
      <c r="B8" s="360"/>
      <c r="C8" s="361"/>
      <c r="D8" s="361"/>
      <c r="E8" s="362"/>
      <c r="F8" s="359"/>
    </row>
    <row r="9" spans="1:6" x14ac:dyDescent="0.35">
      <c r="A9" s="355"/>
      <c r="B9" s="360"/>
      <c r="C9" s="364"/>
      <c r="D9" s="361"/>
      <c r="E9" s="366"/>
      <c r="F9" s="359"/>
    </row>
    <row r="10" spans="1:6" x14ac:dyDescent="0.35">
      <c r="A10" s="355"/>
      <c r="B10" s="360"/>
      <c r="C10" s="364"/>
      <c r="D10" s="361"/>
      <c r="E10" s="365"/>
      <c r="F10" s="359"/>
    </row>
    <row r="11" spans="1:6" x14ac:dyDescent="0.35">
      <c r="A11" s="355"/>
      <c r="B11" s="360"/>
      <c r="C11" s="364"/>
      <c r="D11" s="361"/>
      <c r="E11" s="365"/>
      <c r="F11" s="359"/>
    </row>
    <row r="12" spans="1:6" x14ac:dyDescent="0.35">
      <c r="A12" s="355"/>
      <c r="B12" s="363"/>
      <c r="C12" s="364"/>
      <c r="D12" s="361"/>
      <c r="E12" s="366"/>
      <c r="F12" s="359"/>
    </row>
    <row r="13" spans="1:6" x14ac:dyDescent="0.35">
      <c r="A13" s="355"/>
      <c r="B13" s="363"/>
      <c r="C13" s="361"/>
      <c r="D13" s="361"/>
      <c r="E13" s="366"/>
      <c r="F13" s="359"/>
    </row>
    <row r="14" spans="1:6" x14ac:dyDescent="0.35">
      <c r="A14" s="355"/>
      <c r="B14" s="360"/>
      <c r="C14" s="361"/>
      <c r="D14" s="361"/>
      <c r="E14" s="362"/>
      <c r="F14" s="359"/>
    </row>
    <row r="15" spans="1:6" x14ac:dyDescent="0.35">
      <c r="A15" s="355"/>
      <c r="B15" s="363"/>
      <c r="C15" s="361"/>
      <c r="D15" s="361"/>
      <c r="E15" s="365"/>
      <c r="F15" s="359"/>
    </row>
    <row r="16" spans="1:6" x14ac:dyDescent="0.35">
      <c r="A16" s="355"/>
      <c r="B16" s="363"/>
      <c r="C16" s="364"/>
      <c r="D16" s="361"/>
      <c r="E16" s="367"/>
      <c r="F16" s="359"/>
    </row>
    <row r="17" spans="1:6" x14ac:dyDescent="0.35">
      <c r="A17" s="355"/>
      <c r="B17" s="360"/>
      <c r="C17" s="361"/>
      <c r="D17" s="361"/>
      <c r="E17" s="365"/>
      <c r="F17" s="359"/>
    </row>
    <row r="18" spans="1:6" x14ac:dyDescent="0.35">
      <c r="A18" s="355"/>
      <c r="B18" s="360"/>
      <c r="C18" s="364"/>
      <c r="D18" s="361"/>
      <c r="E18" s="366"/>
      <c r="F18" s="359"/>
    </row>
    <row r="19" spans="1:6" x14ac:dyDescent="0.35">
      <c r="A19" s="355"/>
      <c r="B19" s="360"/>
      <c r="C19" s="361"/>
      <c r="D19" s="361"/>
      <c r="E19" s="365"/>
      <c r="F19" s="359"/>
    </row>
    <row r="20" spans="1:6" x14ac:dyDescent="0.35">
      <c r="A20" s="355"/>
      <c r="B20" s="360"/>
      <c r="C20" s="364"/>
      <c r="D20" s="361"/>
      <c r="E20" s="367"/>
      <c r="F20" s="359"/>
    </row>
    <row r="21" spans="1:6" x14ac:dyDescent="0.35">
      <c r="A21" s="355"/>
      <c r="B21" s="360"/>
      <c r="C21" s="361"/>
      <c r="D21" s="361"/>
      <c r="E21" s="366"/>
      <c r="F21" s="359"/>
    </row>
    <row r="22" spans="1:6" x14ac:dyDescent="0.35">
      <c r="A22" s="355"/>
      <c r="B22" s="360"/>
      <c r="C22" s="364"/>
      <c r="D22" s="361"/>
      <c r="E22" s="366"/>
      <c r="F22" s="359"/>
    </row>
    <row r="23" spans="1:6" x14ac:dyDescent="0.35">
      <c r="A23" s="355"/>
      <c r="B23" s="360"/>
      <c r="C23" s="364"/>
      <c r="D23" s="361"/>
      <c r="E23" s="365"/>
      <c r="F23" s="359"/>
    </row>
    <row r="24" spans="1:6" x14ac:dyDescent="0.35">
      <c r="A24" s="355"/>
      <c r="B24" s="360"/>
      <c r="C24" s="364"/>
      <c r="D24" s="361"/>
      <c r="E24" s="365"/>
      <c r="F24" s="359"/>
    </row>
    <row r="25" spans="1:6" x14ac:dyDescent="0.35">
      <c r="A25" s="355"/>
      <c r="B25" s="360"/>
      <c r="C25" s="361"/>
      <c r="D25" s="361"/>
      <c r="E25" s="365"/>
      <c r="F25" s="359"/>
    </row>
    <row r="26" spans="1:6" x14ac:dyDescent="0.35">
      <c r="A26" s="355"/>
      <c r="B26" s="360"/>
      <c r="C26" s="361"/>
      <c r="D26" s="361"/>
      <c r="E26" s="365"/>
      <c r="F26" s="359"/>
    </row>
    <row r="27" spans="1:6" x14ac:dyDescent="0.35">
      <c r="A27" s="355"/>
      <c r="B27" s="360"/>
      <c r="C27" s="364"/>
      <c r="D27" s="361"/>
      <c r="E27" s="367"/>
      <c r="F27" s="359"/>
    </row>
    <row r="28" spans="1:6" x14ac:dyDescent="0.35">
      <c r="A28" s="355"/>
      <c r="B28" s="360"/>
      <c r="C28" s="361"/>
      <c r="D28" s="361"/>
      <c r="E28" s="366"/>
      <c r="F28" s="359"/>
    </row>
    <row r="29" spans="1:6" x14ac:dyDescent="0.35">
      <c r="A29" s="355"/>
      <c r="B29" s="360"/>
      <c r="C29" s="361"/>
      <c r="D29" s="361"/>
      <c r="E29" s="365"/>
      <c r="F29" s="359"/>
    </row>
    <row r="30" spans="1:6" x14ac:dyDescent="0.35">
      <c r="A30" s="355"/>
      <c r="B30" s="360"/>
      <c r="C30" s="361"/>
      <c r="D30" s="361"/>
      <c r="E30" s="366"/>
      <c r="F30" s="359"/>
    </row>
    <row r="31" spans="1:6" x14ac:dyDescent="0.35">
      <c r="A31" s="355"/>
      <c r="B31" s="360"/>
      <c r="C31" s="361"/>
      <c r="D31" s="361"/>
      <c r="E31" s="362"/>
      <c r="F31" s="359"/>
    </row>
    <row r="32" spans="1:6" x14ac:dyDescent="0.35">
      <c r="A32" s="355"/>
      <c r="B32" s="360"/>
      <c r="C32" s="361"/>
      <c r="D32" s="361"/>
      <c r="E32" s="366"/>
      <c r="F32" s="359"/>
    </row>
    <row r="33" spans="1:6" x14ac:dyDescent="0.35">
      <c r="A33" s="355"/>
      <c r="B33" s="363"/>
      <c r="C33" s="364"/>
      <c r="D33" s="361"/>
      <c r="E33" s="366"/>
      <c r="F33" s="359"/>
    </row>
    <row r="34" spans="1:6" x14ac:dyDescent="0.35">
      <c r="A34" s="355"/>
      <c r="B34" s="360"/>
      <c r="C34" s="361"/>
      <c r="D34" s="361"/>
      <c r="E34" s="366"/>
      <c r="F34" s="359"/>
    </row>
    <row r="35" spans="1:6" x14ac:dyDescent="0.35">
      <c r="A35" s="355"/>
      <c r="B35" s="360"/>
      <c r="C35" s="368"/>
      <c r="D35" s="361"/>
      <c r="E35" s="366"/>
      <c r="F35" s="359"/>
    </row>
    <row r="36" spans="1:6" x14ac:dyDescent="0.35">
      <c r="A36" s="355"/>
      <c r="B36" s="360"/>
      <c r="C36" s="361"/>
      <c r="D36" s="361"/>
      <c r="E36" s="366"/>
      <c r="F36" s="359"/>
    </row>
    <row r="37" spans="1:6" x14ac:dyDescent="0.35">
      <c r="A37" s="355"/>
      <c r="B37" s="360"/>
      <c r="C37" s="361"/>
      <c r="D37" s="361"/>
      <c r="E37" s="362"/>
      <c r="F37" s="359"/>
    </row>
    <row r="38" spans="1:6" x14ac:dyDescent="0.35">
      <c r="A38" s="369"/>
      <c r="B38" s="360"/>
      <c r="C38" s="361"/>
      <c r="D38" s="361"/>
      <c r="E38" s="365"/>
      <c r="F38" s="359"/>
    </row>
    <row r="39" spans="1:6" x14ac:dyDescent="0.35">
      <c r="A39" s="369"/>
      <c r="B39" s="360"/>
      <c r="C39" s="361"/>
      <c r="D39" s="361"/>
      <c r="E39" s="365"/>
      <c r="F39" s="359"/>
    </row>
    <row r="40" spans="1:6" x14ac:dyDescent="0.35">
      <c r="A40" s="369"/>
      <c r="B40" s="360"/>
      <c r="C40" s="361"/>
      <c r="D40" s="361"/>
      <c r="E40" s="366"/>
      <c r="F40" s="359"/>
    </row>
    <row r="41" spans="1:6" x14ac:dyDescent="0.35">
      <c r="A41" s="369"/>
      <c r="B41" s="360"/>
      <c r="C41" s="361"/>
      <c r="D41" s="361"/>
      <c r="E41" s="370"/>
      <c r="F41" s="359"/>
    </row>
    <row r="42" spans="1:6" x14ac:dyDescent="0.35">
      <c r="A42" s="369"/>
      <c r="B42" s="363"/>
      <c r="C42" s="364"/>
      <c r="D42" s="361"/>
      <c r="E42" s="370"/>
      <c r="F42" s="359"/>
    </row>
    <row r="43" spans="1:6" x14ac:dyDescent="0.35">
      <c r="A43" s="369"/>
      <c r="B43" s="360"/>
      <c r="C43" s="364"/>
      <c r="D43" s="361"/>
      <c r="E43" s="366"/>
      <c r="F43" s="359"/>
    </row>
    <row r="44" spans="1:6" x14ac:dyDescent="0.35">
      <c r="A44" s="369"/>
      <c r="B44" s="360"/>
      <c r="C44" s="361"/>
      <c r="D44" s="361"/>
      <c r="E44" s="362"/>
      <c r="F44" s="359"/>
    </row>
    <row r="45" spans="1:6" x14ac:dyDescent="0.35">
      <c r="A45" s="369"/>
      <c r="B45" s="363"/>
      <c r="C45" s="361"/>
      <c r="D45" s="361"/>
      <c r="E45" s="366"/>
      <c r="F45" s="359"/>
    </row>
    <row r="46" spans="1:6" x14ac:dyDescent="0.35">
      <c r="A46" s="369"/>
      <c r="B46" s="363"/>
      <c r="C46" s="361"/>
      <c r="D46" s="361"/>
      <c r="E46" s="366"/>
      <c r="F46" s="359"/>
    </row>
    <row r="47" spans="1:6" x14ac:dyDescent="0.35">
      <c r="A47" s="369"/>
      <c r="B47" s="360"/>
      <c r="C47" s="361"/>
      <c r="D47" s="361"/>
      <c r="E47" s="366"/>
      <c r="F47" s="359"/>
    </row>
    <row r="48" spans="1:6" x14ac:dyDescent="0.35">
      <c r="A48" s="369"/>
      <c r="B48" s="360"/>
      <c r="C48" s="361"/>
      <c r="D48" s="361"/>
      <c r="E48" s="365"/>
      <c r="F48" s="359"/>
    </row>
    <row r="49" spans="1:6" x14ac:dyDescent="0.35">
      <c r="A49" s="369"/>
      <c r="B49" s="363"/>
      <c r="C49" s="361"/>
      <c r="D49" s="361"/>
      <c r="E49" s="362"/>
      <c r="F49" s="371"/>
    </row>
    <row r="50" spans="1:6" x14ac:dyDescent="0.35">
      <c r="A50" s="372"/>
      <c r="B50" s="363"/>
      <c r="C50" s="361"/>
      <c r="D50" s="361"/>
      <c r="E50" s="365"/>
      <c r="F50" s="359"/>
    </row>
    <row r="51" spans="1:6" x14ac:dyDescent="0.35">
      <c r="A51" s="369"/>
      <c r="B51" s="360"/>
      <c r="C51" s="361"/>
      <c r="D51" s="361"/>
      <c r="E51" s="366"/>
      <c r="F51" s="359"/>
    </row>
    <row r="52" spans="1:6" x14ac:dyDescent="0.35">
      <c r="A52" s="369"/>
      <c r="B52" s="360"/>
      <c r="C52" s="361"/>
      <c r="D52" s="361"/>
      <c r="E52" s="366"/>
      <c r="F52" s="359"/>
    </row>
    <row r="53" spans="1:6" x14ac:dyDescent="0.35">
      <c r="A53" s="369"/>
      <c r="B53" s="360"/>
      <c r="C53" s="361"/>
      <c r="D53" s="361"/>
      <c r="E53" s="362"/>
      <c r="F53" s="359"/>
    </row>
    <row r="54" spans="1:6" x14ac:dyDescent="0.35">
      <c r="A54" s="369"/>
      <c r="B54" s="360"/>
      <c r="C54" s="361"/>
      <c r="D54" s="361"/>
      <c r="E54" s="366"/>
      <c r="F54" s="359"/>
    </row>
    <row r="55" spans="1:6" x14ac:dyDescent="0.35">
      <c r="A55" s="369"/>
      <c r="B55" s="360"/>
      <c r="C55" s="361"/>
      <c r="D55" s="361"/>
      <c r="E55" s="365"/>
      <c r="F55" s="359"/>
    </row>
    <row r="56" spans="1:6" x14ac:dyDescent="0.35">
      <c r="A56" s="369"/>
      <c r="B56" s="360"/>
      <c r="C56" s="361"/>
      <c r="D56" s="361"/>
      <c r="E56" s="373"/>
      <c r="F56" s="359"/>
    </row>
    <row r="57" spans="1:6" x14ac:dyDescent="0.35">
      <c r="A57" s="369"/>
      <c r="B57" s="360"/>
      <c r="C57" s="361"/>
      <c r="D57" s="361"/>
      <c r="E57" s="362"/>
      <c r="F57" s="359"/>
    </row>
    <row r="58" spans="1:6" x14ac:dyDescent="0.35">
      <c r="A58" s="369"/>
      <c r="B58" s="360"/>
      <c r="C58" s="361"/>
      <c r="D58" s="361"/>
      <c r="E58" s="365"/>
      <c r="F58" s="359"/>
    </row>
    <row r="59" spans="1:6" x14ac:dyDescent="0.35">
      <c r="A59" s="369"/>
      <c r="B59" s="363"/>
      <c r="C59" s="361"/>
      <c r="D59" s="361"/>
      <c r="E59" s="374"/>
      <c r="F59" s="359"/>
    </row>
    <row r="60" spans="1:6" x14ac:dyDescent="0.35">
      <c r="A60" s="369"/>
      <c r="B60" s="360"/>
      <c r="C60" s="361"/>
      <c r="D60" s="361"/>
      <c r="E60" s="366"/>
      <c r="F60" s="359"/>
    </row>
    <row r="61" spans="1:6" x14ac:dyDescent="0.35">
      <c r="A61" s="369"/>
      <c r="B61" s="360"/>
      <c r="C61" s="361"/>
      <c r="D61" s="361"/>
      <c r="E61" s="365"/>
      <c r="F61" s="359"/>
    </row>
    <row r="62" spans="1:6" x14ac:dyDescent="0.35">
      <c r="A62" s="369"/>
      <c r="B62" s="360"/>
      <c r="C62" s="361"/>
      <c r="D62" s="361"/>
      <c r="E62" s="366"/>
      <c r="F62" s="359"/>
    </row>
    <row r="63" spans="1:6" x14ac:dyDescent="0.35">
      <c r="A63" s="369"/>
      <c r="B63" s="360"/>
      <c r="C63" s="361"/>
      <c r="D63" s="361"/>
      <c r="E63" s="365"/>
      <c r="F63" s="359"/>
    </row>
    <row r="64" spans="1:6" x14ac:dyDescent="0.35">
      <c r="A64" s="369"/>
      <c r="B64" s="360"/>
      <c r="C64" s="361"/>
      <c r="D64" s="361"/>
      <c r="E64" s="365"/>
      <c r="F64" s="359"/>
    </row>
    <row r="65" spans="1:6" x14ac:dyDescent="0.35">
      <c r="A65" s="369"/>
      <c r="B65" s="360"/>
      <c r="C65" s="361"/>
      <c r="D65" s="361"/>
      <c r="E65" s="366"/>
      <c r="F65" s="359"/>
    </row>
    <row r="66" spans="1:6" x14ac:dyDescent="0.35">
      <c r="A66" s="369"/>
      <c r="B66" s="360"/>
      <c r="C66" s="361"/>
      <c r="D66" s="361"/>
      <c r="E66" s="365"/>
      <c r="F66" s="359"/>
    </row>
    <row r="67" spans="1:6" x14ac:dyDescent="0.35">
      <c r="A67" s="369"/>
      <c r="B67" s="360"/>
      <c r="C67" s="361"/>
      <c r="D67" s="361"/>
      <c r="E67" s="366"/>
      <c r="F67" s="359"/>
    </row>
    <row r="68" spans="1:6" x14ac:dyDescent="0.35">
      <c r="A68" s="369"/>
      <c r="B68" s="360"/>
      <c r="C68" s="361"/>
      <c r="D68" s="361"/>
      <c r="E68" s="365"/>
      <c r="F68" s="359"/>
    </row>
    <row r="69" spans="1:6" x14ac:dyDescent="0.35">
      <c r="A69" s="369"/>
      <c r="B69" s="363"/>
      <c r="C69" s="361"/>
      <c r="D69" s="361"/>
      <c r="E69" s="362"/>
      <c r="F69" s="359"/>
    </row>
    <row r="70" spans="1:6" x14ac:dyDescent="0.35">
      <c r="A70" s="369"/>
      <c r="B70" s="360"/>
      <c r="C70" s="361"/>
      <c r="D70" s="361"/>
      <c r="E70" s="365"/>
      <c r="F70" s="359"/>
    </row>
    <row r="71" spans="1:6" x14ac:dyDescent="0.35">
      <c r="A71" s="369"/>
      <c r="B71" s="360"/>
      <c r="C71" s="361"/>
      <c r="D71" s="361"/>
      <c r="E71" s="365"/>
      <c r="F71" s="359"/>
    </row>
    <row r="72" spans="1:6" x14ac:dyDescent="0.35">
      <c r="A72" s="369"/>
      <c r="B72" s="360"/>
      <c r="C72" s="361"/>
      <c r="D72" s="361"/>
      <c r="E72" s="362"/>
      <c r="F72" s="359"/>
    </row>
    <row r="73" spans="1:6" x14ac:dyDescent="0.35">
      <c r="A73" s="369"/>
      <c r="B73" s="360"/>
      <c r="C73" s="361"/>
      <c r="D73" s="361"/>
      <c r="E73" s="366"/>
      <c r="F73" s="359"/>
    </row>
    <row r="74" spans="1:6" x14ac:dyDescent="0.35">
      <c r="A74" s="369"/>
      <c r="B74" s="360"/>
      <c r="C74" s="361"/>
      <c r="D74" s="361"/>
      <c r="E74" s="365"/>
      <c r="F74" s="359"/>
    </row>
    <row r="75" spans="1:6" x14ac:dyDescent="0.35">
      <c r="A75" s="375"/>
      <c r="B75" s="376"/>
      <c r="C75" s="361"/>
      <c r="D75" s="361"/>
      <c r="E75" s="365"/>
      <c r="F75" s="359"/>
    </row>
    <row r="76" spans="1:6" x14ac:dyDescent="0.35">
      <c r="A76" s="375"/>
      <c r="B76" s="376"/>
      <c r="C76" s="361"/>
      <c r="D76" s="361"/>
      <c r="E76" s="365"/>
      <c r="F76" s="359"/>
    </row>
    <row r="77" spans="1:6" x14ac:dyDescent="0.35">
      <c r="A77" s="375"/>
      <c r="B77" s="376"/>
      <c r="C77" s="361"/>
      <c r="D77" s="361"/>
      <c r="E77" s="365"/>
      <c r="F77" s="359"/>
    </row>
    <row r="78" spans="1:6" x14ac:dyDescent="0.35">
      <c r="A78" s="375"/>
      <c r="B78" s="376"/>
      <c r="C78" s="361"/>
      <c r="D78" s="361"/>
      <c r="E78" s="365"/>
      <c r="F78" s="359"/>
    </row>
    <row r="79" spans="1:6" x14ac:dyDescent="0.35">
      <c r="A79" s="375"/>
      <c r="B79" s="376"/>
      <c r="C79" s="361"/>
      <c r="D79" s="361"/>
      <c r="E79" s="366"/>
      <c r="F79" s="359"/>
    </row>
    <row r="80" spans="1:6" x14ac:dyDescent="0.35">
      <c r="A80" s="375"/>
      <c r="B80" s="377"/>
      <c r="C80" s="364"/>
      <c r="D80" s="361"/>
      <c r="E80" s="366"/>
      <c r="F80" s="359"/>
    </row>
    <row r="81" spans="1:6" x14ac:dyDescent="0.35">
      <c r="A81" s="375"/>
      <c r="B81" s="376"/>
      <c r="C81" s="361"/>
      <c r="D81" s="361"/>
      <c r="E81" s="365"/>
      <c r="F81" s="359"/>
    </row>
    <row r="82" spans="1:6" x14ac:dyDescent="0.35">
      <c r="A82" s="375"/>
      <c r="B82" s="376"/>
      <c r="C82" s="361"/>
      <c r="D82" s="361"/>
      <c r="E82" s="373"/>
      <c r="F82" s="359"/>
    </row>
    <row r="83" spans="1:6" x14ac:dyDescent="0.35">
      <c r="A83" s="375"/>
      <c r="B83" s="376"/>
      <c r="C83" s="361"/>
      <c r="D83" s="361"/>
      <c r="E83" s="362"/>
      <c r="F83" s="359"/>
    </row>
    <row r="84" spans="1:6" x14ac:dyDescent="0.35">
      <c r="A84" s="375"/>
      <c r="B84" s="376"/>
      <c r="C84" s="361"/>
      <c r="D84" s="361"/>
      <c r="E84" s="365"/>
      <c r="F84" s="359"/>
    </row>
    <row r="85" spans="1:6" x14ac:dyDescent="0.35">
      <c r="A85" s="375"/>
      <c r="B85" s="376"/>
      <c r="C85" s="361"/>
      <c r="D85" s="361"/>
      <c r="E85" s="362"/>
      <c r="F85" s="359"/>
    </row>
    <row r="86" spans="1:6" x14ac:dyDescent="0.35">
      <c r="A86" s="375"/>
      <c r="B86" s="376"/>
      <c r="C86" s="361"/>
      <c r="D86" s="361"/>
      <c r="E86" s="366"/>
      <c r="F86" s="359"/>
    </row>
    <row r="87" spans="1:6" x14ac:dyDescent="0.35">
      <c r="A87" s="375"/>
      <c r="B87" s="376"/>
      <c r="C87" s="361"/>
      <c r="D87" s="361"/>
      <c r="E87" s="366"/>
      <c r="F87" s="359"/>
    </row>
    <row r="88" spans="1:6" x14ac:dyDescent="0.35">
      <c r="A88" s="375"/>
      <c r="B88" s="376"/>
      <c r="C88" s="361"/>
      <c r="D88" s="361"/>
      <c r="E88" s="362"/>
      <c r="F88" s="359"/>
    </row>
    <row r="89" spans="1:6" x14ac:dyDescent="0.35">
      <c r="A89" s="375"/>
      <c r="B89" s="376"/>
      <c r="C89" s="361"/>
      <c r="D89" s="361"/>
      <c r="E89" s="366"/>
      <c r="F89" s="359"/>
    </row>
    <row r="90" spans="1:6" x14ac:dyDescent="0.35">
      <c r="A90" s="375"/>
      <c r="B90" s="376"/>
      <c r="C90" s="361"/>
      <c r="D90" s="361"/>
      <c r="E90" s="365"/>
      <c r="F90" s="359"/>
    </row>
    <row r="91" spans="1:6" x14ac:dyDescent="0.35">
      <c r="A91" s="375"/>
      <c r="B91" s="376"/>
      <c r="C91" s="364"/>
      <c r="D91" s="361"/>
      <c r="E91" s="365"/>
      <c r="F91" s="359"/>
    </row>
    <row r="92" spans="1:6" x14ac:dyDescent="0.35">
      <c r="A92" s="375"/>
      <c r="B92" s="376"/>
      <c r="C92" s="364"/>
      <c r="D92" s="361"/>
      <c r="E92" s="365"/>
      <c r="F92" s="359"/>
    </row>
    <row r="93" spans="1:6" x14ac:dyDescent="0.35">
      <c r="A93" s="375"/>
      <c r="B93" s="376"/>
      <c r="C93" s="361"/>
      <c r="D93" s="361"/>
      <c r="E93" s="366"/>
      <c r="F93" s="359"/>
    </row>
    <row r="94" spans="1:6" x14ac:dyDescent="0.35">
      <c r="A94" s="375"/>
      <c r="B94" s="376"/>
      <c r="C94" s="361"/>
      <c r="D94" s="361"/>
      <c r="E94" s="365"/>
      <c r="F94" s="359"/>
    </row>
    <row r="95" spans="1:6" x14ac:dyDescent="0.35">
      <c r="A95" s="375"/>
      <c r="B95" s="376"/>
      <c r="C95" s="361"/>
      <c r="D95" s="361"/>
      <c r="E95" s="362"/>
      <c r="F95" s="359"/>
    </row>
    <row r="96" spans="1:6" x14ac:dyDescent="0.35">
      <c r="A96" s="375"/>
      <c r="B96" s="376"/>
      <c r="C96" s="364"/>
      <c r="D96" s="361"/>
      <c r="E96" s="365"/>
      <c r="F96" s="359"/>
    </row>
    <row r="97" spans="1:6" x14ac:dyDescent="0.35">
      <c r="A97" s="375"/>
      <c r="B97" s="376"/>
      <c r="C97" s="364"/>
      <c r="D97" s="361"/>
      <c r="E97" s="365"/>
      <c r="F97" s="359"/>
    </row>
    <row r="98" spans="1:6" x14ac:dyDescent="0.35">
      <c r="A98" s="375"/>
      <c r="B98" s="376"/>
      <c r="C98" s="361"/>
      <c r="D98" s="361"/>
      <c r="E98" s="365"/>
      <c r="F98" s="359"/>
    </row>
    <row r="99" spans="1:6" x14ac:dyDescent="0.35">
      <c r="A99" s="375"/>
      <c r="B99" s="376"/>
      <c r="C99" s="364"/>
      <c r="D99" s="361"/>
      <c r="E99" s="366"/>
      <c r="F99" s="359"/>
    </row>
    <row r="100" spans="1:6" x14ac:dyDescent="0.35">
      <c r="A100" s="378"/>
      <c r="B100" s="379"/>
      <c r="C100" s="380"/>
      <c r="D100" s="380"/>
      <c r="E100" s="381"/>
      <c r="F100" s="359"/>
    </row>
    <row r="101" spans="1:6" x14ac:dyDescent="0.35">
      <c r="A101" s="375"/>
      <c r="B101" s="376"/>
      <c r="C101" s="361"/>
      <c r="D101" s="361"/>
      <c r="E101" s="362"/>
      <c r="F101" s="359"/>
    </row>
    <row r="102" spans="1:6" x14ac:dyDescent="0.35">
      <c r="A102" s="375"/>
      <c r="B102" s="376"/>
      <c r="C102" s="361"/>
      <c r="D102" s="361"/>
      <c r="E102" s="365"/>
      <c r="F102" s="359"/>
    </row>
    <row r="103" spans="1:6" x14ac:dyDescent="0.35">
      <c r="A103" s="375"/>
      <c r="B103" s="376"/>
      <c r="C103" s="361"/>
      <c r="D103" s="361"/>
      <c r="E103" s="362"/>
      <c r="F103" s="359"/>
    </row>
    <row r="104" spans="1:6" ht="15" thickBot="1" x14ac:dyDescent="0.4">
      <c r="A104" s="375"/>
      <c r="B104" s="382"/>
      <c r="C104" s="383"/>
      <c r="D104" s="383"/>
      <c r="E104" s="384"/>
      <c r="F104" s="359"/>
    </row>
    <row r="107" spans="1:6" x14ac:dyDescent="0.35">
      <c r="A107" s="385"/>
      <c r="B107" s="386"/>
      <c r="C107" s="428"/>
      <c r="D107" s="429"/>
    </row>
    <row r="108" spans="1:6" x14ac:dyDescent="0.35">
      <c r="A108" s="385"/>
      <c r="B108" s="386"/>
      <c r="C108" s="389"/>
    </row>
    <row r="109" spans="1:6" x14ac:dyDescent="0.35">
      <c r="A109" s="385"/>
      <c r="B109" s="386"/>
      <c r="C109" s="389"/>
    </row>
    <row r="110" spans="1:6" x14ac:dyDescent="0.35">
      <c r="A110" s="387"/>
      <c r="B110" s="434"/>
      <c r="C110" s="389"/>
    </row>
    <row r="111" spans="1:6" x14ac:dyDescent="0.35">
      <c r="A111" s="387"/>
      <c r="B111" s="434"/>
      <c r="C111" s="389"/>
    </row>
    <row r="112" spans="1:6" x14ac:dyDescent="0.35">
      <c r="A112" s="387"/>
      <c r="B112" s="434"/>
      <c r="C112" s="389"/>
    </row>
    <row r="113" spans="1:3" x14ac:dyDescent="0.35">
      <c r="A113" s="387"/>
      <c r="B113" s="429"/>
      <c r="C113" s="389"/>
    </row>
    <row r="114" spans="1:3" x14ac:dyDescent="0.35">
      <c r="A114" s="387"/>
      <c r="B114" s="434"/>
      <c r="C114" s="389"/>
    </row>
    <row r="115" spans="1:3" x14ac:dyDescent="0.35">
      <c r="A115" s="387"/>
      <c r="B115" s="434"/>
      <c r="C115" s="389"/>
    </row>
    <row r="117" spans="1:3" x14ac:dyDescent="0.35">
      <c r="A117" s="387"/>
      <c r="B117" s="388"/>
    </row>
    <row r="118" spans="1:3" x14ac:dyDescent="0.35">
      <c r="A118" s="387"/>
      <c r="B118" s="388"/>
    </row>
    <row r="119" spans="1:3" x14ac:dyDescent="0.35">
      <c r="A119" s="387"/>
      <c r="B119" s="388"/>
    </row>
    <row r="120" spans="1:3" x14ac:dyDescent="0.35">
      <c r="A120" s="387"/>
      <c r="B120" s="389"/>
    </row>
    <row r="121" spans="1:3" x14ac:dyDescent="0.35">
      <c r="A121" s="387"/>
      <c r="B121" s="389"/>
    </row>
    <row r="122" spans="1:3" x14ac:dyDescent="0.35">
      <c r="A122" s="387"/>
      <c r="B122" s="389"/>
    </row>
    <row r="123" spans="1:3" x14ac:dyDescent="0.35">
      <c r="A123" s="387"/>
      <c r="B123" s="389"/>
    </row>
    <row r="124" spans="1:3" x14ac:dyDescent="0.35">
      <c r="A124" s="387"/>
      <c r="B124" s="389"/>
    </row>
    <row r="125" spans="1:3" x14ac:dyDescent="0.35">
      <c r="A125" s="387"/>
      <c r="B125" s="389"/>
    </row>
    <row r="126" spans="1:3" x14ac:dyDescent="0.35">
      <c r="A126" s="387"/>
      <c r="B126" s="389"/>
    </row>
    <row r="127" spans="1:3" x14ac:dyDescent="0.35">
      <c r="A127" s="387"/>
      <c r="B127" s="38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12</vt:i4>
      </vt:variant>
    </vt:vector>
  </HeadingPairs>
  <TitlesOfParts>
    <vt:vector size="21" baseType="lpstr">
      <vt:lpstr>Lettre devis</vt:lpstr>
      <vt:lpstr>Devis Client</vt:lpstr>
      <vt:lpstr>Devis Accomp</vt:lpstr>
      <vt:lpstr>Débours Global</vt:lpstr>
      <vt:lpstr>Débours E</vt:lpstr>
      <vt:lpstr>Débours M</vt:lpstr>
      <vt:lpstr>Annexe</vt:lpstr>
      <vt:lpstr>REFERENTIEL PRIX</vt:lpstr>
      <vt:lpstr>site lot 12 bis</vt:lpstr>
      <vt:lpstr>Alexandre_LAROCCA</vt:lpstr>
      <vt:lpstr>Destinataire_devis</vt:lpstr>
      <vt:lpstr>Nicolas_BLANCHECOTTE</vt:lpstr>
      <vt:lpstr>Responsable</vt:lpstr>
      <vt:lpstr>Songphol_NGEUNLARD</vt:lpstr>
      <vt:lpstr>Annexe!Zone_d_impression</vt:lpstr>
      <vt:lpstr>'Débours E'!Zone_d_impression</vt:lpstr>
      <vt:lpstr>'Débours Global'!Zone_d_impression</vt:lpstr>
      <vt:lpstr>'Débours M'!Zone_d_impression</vt:lpstr>
      <vt:lpstr>'Devis Accomp'!Zone_d_impression</vt:lpstr>
      <vt:lpstr>'Devis Client'!Zone_d_impression</vt:lpstr>
      <vt:lpstr>'Lettre devis'!Zone_d_impression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2020-01-28T12:13:07Z</dcterms:modified>
</cp:coreProperties>
</file>