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png" ContentType="image/png"/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tables/table10.xml" ContentType="application/vnd.openxmlformats-officedocument.spreadsheetml.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ables/table9.xml" ContentType="application/vnd.openxmlformats-officedocument.spreadsheetml.table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worksheets/sheet17.xml" ContentType="application/vnd.openxmlformats-officedocument.spreadsheetml.worksheet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840" windowHeight="9795" tabRatio="883"/>
  </bookViews>
  <sheets>
    <sheet name="Fonctionnement" sheetId="32" r:id="rId1"/>
    <sheet name="JANV" sheetId="1" r:id="rId2"/>
    <sheet name="FEV" sheetId="20" r:id="rId3"/>
    <sheet name="MARS" sheetId="21" r:id="rId4"/>
    <sheet name="AVR" sheetId="22" r:id="rId5"/>
    <sheet name="MAI" sheetId="24" r:id="rId6"/>
    <sheet name="JUIN" sheetId="25" r:id="rId7"/>
    <sheet name="JUILLET" sheetId="26" r:id="rId8"/>
    <sheet name="AOUT" sheetId="27" r:id="rId9"/>
    <sheet name="SEPTEMBRE" sheetId="28" r:id="rId10"/>
    <sheet name="OCTOBRE" sheetId="29" r:id="rId11"/>
    <sheet name="NOVEMBRE" sheetId="30" r:id="rId12"/>
    <sheet name="DECEMBRE" sheetId="31" r:id="rId13"/>
    <sheet name="Liste du personnel" sheetId="8" r:id="rId14"/>
    <sheet name="Récap" sheetId="6" state="hidden" r:id="rId15"/>
    <sheet name="Paramètres" sheetId="2" r:id="rId16"/>
    <sheet name="RAZ" sheetId="33" state="hidden" r:id="rId17"/>
  </sheets>
  <externalReferences>
    <externalReference r:id="rId18"/>
  </externalReferences>
  <definedNames>
    <definedName name="_xlnm._FilterDatabase" localSheetId="8" hidden="1">AOUT!$A$6:$B$67</definedName>
    <definedName name="_xlnm._FilterDatabase" localSheetId="4" hidden="1">AVR!$A$6:$B$67</definedName>
    <definedName name="_xlnm._FilterDatabase" localSheetId="12" hidden="1">DECEMBRE!$A$6:$B$67</definedName>
    <definedName name="_xlnm._FilterDatabase" localSheetId="2" hidden="1">FEV!$A$6:$B$67</definedName>
    <definedName name="_xlnm._FilterDatabase" localSheetId="1" hidden="1">JANV!$A$6:$B$67</definedName>
    <definedName name="_xlnm._FilterDatabase" localSheetId="7" hidden="1">JUILLET!$A$6:$B$67</definedName>
    <definedName name="_xlnm._FilterDatabase" localSheetId="6" hidden="1">JUIN!$A$6:$B$67</definedName>
    <definedName name="_xlnm._FilterDatabase" localSheetId="5" hidden="1">MAI!$A$6:$B$67</definedName>
    <definedName name="_xlnm._FilterDatabase" localSheetId="3" hidden="1">MARS!$A$6:$B$67</definedName>
    <definedName name="_xlnm._FilterDatabase" localSheetId="11" hidden="1">NOVEMBRE!$A$6:$B$67</definedName>
    <definedName name="_xlnm._FilterDatabase" localSheetId="10" hidden="1">OCTOBRE!$A$6:$B$67</definedName>
    <definedName name="_xlnm._FilterDatabase" localSheetId="15" hidden="1">Paramètres!$A$1:$A$16</definedName>
    <definedName name="_xlnm._FilterDatabase" localSheetId="9" hidden="1">SEPTEMBRE!$A$6:$B$67</definedName>
    <definedName name="ABS">Paramètres!$A$2:$A$16</definedName>
  </definedNames>
  <calcPr calcId="125725"/>
</workbook>
</file>

<file path=xl/calcChain.xml><?xml version="1.0" encoding="utf-8"?>
<calcChain xmlns="http://schemas.openxmlformats.org/spreadsheetml/2006/main">
  <c r="N2" i="2"/>
  <c r="O2" l="1"/>
  <c r="K4"/>
  <c r="K3"/>
  <c r="K2"/>
  <c r="K13"/>
  <c r="K14"/>
  <c r="K15"/>
  <c r="K16"/>
  <c r="K17"/>
  <c r="K18"/>
  <c r="K19"/>
  <c r="K20"/>
  <c r="K21"/>
  <c r="K22"/>
  <c r="K23"/>
  <c r="K12"/>
  <c r="AN66" i="31" l="1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A60"/>
  <c r="C60" s="1"/>
  <c r="A59"/>
  <c r="A58"/>
  <c r="C58" s="1"/>
  <c r="A57"/>
  <c r="A56"/>
  <c r="C56" s="1"/>
  <c r="A55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M66" i="30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M67" s="1"/>
  <c r="AL63"/>
  <c r="AK63"/>
  <c r="AK67" s="1"/>
  <c r="AJ63"/>
  <c r="AJ67" s="1"/>
  <c r="AI63"/>
  <c r="AH63"/>
  <c r="AH67" s="1"/>
  <c r="AG63"/>
  <c r="AG67" s="1"/>
  <c r="AF63"/>
  <c r="AF67" s="1"/>
  <c r="AE63"/>
  <c r="AD63"/>
  <c r="AD67" s="1"/>
  <c r="AC63"/>
  <c r="AC67" s="1"/>
  <c r="AB63"/>
  <c r="AB67" s="1"/>
  <c r="AA63"/>
  <c r="Z63"/>
  <c r="Z67" s="1"/>
  <c r="Y63"/>
  <c r="Y67" s="1"/>
  <c r="X63"/>
  <c r="X67" s="1"/>
  <c r="W63"/>
  <c r="V63"/>
  <c r="V67" s="1"/>
  <c r="U63"/>
  <c r="U67" s="1"/>
  <c r="T63"/>
  <c r="T67" s="1"/>
  <c r="S63"/>
  <c r="R63"/>
  <c r="R67" s="1"/>
  <c r="Q63"/>
  <c r="Q67" s="1"/>
  <c r="P63"/>
  <c r="P67" s="1"/>
  <c r="O63"/>
  <c r="N63"/>
  <c r="N67" s="1"/>
  <c r="M63"/>
  <c r="M67" s="1"/>
  <c r="L63"/>
  <c r="L67" s="1"/>
  <c r="K63"/>
  <c r="J63"/>
  <c r="J67" s="1"/>
  <c r="A62"/>
  <c r="A61"/>
  <c r="C61" s="1"/>
  <c r="A60"/>
  <c r="A59"/>
  <c r="C59" s="1"/>
  <c r="A58"/>
  <c r="A57"/>
  <c r="C57" s="1"/>
  <c r="A56"/>
  <c r="A55"/>
  <c r="C55" s="1"/>
  <c r="A54"/>
  <c r="A53"/>
  <c r="C53" s="1"/>
  <c r="A52"/>
  <c r="A51"/>
  <c r="C51" s="1"/>
  <c r="A50"/>
  <c r="A49"/>
  <c r="C49" s="1"/>
  <c r="A48"/>
  <c r="A47"/>
  <c r="C47" s="1"/>
  <c r="A46"/>
  <c r="A45"/>
  <c r="C45" s="1"/>
  <c r="A44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N66" i="29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A47"/>
  <c r="C47" s="1"/>
  <c r="A46"/>
  <c r="A45"/>
  <c r="C45" s="1"/>
  <c r="A44"/>
  <c r="A43"/>
  <c r="C43" s="1"/>
  <c r="A42"/>
  <c r="A41"/>
  <c r="C41" s="1"/>
  <c r="A40"/>
  <c r="A39"/>
  <c r="C39" s="1"/>
  <c r="A38"/>
  <c r="A37"/>
  <c r="C37" s="1"/>
  <c r="A36"/>
  <c r="A35"/>
  <c r="C35" s="1"/>
  <c r="A34"/>
  <c r="A33"/>
  <c r="C33" s="1"/>
  <c r="A32"/>
  <c r="A31"/>
  <c r="C31" s="1"/>
  <c r="A30"/>
  <c r="A29"/>
  <c r="C29" s="1"/>
  <c r="A28"/>
  <c r="A27"/>
  <c r="C27" s="1"/>
  <c r="A26"/>
  <c r="A25"/>
  <c r="C25" s="1"/>
  <c r="A24"/>
  <c r="A23"/>
  <c r="C23" s="1"/>
  <c r="A22"/>
  <c r="A21"/>
  <c r="C21" s="1"/>
  <c r="A20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M66" i="28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M67" s="1"/>
  <c r="AL63"/>
  <c r="AL67" s="1"/>
  <c r="AK63"/>
  <c r="AK67" s="1"/>
  <c r="AJ63"/>
  <c r="AJ67" s="1"/>
  <c r="AI63"/>
  <c r="AI67" s="1"/>
  <c r="AH63"/>
  <c r="AH67" s="1"/>
  <c r="AG63"/>
  <c r="AG67" s="1"/>
  <c r="AF63"/>
  <c r="AF67" s="1"/>
  <c r="AE63"/>
  <c r="AE67" s="1"/>
  <c r="AD63"/>
  <c r="AD67" s="1"/>
  <c r="AC63"/>
  <c r="AC67" s="1"/>
  <c r="AB63"/>
  <c r="AB67" s="1"/>
  <c r="AA63"/>
  <c r="AA67" s="1"/>
  <c r="Z63"/>
  <c r="Z67" s="1"/>
  <c r="Y63"/>
  <c r="Y67" s="1"/>
  <c r="X63"/>
  <c r="X67" s="1"/>
  <c r="W63"/>
  <c r="W67" s="1"/>
  <c r="V63"/>
  <c r="V67" s="1"/>
  <c r="U63"/>
  <c r="U67" s="1"/>
  <c r="T63"/>
  <c r="T67" s="1"/>
  <c r="S63"/>
  <c r="S67" s="1"/>
  <c r="R63"/>
  <c r="R67" s="1"/>
  <c r="Q63"/>
  <c r="Q67" s="1"/>
  <c r="P63"/>
  <c r="P67" s="1"/>
  <c r="O63"/>
  <c r="O67" s="1"/>
  <c r="N63"/>
  <c r="N67" s="1"/>
  <c r="M63"/>
  <c r="M67" s="1"/>
  <c r="L63"/>
  <c r="L67" s="1"/>
  <c r="K63"/>
  <c r="K67" s="1"/>
  <c r="J63"/>
  <c r="J67" s="1"/>
  <c r="A62"/>
  <c r="D62" s="1"/>
  <c r="A61"/>
  <c r="C61" s="1"/>
  <c r="A60"/>
  <c r="A59"/>
  <c r="C59" s="1"/>
  <c r="A58"/>
  <c r="A57"/>
  <c r="C57" s="1"/>
  <c r="A56"/>
  <c r="A55"/>
  <c r="C55" s="1"/>
  <c r="A54"/>
  <c r="A53"/>
  <c r="D53" s="1"/>
  <c r="A52"/>
  <c r="D52" s="1"/>
  <c r="A51"/>
  <c r="D51" s="1"/>
  <c r="A50"/>
  <c r="D50" s="1"/>
  <c r="A49"/>
  <c r="D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A25"/>
  <c r="C25" s="1"/>
  <c r="A24"/>
  <c r="A23"/>
  <c r="C23" s="1"/>
  <c r="A22"/>
  <c r="C22" s="1"/>
  <c r="A21"/>
  <c r="A20"/>
  <c r="C20" s="1"/>
  <c r="A19"/>
  <c r="A18"/>
  <c r="C18" s="1"/>
  <c r="A17"/>
  <c r="A16"/>
  <c r="C16" s="1"/>
  <c r="A15"/>
  <c r="A14"/>
  <c r="C14" s="1"/>
  <c r="A13"/>
  <c r="A12"/>
  <c r="C12" s="1"/>
  <c r="A11"/>
  <c r="A10"/>
  <c r="C10" s="1"/>
  <c r="A9"/>
  <c r="D9" s="1"/>
  <c r="A8"/>
  <c r="D8" s="1"/>
  <c r="A7"/>
  <c r="D7" s="1"/>
  <c r="AN66" i="27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D27" s="1"/>
  <c r="A26"/>
  <c r="D26" s="1"/>
  <c r="A25"/>
  <c r="D25" s="1"/>
  <c r="A24"/>
  <c r="D24" s="1"/>
  <c r="A23"/>
  <c r="D23" s="1"/>
  <c r="A22"/>
  <c r="D22" s="1"/>
  <c r="A21"/>
  <c r="D21" s="1"/>
  <c r="A20"/>
  <c r="D20" s="1"/>
  <c r="A19"/>
  <c r="D19" s="1"/>
  <c r="A18"/>
  <c r="D18" s="1"/>
  <c r="A17"/>
  <c r="D17" s="1"/>
  <c r="A16"/>
  <c r="D16" s="1"/>
  <c r="A15"/>
  <c r="D15" s="1"/>
  <c r="A14"/>
  <c r="D14" s="1"/>
  <c r="A13"/>
  <c r="D13" s="1"/>
  <c r="A12"/>
  <c r="D12" s="1"/>
  <c r="A11"/>
  <c r="D11" s="1"/>
  <c r="A10"/>
  <c r="D10" s="1"/>
  <c r="A9"/>
  <c r="D9" s="1"/>
  <c r="A8"/>
  <c r="D8" s="1"/>
  <c r="A7"/>
  <c r="D7" s="1"/>
  <c r="AN66" i="26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A47"/>
  <c r="C47" s="1"/>
  <c r="A46"/>
  <c r="A45"/>
  <c r="C45" s="1"/>
  <c r="A44"/>
  <c r="A43"/>
  <c r="C43" s="1"/>
  <c r="A42"/>
  <c r="A41"/>
  <c r="C41" s="1"/>
  <c r="A40"/>
  <c r="A39"/>
  <c r="C39" s="1"/>
  <c r="A38"/>
  <c r="A37"/>
  <c r="C37" s="1"/>
  <c r="A36"/>
  <c r="A35"/>
  <c r="C35" s="1"/>
  <c r="A34"/>
  <c r="A33"/>
  <c r="C33" s="1"/>
  <c r="A32"/>
  <c r="A31"/>
  <c r="C31" s="1"/>
  <c r="A30"/>
  <c r="A29"/>
  <c r="C29" s="1"/>
  <c r="A28"/>
  <c r="A27"/>
  <c r="C27" s="1"/>
  <c r="A26"/>
  <c r="A25"/>
  <c r="C25" s="1"/>
  <c r="A24"/>
  <c r="A23"/>
  <c r="C23" s="1"/>
  <c r="A22"/>
  <c r="A21"/>
  <c r="C21" s="1"/>
  <c r="A20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M66" i="25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L63"/>
  <c r="AK63"/>
  <c r="AJ63"/>
  <c r="AJ67" s="1"/>
  <c r="AI63"/>
  <c r="AH63"/>
  <c r="AH67" s="1"/>
  <c r="AG63"/>
  <c r="AG67" s="1"/>
  <c r="AF63"/>
  <c r="AF67" s="1"/>
  <c r="AE63"/>
  <c r="AD63"/>
  <c r="AD67" s="1"/>
  <c r="AC63"/>
  <c r="AB63"/>
  <c r="AB67" s="1"/>
  <c r="AA63"/>
  <c r="Z63"/>
  <c r="Z67" s="1"/>
  <c r="Y63"/>
  <c r="Y67" s="1"/>
  <c r="X63"/>
  <c r="X67" s="1"/>
  <c r="W63"/>
  <c r="V63"/>
  <c r="V67" s="1"/>
  <c r="U63"/>
  <c r="T63"/>
  <c r="T67" s="1"/>
  <c r="S63"/>
  <c r="R63"/>
  <c r="R67" s="1"/>
  <c r="Q63"/>
  <c r="Q67" s="1"/>
  <c r="P63"/>
  <c r="P67" s="1"/>
  <c r="O63"/>
  <c r="N63"/>
  <c r="N67" s="1"/>
  <c r="M63"/>
  <c r="L63"/>
  <c r="L67" s="1"/>
  <c r="K63"/>
  <c r="J63"/>
  <c r="J67" s="1"/>
  <c r="A62"/>
  <c r="C62" s="1"/>
  <c r="A61"/>
  <c r="A60"/>
  <c r="C60" s="1"/>
  <c r="A59"/>
  <c r="A58"/>
  <c r="C58" s="1"/>
  <c r="A57"/>
  <c r="A56"/>
  <c r="C56" s="1"/>
  <c r="A55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B22" l="1"/>
  <c r="B31" i="27"/>
  <c r="B32" i="30"/>
  <c r="B20" i="31"/>
  <c r="B52"/>
  <c r="B38" i="25"/>
  <c r="B47" i="27"/>
  <c r="B8" i="30"/>
  <c r="B36" i="31"/>
  <c r="B11" i="26"/>
  <c r="B57"/>
  <c r="B39" i="27"/>
  <c r="B55"/>
  <c r="B24" i="30"/>
  <c r="B40"/>
  <c r="B12" i="31"/>
  <c r="B28"/>
  <c r="B44"/>
  <c r="B14" i="25"/>
  <c r="B30"/>
  <c r="B46"/>
  <c r="B19" i="26"/>
  <c r="B49"/>
  <c r="B12" i="29"/>
  <c r="B56"/>
  <c r="B16" i="30"/>
  <c r="B10" i="25"/>
  <c r="B18"/>
  <c r="B26"/>
  <c r="B34"/>
  <c r="B42"/>
  <c r="B50"/>
  <c r="B7" i="26"/>
  <c r="B15"/>
  <c r="B53"/>
  <c r="B61"/>
  <c r="B35" i="27"/>
  <c r="B43"/>
  <c r="B51"/>
  <c r="B59"/>
  <c r="B8" i="29"/>
  <c r="B16"/>
  <c r="B52"/>
  <c r="B60"/>
  <c r="B12" i="30"/>
  <c r="B20"/>
  <c r="B28"/>
  <c r="B36"/>
  <c r="B8" i="31"/>
  <c r="B16"/>
  <c r="B24"/>
  <c r="B32"/>
  <c r="B40"/>
  <c r="B48"/>
  <c r="B8" i="25"/>
  <c r="B12"/>
  <c r="B16"/>
  <c r="B20"/>
  <c r="B24"/>
  <c r="B28"/>
  <c r="B32"/>
  <c r="B36"/>
  <c r="B40"/>
  <c r="B44"/>
  <c r="B48"/>
  <c r="B52"/>
  <c r="B9" i="26"/>
  <c r="B13"/>
  <c r="B17"/>
  <c r="B51"/>
  <c r="B55"/>
  <c r="B59"/>
  <c r="B29" i="27"/>
  <c r="B33"/>
  <c r="B37"/>
  <c r="B41"/>
  <c r="B45"/>
  <c r="B49"/>
  <c r="B53"/>
  <c r="B57"/>
  <c r="B61"/>
  <c r="B10" i="29"/>
  <c r="B14"/>
  <c r="B18"/>
  <c r="B50"/>
  <c r="B54"/>
  <c r="B58"/>
  <c r="B62"/>
  <c r="B10" i="30"/>
  <c r="B14"/>
  <c r="B18"/>
  <c r="B22"/>
  <c r="B26"/>
  <c r="B30"/>
  <c r="B34"/>
  <c r="B38"/>
  <c r="B42"/>
  <c r="B10" i="31"/>
  <c r="B14"/>
  <c r="B18"/>
  <c r="B22"/>
  <c r="B26"/>
  <c r="B30"/>
  <c r="B34"/>
  <c r="B38"/>
  <c r="B42"/>
  <c r="B46"/>
  <c r="B50"/>
  <c r="AL67" i="30"/>
  <c r="D7" i="31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D7" i="30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7" i="29"/>
  <c r="D9"/>
  <c r="D11"/>
  <c r="D13"/>
  <c r="D15"/>
  <c r="D17"/>
  <c r="D19"/>
  <c r="D49"/>
  <c r="D51"/>
  <c r="D53"/>
  <c r="D55"/>
  <c r="D57"/>
  <c r="D59"/>
  <c r="D61"/>
  <c r="B7"/>
  <c r="D8"/>
  <c r="B9"/>
  <c r="D10"/>
  <c r="B11"/>
  <c r="D12"/>
  <c r="B13"/>
  <c r="D14"/>
  <c r="B15"/>
  <c r="D16"/>
  <c r="B17"/>
  <c r="D18"/>
  <c r="B19"/>
  <c r="B49"/>
  <c r="D50"/>
  <c r="B51"/>
  <c r="D52"/>
  <c r="B53"/>
  <c r="D54"/>
  <c r="B55"/>
  <c r="D56"/>
  <c r="B57"/>
  <c r="D58"/>
  <c r="B59"/>
  <c r="D60"/>
  <c r="B61"/>
  <c r="D62"/>
  <c r="D28" i="27"/>
  <c r="D30"/>
  <c r="D32"/>
  <c r="D34"/>
  <c r="D36"/>
  <c r="D38"/>
  <c r="D40"/>
  <c r="D42"/>
  <c r="D44"/>
  <c r="D46"/>
  <c r="D48"/>
  <c r="D50"/>
  <c r="D52"/>
  <c r="D54"/>
  <c r="D56"/>
  <c r="D58"/>
  <c r="D60"/>
  <c r="D62"/>
  <c r="B28"/>
  <c r="D29"/>
  <c r="B30"/>
  <c r="D31"/>
  <c r="B32"/>
  <c r="D33"/>
  <c r="B34"/>
  <c r="D35"/>
  <c r="B36"/>
  <c r="D37"/>
  <c r="B38"/>
  <c r="D39"/>
  <c r="B40"/>
  <c r="D41"/>
  <c r="B42"/>
  <c r="D43"/>
  <c r="B44"/>
  <c r="D45"/>
  <c r="B46"/>
  <c r="D47"/>
  <c r="B48"/>
  <c r="D49"/>
  <c r="B50"/>
  <c r="D51"/>
  <c r="B52"/>
  <c r="D53"/>
  <c r="B54"/>
  <c r="D55"/>
  <c r="B56"/>
  <c r="D57"/>
  <c r="B58"/>
  <c r="D59"/>
  <c r="B60"/>
  <c r="D61"/>
  <c r="B62"/>
  <c r="D8" i="26"/>
  <c r="D10"/>
  <c r="D12"/>
  <c r="D14"/>
  <c r="D16"/>
  <c r="D18"/>
  <c r="D50"/>
  <c r="D52"/>
  <c r="D54"/>
  <c r="D56"/>
  <c r="D58"/>
  <c r="D60"/>
  <c r="D62"/>
  <c r="D7"/>
  <c r="B8"/>
  <c r="D9"/>
  <c r="B10"/>
  <c r="D11"/>
  <c r="B12"/>
  <c r="D13"/>
  <c r="B14"/>
  <c r="D15"/>
  <c r="B16"/>
  <c r="D17"/>
  <c r="B18"/>
  <c r="D19"/>
  <c r="D49"/>
  <c r="B50"/>
  <c r="D51"/>
  <c r="B52"/>
  <c r="D53"/>
  <c r="B54"/>
  <c r="D55"/>
  <c r="B56"/>
  <c r="D57"/>
  <c r="B58"/>
  <c r="D59"/>
  <c r="B60"/>
  <c r="D61"/>
  <c r="B62"/>
  <c r="D7" i="25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L67" i="27"/>
  <c r="T67"/>
  <c r="AB67"/>
  <c r="AJ67"/>
  <c r="J67" i="26"/>
  <c r="L67"/>
  <c r="N67"/>
  <c r="P67"/>
  <c r="R67"/>
  <c r="T67"/>
  <c r="V67"/>
  <c r="X67"/>
  <c r="Z67"/>
  <c r="AB67"/>
  <c r="AD67"/>
  <c r="AF67"/>
  <c r="AH67"/>
  <c r="AJ67"/>
  <c r="AL67"/>
  <c r="AN67"/>
  <c r="AL67" i="25"/>
  <c r="K67" i="31"/>
  <c r="M67"/>
  <c r="O67"/>
  <c r="Q67"/>
  <c r="S67"/>
  <c r="U67"/>
  <c r="W67"/>
  <c r="Y67"/>
  <c r="AA67"/>
  <c r="AC67"/>
  <c r="AE67"/>
  <c r="AG67"/>
  <c r="AI67"/>
  <c r="AK67"/>
  <c r="AM67"/>
  <c r="J67" i="29"/>
  <c r="L67"/>
  <c r="N67"/>
  <c r="P67"/>
  <c r="R67"/>
  <c r="T67"/>
  <c r="V67"/>
  <c r="X67"/>
  <c r="Z67"/>
  <c r="AB67"/>
  <c r="AD67"/>
  <c r="AF67"/>
  <c r="AH67"/>
  <c r="AJ67"/>
  <c r="AL67"/>
  <c r="AN67"/>
  <c r="K67" i="27"/>
  <c r="M67"/>
  <c r="O67"/>
  <c r="Q67"/>
  <c r="S67"/>
  <c r="U67"/>
  <c r="W67"/>
  <c r="Y67"/>
  <c r="AA67"/>
  <c r="AC67"/>
  <c r="AE67"/>
  <c r="AG67"/>
  <c r="AI67"/>
  <c r="AK67"/>
  <c r="AM67"/>
  <c r="P67"/>
  <c r="X67"/>
  <c r="AF67"/>
  <c r="AN67"/>
  <c r="K67" i="26"/>
  <c r="M67"/>
  <c r="O67"/>
  <c r="Q67"/>
  <c r="S67"/>
  <c r="U67"/>
  <c r="W67"/>
  <c r="Y67"/>
  <c r="AA67"/>
  <c r="AC67"/>
  <c r="AE67"/>
  <c r="AG67"/>
  <c r="AI67"/>
  <c r="AK67"/>
  <c r="AM67"/>
  <c r="J67" i="31"/>
  <c r="L67"/>
  <c r="N67"/>
  <c r="P67"/>
  <c r="R67"/>
  <c r="T67"/>
  <c r="V67"/>
  <c r="X67"/>
  <c r="Z67"/>
  <c r="AB67"/>
  <c r="AD67"/>
  <c r="AF67"/>
  <c r="AH67"/>
  <c r="AJ67"/>
  <c r="AL67"/>
  <c r="AN67"/>
  <c r="K67" i="30"/>
  <c r="S67"/>
  <c r="AA67"/>
  <c r="AI67"/>
  <c r="O67"/>
  <c r="AE67"/>
  <c r="K67" i="29"/>
  <c r="M67"/>
  <c r="O67"/>
  <c r="Q67"/>
  <c r="S67"/>
  <c r="U67"/>
  <c r="W67"/>
  <c r="Y67"/>
  <c r="AA67"/>
  <c r="AC67"/>
  <c r="AE67"/>
  <c r="AG67"/>
  <c r="AI67"/>
  <c r="AK67"/>
  <c r="AM67"/>
  <c r="J67" i="27"/>
  <c r="N67"/>
  <c r="R67"/>
  <c r="V67"/>
  <c r="Z67"/>
  <c r="AD67"/>
  <c r="AH67"/>
  <c r="AL67"/>
  <c r="M67" i="25"/>
  <c r="U67"/>
  <c r="AC67"/>
  <c r="AK67"/>
  <c r="W67" i="30"/>
  <c r="D55" i="31"/>
  <c r="B55"/>
  <c r="C55"/>
  <c r="D59"/>
  <c r="B59"/>
  <c r="C59"/>
  <c r="D57"/>
  <c r="B57"/>
  <c r="C57"/>
  <c r="D61"/>
  <c r="B61"/>
  <c r="C61"/>
  <c r="D54"/>
  <c r="B54"/>
  <c r="D56"/>
  <c r="B56"/>
  <c r="D58"/>
  <c r="B58"/>
  <c r="D60"/>
  <c r="B60"/>
  <c r="D62"/>
  <c r="B62"/>
  <c r="D46" i="30"/>
  <c r="B46"/>
  <c r="C46"/>
  <c r="D50"/>
  <c r="B50"/>
  <c r="C50"/>
  <c r="D54"/>
  <c r="B54"/>
  <c r="C54"/>
  <c r="D58"/>
  <c r="B58"/>
  <c r="C58"/>
  <c r="D62"/>
  <c r="B62"/>
  <c r="C62"/>
  <c r="D44"/>
  <c r="B44"/>
  <c r="C44"/>
  <c r="D48"/>
  <c r="B48"/>
  <c r="C48"/>
  <c r="D52"/>
  <c r="B52"/>
  <c r="C52"/>
  <c r="D45"/>
  <c r="B45"/>
  <c r="D47"/>
  <c r="B47"/>
  <c r="D49"/>
  <c r="B49"/>
  <c r="D51"/>
  <c r="B51"/>
  <c r="D53"/>
  <c r="B53"/>
  <c r="D56"/>
  <c r="B56"/>
  <c r="C56"/>
  <c r="D60"/>
  <c r="B60"/>
  <c r="C60"/>
  <c r="D55"/>
  <c r="B55"/>
  <c r="D57"/>
  <c r="B57"/>
  <c r="D59"/>
  <c r="B59"/>
  <c r="D61"/>
  <c r="B61"/>
  <c r="D20" i="29"/>
  <c r="B20"/>
  <c r="D22"/>
  <c r="B22"/>
  <c r="D24"/>
  <c r="B24"/>
  <c r="D26"/>
  <c r="B26"/>
  <c r="D28"/>
  <c r="B28"/>
  <c r="D30"/>
  <c r="B30"/>
  <c r="D32"/>
  <c r="B32"/>
  <c r="D34"/>
  <c r="B34"/>
  <c r="D36"/>
  <c r="B36"/>
  <c r="D38"/>
  <c r="B38"/>
  <c r="D40"/>
  <c r="B40"/>
  <c r="D42"/>
  <c r="B42"/>
  <c r="D44"/>
  <c r="B44"/>
  <c r="D46"/>
  <c r="B46"/>
  <c r="D48"/>
  <c r="B48"/>
  <c r="C20"/>
  <c r="D21"/>
  <c r="B21"/>
  <c r="C22"/>
  <c r="D23"/>
  <c r="B23"/>
  <c r="C24"/>
  <c r="D25"/>
  <c r="B25"/>
  <c r="C26"/>
  <c r="D27"/>
  <c r="B27"/>
  <c r="C28"/>
  <c r="D29"/>
  <c r="B29"/>
  <c r="C30"/>
  <c r="D31"/>
  <c r="B31"/>
  <c r="C32"/>
  <c r="D33"/>
  <c r="B33"/>
  <c r="C34"/>
  <c r="D35"/>
  <c r="B35"/>
  <c r="C36"/>
  <c r="D37"/>
  <c r="B37"/>
  <c r="C38"/>
  <c r="D39"/>
  <c r="B39"/>
  <c r="C40"/>
  <c r="D41"/>
  <c r="B41"/>
  <c r="C42"/>
  <c r="D43"/>
  <c r="B43"/>
  <c r="C44"/>
  <c r="D45"/>
  <c r="B45"/>
  <c r="C46"/>
  <c r="D47"/>
  <c r="B47"/>
  <c r="C48"/>
  <c r="C7" i="28"/>
  <c r="C8"/>
  <c r="C9"/>
  <c r="D11"/>
  <c r="B11"/>
  <c r="D13"/>
  <c r="B13"/>
  <c r="D15"/>
  <c r="B15"/>
  <c r="D17"/>
  <c r="B17"/>
  <c r="D19"/>
  <c r="B19"/>
  <c r="D21"/>
  <c r="B21"/>
  <c r="D24"/>
  <c r="B24"/>
  <c r="C24"/>
  <c r="B7"/>
  <c r="B8"/>
  <c r="B9"/>
  <c r="D10"/>
  <c r="B10"/>
  <c r="C11"/>
  <c r="D12"/>
  <c r="B12"/>
  <c r="C13"/>
  <c r="D14"/>
  <c r="B14"/>
  <c r="C15"/>
  <c r="D16"/>
  <c r="B16"/>
  <c r="C17"/>
  <c r="D18"/>
  <c r="B18"/>
  <c r="C19"/>
  <c r="D20"/>
  <c r="B20"/>
  <c r="C21"/>
  <c r="D22"/>
  <c r="B22"/>
  <c r="D26"/>
  <c r="B26"/>
  <c r="C26"/>
  <c r="D23"/>
  <c r="B23"/>
  <c r="D25"/>
  <c r="B25"/>
  <c r="D27"/>
  <c r="B27"/>
  <c r="D29"/>
  <c r="B29"/>
  <c r="D31"/>
  <c r="B31"/>
  <c r="D33"/>
  <c r="B33"/>
  <c r="D35"/>
  <c r="B35"/>
  <c r="D37"/>
  <c r="B37"/>
  <c r="D39"/>
  <c r="B39"/>
  <c r="D41"/>
  <c r="B41"/>
  <c r="D43"/>
  <c r="B43"/>
  <c r="D45"/>
  <c r="B45"/>
  <c r="D47"/>
  <c r="B47"/>
  <c r="D28"/>
  <c r="B28"/>
  <c r="D30"/>
  <c r="B30"/>
  <c r="D32"/>
  <c r="B32"/>
  <c r="D34"/>
  <c r="B34"/>
  <c r="D36"/>
  <c r="B36"/>
  <c r="D38"/>
  <c r="B38"/>
  <c r="D40"/>
  <c r="B40"/>
  <c r="D42"/>
  <c r="B42"/>
  <c r="D44"/>
  <c r="B44"/>
  <c r="D46"/>
  <c r="B46"/>
  <c r="D48"/>
  <c r="B48"/>
  <c r="C49"/>
  <c r="C50"/>
  <c r="C51"/>
  <c r="C52"/>
  <c r="C53"/>
  <c r="D54"/>
  <c r="B54"/>
  <c r="D56"/>
  <c r="B56"/>
  <c r="D58"/>
  <c r="B58"/>
  <c r="D60"/>
  <c r="B60"/>
  <c r="B49"/>
  <c r="B50"/>
  <c r="B51"/>
  <c r="B52"/>
  <c r="B53"/>
  <c r="C54"/>
  <c r="D55"/>
  <c r="B55"/>
  <c r="C56"/>
  <c r="D57"/>
  <c r="B57"/>
  <c r="C58"/>
  <c r="D59"/>
  <c r="B59"/>
  <c r="C60"/>
  <c r="D61"/>
  <c r="B61"/>
  <c r="C62"/>
  <c r="B62"/>
  <c r="C7" i="2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7"/>
  <c r="D20" i="26"/>
  <c r="B20"/>
  <c r="D22"/>
  <c r="B22"/>
  <c r="D24"/>
  <c r="B24"/>
  <c r="D26"/>
  <c r="B26"/>
  <c r="D28"/>
  <c r="B28"/>
  <c r="D30"/>
  <c r="B30"/>
  <c r="D32"/>
  <c r="B32"/>
  <c r="D34"/>
  <c r="B34"/>
  <c r="D36"/>
  <c r="B36"/>
  <c r="D38"/>
  <c r="B38"/>
  <c r="D40"/>
  <c r="B40"/>
  <c r="D42"/>
  <c r="B42"/>
  <c r="D44"/>
  <c r="B44"/>
  <c r="D46"/>
  <c r="B46"/>
  <c r="D48"/>
  <c r="B48"/>
  <c r="C20"/>
  <c r="D21"/>
  <c r="B21"/>
  <c r="C22"/>
  <c r="D23"/>
  <c r="B23"/>
  <c r="C24"/>
  <c r="D25"/>
  <c r="B25"/>
  <c r="C26"/>
  <c r="D27"/>
  <c r="B27"/>
  <c r="C28"/>
  <c r="D29"/>
  <c r="B29"/>
  <c r="C30"/>
  <c r="D31"/>
  <c r="B31"/>
  <c r="C32"/>
  <c r="D33"/>
  <c r="B33"/>
  <c r="C34"/>
  <c r="D35"/>
  <c r="B35"/>
  <c r="C36"/>
  <c r="D37"/>
  <c r="B37"/>
  <c r="C38"/>
  <c r="D39"/>
  <c r="B39"/>
  <c r="C40"/>
  <c r="D41"/>
  <c r="B41"/>
  <c r="C42"/>
  <c r="D43"/>
  <c r="B43"/>
  <c r="C44"/>
  <c r="D45"/>
  <c r="B45"/>
  <c r="C46"/>
  <c r="D47"/>
  <c r="B47"/>
  <c r="C48"/>
  <c r="D55" i="25"/>
  <c r="B55"/>
  <c r="C55"/>
  <c r="D59"/>
  <c r="B59"/>
  <c r="C59"/>
  <c r="D57"/>
  <c r="B57"/>
  <c r="C57"/>
  <c r="D61"/>
  <c r="B61"/>
  <c r="C61"/>
  <c r="K67"/>
  <c r="O67"/>
  <c r="S67"/>
  <c r="W67"/>
  <c r="AA67"/>
  <c r="AE67"/>
  <c r="AI67"/>
  <c r="AM67"/>
  <c r="D54"/>
  <c r="B54"/>
  <c r="D56"/>
  <c r="B56"/>
  <c r="D58"/>
  <c r="B58"/>
  <c r="D60"/>
  <c r="B60"/>
  <c r="D62"/>
  <c r="B62"/>
  <c r="AN66" i="24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D27" s="1"/>
  <c r="A26"/>
  <c r="D26" s="1"/>
  <c r="A25"/>
  <c r="D25" s="1"/>
  <c r="A24"/>
  <c r="D24" s="1"/>
  <c r="A23"/>
  <c r="D23" s="1"/>
  <c r="A22"/>
  <c r="D22" s="1"/>
  <c r="A21"/>
  <c r="D21" s="1"/>
  <c r="A20"/>
  <c r="D20" s="1"/>
  <c r="A19"/>
  <c r="D19" s="1"/>
  <c r="A18"/>
  <c r="D18" s="1"/>
  <c r="A17"/>
  <c r="A16"/>
  <c r="C16" s="1"/>
  <c r="A15"/>
  <c r="C15" s="1"/>
  <c r="A14"/>
  <c r="C14" s="1"/>
  <c r="A13"/>
  <c r="C13" s="1"/>
  <c r="A12"/>
  <c r="C12" s="1"/>
  <c r="A11"/>
  <c r="C11" s="1"/>
  <c r="A10"/>
  <c r="A9"/>
  <c r="C9" s="1"/>
  <c r="A8"/>
  <c r="C8" s="1"/>
  <c r="A7"/>
  <c r="C7" s="1"/>
  <c r="AM66" i="22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M63"/>
  <c r="AL63"/>
  <c r="AL67" s="1"/>
  <c r="AK63"/>
  <c r="AJ63"/>
  <c r="AJ67" s="1"/>
  <c r="AI63"/>
  <c r="AH63"/>
  <c r="AH67" s="1"/>
  <c r="AG63"/>
  <c r="AF63"/>
  <c r="AF67" s="1"/>
  <c r="AE63"/>
  <c r="AD63"/>
  <c r="AD67" s="1"/>
  <c r="AC63"/>
  <c r="AB63"/>
  <c r="AB67" s="1"/>
  <c r="AA63"/>
  <c r="Z63"/>
  <c r="Z67" s="1"/>
  <c r="Y63"/>
  <c r="X63"/>
  <c r="X67" s="1"/>
  <c r="W63"/>
  <c r="V63"/>
  <c r="V67" s="1"/>
  <c r="U63"/>
  <c r="T63"/>
  <c r="T67" s="1"/>
  <c r="S63"/>
  <c r="R63"/>
  <c r="R67" s="1"/>
  <c r="Q63"/>
  <c r="P63"/>
  <c r="P67" s="1"/>
  <c r="O63"/>
  <c r="N63"/>
  <c r="N67" s="1"/>
  <c r="M63"/>
  <c r="L63"/>
  <c r="L67" s="1"/>
  <c r="K63"/>
  <c r="J63"/>
  <c r="J67" s="1"/>
  <c r="A62"/>
  <c r="C62" s="1"/>
  <c r="A61"/>
  <c r="A60"/>
  <c r="C60" s="1"/>
  <c r="A59"/>
  <c r="D59" s="1"/>
  <c r="A58"/>
  <c r="C58" s="1"/>
  <c r="A57"/>
  <c r="A56"/>
  <c r="C56" s="1"/>
  <c r="A55"/>
  <c r="D55" s="1"/>
  <c r="A54"/>
  <c r="C54" s="1"/>
  <c r="A53"/>
  <c r="A52"/>
  <c r="C52" s="1"/>
  <c r="A51"/>
  <c r="D51" s="1"/>
  <c r="A50"/>
  <c r="C50" s="1"/>
  <c r="A49"/>
  <c r="A48"/>
  <c r="A47"/>
  <c r="C47" s="1"/>
  <c r="A46"/>
  <c r="D46" s="1"/>
  <c r="A45"/>
  <c r="C45" s="1"/>
  <c r="A44"/>
  <c r="A43"/>
  <c r="C43" s="1"/>
  <c r="A42"/>
  <c r="D42" s="1"/>
  <c r="A41"/>
  <c r="C41" s="1"/>
  <c r="A40"/>
  <c r="A39"/>
  <c r="C39" s="1"/>
  <c r="A38"/>
  <c r="D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D27" s="1"/>
  <c r="A26"/>
  <c r="D26" s="1"/>
  <c r="A25"/>
  <c r="D25" s="1"/>
  <c r="A24"/>
  <c r="D24" s="1"/>
  <c r="A23"/>
  <c r="D23" s="1"/>
  <c r="A22"/>
  <c r="D22" s="1"/>
  <c r="A21"/>
  <c r="C21" s="1"/>
  <c r="A20"/>
  <c r="A19"/>
  <c r="C19" s="1"/>
  <c r="A18"/>
  <c r="A17"/>
  <c r="C17" s="1"/>
  <c r="A16"/>
  <c r="A15"/>
  <c r="C15" s="1"/>
  <c r="A14"/>
  <c r="A13"/>
  <c r="C13" s="1"/>
  <c r="A12"/>
  <c r="A11"/>
  <c r="C11" s="1"/>
  <c r="A10"/>
  <c r="A9"/>
  <c r="C9" s="1"/>
  <c r="A8"/>
  <c r="A7"/>
  <c r="C7" s="1"/>
  <c r="B60" l="1"/>
  <c r="B39"/>
  <c r="B58"/>
  <c r="B30"/>
  <c r="B34"/>
  <c r="B45"/>
  <c r="B47"/>
  <c r="B50"/>
  <c r="B52"/>
  <c r="B30" i="24"/>
  <c r="B34"/>
  <c r="B38"/>
  <c r="B42"/>
  <c r="B46"/>
  <c r="B50"/>
  <c r="B54"/>
  <c r="B58"/>
  <c r="B62"/>
  <c r="B28"/>
  <c r="B32"/>
  <c r="B36"/>
  <c r="B40"/>
  <c r="B44"/>
  <c r="B48"/>
  <c r="B52"/>
  <c r="B56"/>
  <c r="B60"/>
  <c r="D29"/>
  <c r="D31"/>
  <c r="D33"/>
  <c r="D35"/>
  <c r="D37"/>
  <c r="D39"/>
  <c r="D41"/>
  <c r="D43"/>
  <c r="D45"/>
  <c r="D47"/>
  <c r="D49"/>
  <c r="D51"/>
  <c r="D53"/>
  <c r="D55"/>
  <c r="D57"/>
  <c r="D59"/>
  <c r="D61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D54"/>
  <c r="B55"/>
  <c r="D56"/>
  <c r="B57"/>
  <c r="D58"/>
  <c r="B59"/>
  <c r="D60"/>
  <c r="B61"/>
  <c r="D62"/>
  <c r="B28" i="22"/>
  <c r="B32"/>
  <c r="B36"/>
  <c r="B41"/>
  <c r="B43"/>
  <c r="B54"/>
  <c r="B56"/>
  <c r="B62"/>
  <c r="J67" i="24"/>
  <c r="L67"/>
  <c r="N67"/>
  <c r="P67"/>
  <c r="R67"/>
  <c r="T67"/>
  <c r="V67"/>
  <c r="X67"/>
  <c r="Z67"/>
  <c r="AB67"/>
  <c r="AD67"/>
  <c r="AF67"/>
  <c r="AH67"/>
  <c r="AJ67"/>
  <c r="AL67"/>
  <c r="AN67"/>
  <c r="K67"/>
  <c r="M67"/>
  <c r="O67"/>
  <c r="Q67"/>
  <c r="S67"/>
  <c r="U67"/>
  <c r="W67"/>
  <c r="Y67"/>
  <c r="AA67"/>
  <c r="AC67"/>
  <c r="AE67"/>
  <c r="AG67"/>
  <c r="AI67"/>
  <c r="AK67"/>
  <c r="AM67"/>
  <c r="D10"/>
  <c r="B10"/>
  <c r="D7"/>
  <c r="B7"/>
  <c r="D9"/>
  <c r="B9"/>
  <c r="C10"/>
  <c r="D11"/>
  <c r="B11"/>
  <c r="D13"/>
  <c r="B13"/>
  <c r="D15"/>
  <c r="B15"/>
  <c r="D17"/>
  <c r="B17"/>
  <c r="C17"/>
  <c r="D8"/>
  <c r="B8"/>
  <c r="D12"/>
  <c r="B12"/>
  <c r="D14"/>
  <c r="B14"/>
  <c r="D16"/>
  <c r="B16"/>
  <c r="C18"/>
  <c r="C20"/>
  <c r="C23"/>
  <c r="C25"/>
  <c r="C26"/>
  <c r="C19"/>
  <c r="C21"/>
  <c r="C22"/>
  <c r="C24"/>
  <c r="C27"/>
  <c r="B18"/>
  <c r="B19"/>
  <c r="B20"/>
  <c r="B21"/>
  <c r="B22"/>
  <c r="B23"/>
  <c r="B24"/>
  <c r="B25"/>
  <c r="B26"/>
  <c r="B27"/>
  <c r="D29" i="22"/>
  <c r="D31"/>
  <c r="D33"/>
  <c r="D35"/>
  <c r="D37"/>
  <c r="C40"/>
  <c r="B40"/>
  <c r="C44"/>
  <c r="B44"/>
  <c r="C48"/>
  <c r="B48"/>
  <c r="C49"/>
  <c r="B49"/>
  <c r="C53"/>
  <c r="B53"/>
  <c r="C57"/>
  <c r="B57"/>
  <c r="C61"/>
  <c r="B61"/>
  <c r="D28"/>
  <c r="B29"/>
  <c r="D30"/>
  <c r="B31"/>
  <c r="D32"/>
  <c r="B33"/>
  <c r="D34"/>
  <c r="B35"/>
  <c r="D36"/>
  <c r="B37"/>
  <c r="C38"/>
  <c r="B38"/>
  <c r="D40"/>
  <c r="C42"/>
  <c r="B42"/>
  <c r="D44"/>
  <c r="C46"/>
  <c r="B46"/>
  <c r="D48"/>
  <c r="D49"/>
  <c r="C51"/>
  <c r="B51"/>
  <c r="D53"/>
  <c r="C55"/>
  <c r="B55"/>
  <c r="D57"/>
  <c r="C59"/>
  <c r="B59"/>
  <c r="D61"/>
  <c r="D39"/>
  <c r="D41"/>
  <c r="D43"/>
  <c r="D45"/>
  <c r="D47"/>
  <c r="D50"/>
  <c r="D52"/>
  <c r="D54"/>
  <c r="D56"/>
  <c r="D58"/>
  <c r="D60"/>
  <c r="D62"/>
  <c r="K67"/>
  <c r="M67"/>
  <c r="O67"/>
  <c r="Q67"/>
  <c r="S67"/>
  <c r="U67"/>
  <c r="W67"/>
  <c r="Y67"/>
  <c r="AA67"/>
  <c r="AC67"/>
  <c r="AE67"/>
  <c r="AG67"/>
  <c r="AI67"/>
  <c r="AK67"/>
  <c r="AM67"/>
  <c r="D8"/>
  <c r="B8"/>
  <c r="D10"/>
  <c r="B10"/>
  <c r="D12"/>
  <c r="B12"/>
  <c r="D14"/>
  <c r="B14"/>
  <c r="D16"/>
  <c r="B16"/>
  <c r="D18"/>
  <c r="B18"/>
  <c r="D20"/>
  <c r="B20"/>
  <c r="D7"/>
  <c r="B7"/>
  <c r="C8"/>
  <c r="D9"/>
  <c r="B9"/>
  <c r="C10"/>
  <c r="D11"/>
  <c r="B11"/>
  <c r="C12"/>
  <c r="D13"/>
  <c r="B13"/>
  <c r="C14"/>
  <c r="D15"/>
  <c r="B15"/>
  <c r="C16"/>
  <c r="D17"/>
  <c r="B17"/>
  <c r="C18"/>
  <c r="D19"/>
  <c r="B19"/>
  <c r="C20"/>
  <c r="D21"/>
  <c r="B21"/>
  <c r="C22"/>
  <c r="C23"/>
  <c r="C24"/>
  <c r="C25"/>
  <c r="C26"/>
  <c r="C27"/>
  <c r="B22"/>
  <c r="B23"/>
  <c r="B24"/>
  <c r="B25"/>
  <c r="B26"/>
  <c r="B27"/>
  <c r="AN66" i="21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A60"/>
  <c r="C60" s="1"/>
  <c r="A59"/>
  <c r="A58"/>
  <c r="C58" s="1"/>
  <c r="A57"/>
  <c r="A56"/>
  <c r="C56" s="1"/>
  <c r="A55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C45" s="1"/>
  <c r="A44"/>
  <c r="C44" s="1"/>
  <c r="A43"/>
  <c r="C43" s="1"/>
  <c r="A42"/>
  <c r="C42" s="1"/>
  <c r="A41"/>
  <c r="C41" s="1"/>
  <c r="A40"/>
  <c r="C40" s="1"/>
  <c r="A39"/>
  <c r="C39" s="1"/>
  <c r="A38"/>
  <c r="C38" s="1"/>
  <c r="A37"/>
  <c r="C37" s="1"/>
  <c r="A36"/>
  <c r="C36" s="1"/>
  <c r="A35"/>
  <c r="C35" s="1"/>
  <c r="A34"/>
  <c r="C34" s="1"/>
  <c r="A33"/>
  <c r="C33" s="1"/>
  <c r="A32"/>
  <c r="C32" s="1"/>
  <c r="A31"/>
  <c r="C31" s="1"/>
  <c r="A30"/>
  <c r="C30" s="1"/>
  <c r="A29"/>
  <c r="C29" s="1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AL66" i="20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A62"/>
  <c r="C62" s="1"/>
  <c r="A61"/>
  <c r="C61" s="1"/>
  <c r="A60"/>
  <c r="C60" s="1"/>
  <c r="A59"/>
  <c r="C59" s="1"/>
  <c r="A58"/>
  <c r="C58" s="1"/>
  <c r="A57"/>
  <c r="C57" s="1"/>
  <c r="A56"/>
  <c r="C56" s="1"/>
  <c r="A55"/>
  <c r="C55" s="1"/>
  <c r="A54"/>
  <c r="C54" s="1"/>
  <c r="A53"/>
  <c r="C53" s="1"/>
  <c r="A52"/>
  <c r="C52" s="1"/>
  <c r="A51"/>
  <c r="C51" s="1"/>
  <c r="A50"/>
  <c r="C50" s="1"/>
  <c r="A49"/>
  <c r="C49" s="1"/>
  <c r="A48"/>
  <c r="C48" s="1"/>
  <c r="A47"/>
  <c r="C47" s="1"/>
  <c r="A46"/>
  <c r="C46" s="1"/>
  <c r="A45"/>
  <c r="A44"/>
  <c r="C44" s="1"/>
  <c r="A43"/>
  <c r="C43" s="1"/>
  <c r="A42"/>
  <c r="C42" s="1"/>
  <c r="A41"/>
  <c r="A40"/>
  <c r="C40" s="1"/>
  <c r="A39"/>
  <c r="C39" s="1"/>
  <c r="A38"/>
  <c r="C38" s="1"/>
  <c r="A37"/>
  <c r="A36"/>
  <c r="C36" s="1"/>
  <c r="A35"/>
  <c r="C35" s="1"/>
  <c r="A34"/>
  <c r="C34" s="1"/>
  <c r="A33"/>
  <c r="A32"/>
  <c r="C32" s="1"/>
  <c r="A31"/>
  <c r="C31" s="1"/>
  <c r="A30"/>
  <c r="C30" s="1"/>
  <c r="A29"/>
  <c r="A28"/>
  <c r="C28" s="1"/>
  <c r="A27"/>
  <c r="C27" s="1"/>
  <c r="A26"/>
  <c r="C26" s="1"/>
  <c r="A25"/>
  <c r="C25" s="1"/>
  <c r="A24"/>
  <c r="C24" s="1"/>
  <c r="A23"/>
  <c r="C23" s="1"/>
  <c r="A22"/>
  <c r="C22" s="1"/>
  <c r="A21"/>
  <c r="C21" s="1"/>
  <c r="A20"/>
  <c r="C20" s="1"/>
  <c r="A19"/>
  <c r="C19" s="1"/>
  <c r="A18"/>
  <c r="C18" s="1"/>
  <c r="A17"/>
  <c r="C17" s="1"/>
  <c r="A16"/>
  <c r="C16" s="1"/>
  <c r="A15"/>
  <c r="C15" s="1"/>
  <c r="A14"/>
  <c r="C14" s="1"/>
  <c r="A13"/>
  <c r="C13" s="1"/>
  <c r="A12"/>
  <c r="C12" s="1"/>
  <c r="A11"/>
  <c r="C11" s="1"/>
  <c r="A10"/>
  <c r="C10" s="1"/>
  <c r="A9"/>
  <c r="C9" s="1"/>
  <c r="A8"/>
  <c r="C8" s="1"/>
  <c r="A7"/>
  <c r="C7" s="1"/>
  <c r="B46" l="1"/>
  <c r="B38" i="21"/>
  <c r="B28" i="20"/>
  <c r="B22" i="21"/>
  <c r="B14"/>
  <c r="B30"/>
  <c r="B46"/>
  <c r="B10"/>
  <c r="B18"/>
  <c r="B26"/>
  <c r="B34"/>
  <c r="B42"/>
  <c r="B50"/>
  <c r="B20" i="20"/>
  <c r="B42"/>
  <c r="B8" i="21"/>
  <c r="B12"/>
  <c r="B16"/>
  <c r="B20"/>
  <c r="B24"/>
  <c r="B28"/>
  <c r="B32"/>
  <c r="B36"/>
  <c r="B40"/>
  <c r="B44"/>
  <c r="B48"/>
  <c r="B52"/>
  <c r="K67"/>
  <c r="M67"/>
  <c r="O67"/>
  <c r="Q67"/>
  <c r="S67"/>
  <c r="U67"/>
  <c r="W67"/>
  <c r="Y67"/>
  <c r="AA67"/>
  <c r="AC67"/>
  <c r="AE67"/>
  <c r="AG67"/>
  <c r="AI67"/>
  <c r="AK67"/>
  <c r="AM67"/>
  <c r="D7"/>
  <c r="D9"/>
  <c r="D11"/>
  <c r="D13"/>
  <c r="D15"/>
  <c r="D17"/>
  <c r="D19"/>
  <c r="D21"/>
  <c r="D23"/>
  <c r="D25"/>
  <c r="D27"/>
  <c r="D29"/>
  <c r="D31"/>
  <c r="D33"/>
  <c r="D35"/>
  <c r="D37"/>
  <c r="D39"/>
  <c r="D41"/>
  <c r="D43"/>
  <c r="D45"/>
  <c r="D47"/>
  <c r="D49"/>
  <c r="D51"/>
  <c r="D53"/>
  <c r="B7"/>
  <c r="D8"/>
  <c r="B9"/>
  <c r="D10"/>
  <c r="B11"/>
  <c r="D12"/>
  <c r="B13"/>
  <c r="D14"/>
  <c r="B15"/>
  <c r="D16"/>
  <c r="B17"/>
  <c r="D18"/>
  <c r="B19"/>
  <c r="D20"/>
  <c r="B21"/>
  <c r="D22"/>
  <c r="B23"/>
  <c r="D24"/>
  <c r="B25"/>
  <c r="D26"/>
  <c r="B27"/>
  <c r="D28"/>
  <c r="B29"/>
  <c r="D30"/>
  <c r="B31"/>
  <c r="D32"/>
  <c r="B33"/>
  <c r="D34"/>
  <c r="B35"/>
  <c r="D36"/>
  <c r="B37"/>
  <c r="D38"/>
  <c r="B39"/>
  <c r="D40"/>
  <c r="B41"/>
  <c r="D42"/>
  <c r="B43"/>
  <c r="D44"/>
  <c r="B45"/>
  <c r="D46"/>
  <c r="B47"/>
  <c r="D48"/>
  <c r="B49"/>
  <c r="D50"/>
  <c r="B51"/>
  <c r="D52"/>
  <c r="B53"/>
  <c r="B44" i="20"/>
  <c r="B48"/>
  <c r="B50"/>
  <c r="B60"/>
  <c r="B8"/>
  <c r="B18"/>
  <c r="B22"/>
  <c r="B24"/>
  <c r="B30"/>
  <c r="B32"/>
  <c r="B62"/>
  <c r="J67" i="21"/>
  <c r="L67"/>
  <c r="N67"/>
  <c r="P67"/>
  <c r="R67"/>
  <c r="T67"/>
  <c r="V67"/>
  <c r="X67"/>
  <c r="Z67"/>
  <c r="AB67"/>
  <c r="AD67"/>
  <c r="AF67"/>
  <c r="AH67"/>
  <c r="AJ67"/>
  <c r="AL67"/>
  <c r="AN67"/>
  <c r="K67" i="20"/>
  <c r="M67"/>
  <c r="O67"/>
  <c r="Q67"/>
  <c r="S67"/>
  <c r="U67"/>
  <c r="W67"/>
  <c r="Y67"/>
  <c r="AA67"/>
  <c r="AC67"/>
  <c r="AE67"/>
  <c r="AG67"/>
  <c r="AI67"/>
  <c r="AK67"/>
  <c r="D10"/>
  <c r="D12"/>
  <c r="D14"/>
  <c r="D16"/>
  <c r="D34"/>
  <c r="D36"/>
  <c r="D38"/>
  <c r="D40"/>
  <c r="D52"/>
  <c r="D54"/>
  <c r="D56"/>
  <c r="D58"/>
  <c r="D8"/>
  <c r="B10"/>
  <c r="B12"/>
  <c r="B14"/>
  <c r="B16"/>
  <c r="D18"/>
  <c r="D20"/>
  <c r="D22"/>
  <c r="D24"/>
  <c r="B26"/>
  <c r="D28"/>
  <c r="D30"/>
  <c r="D32"/>
  <c r="B34"/>
  <c r="B36"/>
  <c r="B38"/>
  <c r="B40"/>
  <c r="D42"/>
  <c r="D44"/>
  <c r="D46"/>
  <c r="D48"/>
  <c r="D50"/>
  <c r="B52"/>
  <c r="B54"/>
  <c r="B56"/>
  <c r="B58"/>
  <c r="D60"/>
  <c r="D62"/>
  <c r="D57" i="21"/>
  <c r="B57"/>
  <c r="C57"/>
  <c r="D61"/>
  <c r="B61"/>
  <c r="C61"/>
  <c r="D55"/>
  <c r="B55"/>
  <c r="C55"/>
  <c r="D59"/>
  <c r="B59"/>
  <c r="C59"/>
  <c r="D54"/>
  <c r="B54"/>
  <c r="D56"/>
  <c r="B56"/>
  <c r="D58"/>
  <c r="B58"/>
  <c r="D60"/>
  <c r="B60"/>
  <c r="D62"/>
  <c r="B62"/>
  <c r="D7" i="20"/>
  <c r="B7"/>
  <c r="D11"/>
  <c r="B11"/>
  <c r="D15"/>
  <c r="B15"/>
  <c r="D19"/>
  <c r="B19"/>
  <c r="D23"/>
  <c r="B23"/>
  <c r="D29"/>
  <c r="B29"/>
  <c r="C29"/>
  <c r="D37"/>
  <c r="B37"/>
  <c r="C37"/>
  <c r="D45"/>
  <c r="B45"/>
  <c r="C45"/>
  <c r="D9"/>
  <c r="B9"/>
  <c r="D13"/>
  <c r="B13"/>
  <c r="D17"/>
  <c r="B17"/>
  <c r="D21"/>
  <c r="B21"/>
  <c r="D25"/>
  <c r="B25"/>
  <c r="D33"/>
  <c r="B33"/>
  <c r="C33"/>
  <c r="D41"/>
  <c r="B41"/>
  <c r="C41"/>
  <c r="D49"/>
  <c r="B49"/>
  <c r="D53"/>
  <c r="B53"/>
  <c r="D57"/>
  <c r="B57"/>
  <c r="D61"/>
  <c r="B61"/>
  <c r="J67"/>
  <c r="L67"/>
  <c r="N67"/>
  <c r="P67"/>
  <c r="R67"/>
  <c r="T67"/>
  <c r="V67"/>
  <c r="X67"/>
  <c r="Z67"/>
  <c r="AB67"/>
  <c r="AD67"/>
  <c r="AF67"/>
  <c r="AH67"/>
  <c r="AJ67"/>
  <c r="AL67"/>
  <c r="D26"/>
  <c r="D27"/>
  <c r="B27"/>
  <c r="D31"/>
  <c r="B31"/>
  <c r="D35"/>
  <c r="B35"/>
  <c r="D39"/>
  <c r="B39"/>
  <c r="D43"/>
  <c r="B43"/>
  <c r="D47"/>
  <c r="B47"/>
  <c r="D51"/>
  <c r="B51"/>
  <c r="D55"/>
  <c r="B55"/>
  <c r="D59"/>
  <c r="B59"/>
  <c r="N4" i="2"/>
  <c r="O4" s="1"/>
  <c r="N9" l="1"/>
  <c r="O9" s="1"/>
  <c r="N8"/>
  <c r="O8" s="1"/>
  <c r="N7"/>
  <c r="O7" s="1"/>
  <c r="N6"/>
  <c r="O6" s="1"/>
  <c r="N5"/>
  <c r="O5" s="1"/>
  <c r="N3"/>
  <c r="O3" s="1"/>
  <c r="F2"/>
  <c r="AO7" i="1"/>
  <c r="E7" i="20" s="1"/>
  <c r="AM7" s="1"/>
  <c r="E7" i="21" s="1"/>
  <c r="AO7" s="1"/>
  <c r="E7" i="22" s="1"/>
  <c r="AN7" s="1"/>
  <c r="E7" i="24" s="1"/>
  <c r="AO7" s="1"/>
  <c r="AN7" i="25" s="1"/>
  <c r="E7" i="26" s="1"/>
  <c r="AO7" s="1"/>
  <c r="E7" i="27" s="1"/>
  <c r="AO7" s="1"/>
  <c r="E7" i="28" s="1"/>
  <c r="AN7" s="1"/>
  <c r="E7" i="29" s="1"/>
  <c r="AO7" s="1"/>
  <c r="E7" i="30" s="1"/>
  <c r="AN7" s="1"/>
  <c r="E7" i="31" s="1"/>
  <c r="AO7" s="1"/>
  <c r="AN66" i="1" l="1"/>
  <c r="AM66"/>
  <c r="AL66"/>
  <c r="AK66"/>
  <c r="AJ66"/>
  <c r="AI66"/>
  <c r="AH66"/>
  <c r="AG66"/>
  <c r="AF66"/>
  <c r="AE66"/>
  <c r="AD66"/>
  <c r="AC66"/>
  <c r="AB66"/>
  <c r="AA66"/>
  <c r="Z66"/>
  <c r="Y66"/>
  <c r="X66"/>
  <c r="W66"/>
  <c r="V66"/>
  <c r="U66"/>
  <c r="T66"/>
  <c r="S66"/>
  <c r="R66"/>
  <c r="Q66"/>
  <c r="P66"/>
  <c r="O66"/>
  <c r="N66"/>
  <c r="M66"/>
  <c r="L66"/>
  <c r="K66"/>
  <c r="J66"/>
  <c r="AN65"/>
  <c r="AM65"/>
  <c r="AL65"/>
  <c r="AK65"/>
  <c r="AJ65"/>
  <c r="AI65"/>
  <c r="AH65"/>
  <c r="AG65"/>
  <c r="AF65"/>
  <c r="AE65"/>
  <c r="AD65"/>
  <c r="AC65"/>
  <c r="AB65"/>
  <c r="AA65"/>
  <c r="Z65"/>
  <c r="Y65"/>
  <c r="X65"/>
  <c r="W65"/>
  <c r="V65"/>
  <c r="U65"/>
  <c r="T65"/>
  <c r="S65"/>
  <c r="R65"/>
  <c r="Q65"/>
  <c r="P65"/>
  <c r="O65"/>
  <c r="N65"/>
  <c r="M65"/>
  <c r="L65"/>
  <c r="K65"/>
  <c r="J65"/>
  <c r="AN64"/>
  <c r="AM64"/>
  <c r="AL64"/>
  <c r="AK64"/>
  <c r="AJ64"/>
  <c r="AI64"/>
  <c r="AH64"/>
  <c r="AG64"/>
  <c r="AF64"/>
  <c r="AE64"/>
  <c r="AD64"/>
  <c r="AC64"/>
  <c r="AB64"/>
  <c r="AA64"/>
  <c r="Z64"/>
  <c r="Y64"/>
  <c r="X64"/>
  <c r="W64"/>
  <c r="V64"/>
  <c r="U64"/>
  <c r="T64"/>
  <c r="S64"/>
  <c r="R64"/>
  <c r="Q64"/>
  <c r="P64"/>
  <c r="O64"/>
  <c r="N64"/>
  <c r="M64"/>
  <c r="L64"/>
  <c r="K64"/>
  <c r="J64"/>
  <c r="AN63"/>
  <c r="AM63"/>
  <c r="AL63"/>
  <c r="AK63"/>
  <c r="AJ63"/>
  <c r="AI63"/>
  <c r="AH63"/>
  <c r="AG63"/>
  <c r="AF63"/>
  <c r="AE63"/>
  <c r="AD63"/>
  <c r="AC63"/>
  <c r="AB63"/>
  <c r="AA63"/>
  <c r="Z63"/>
  <c r="Y63"/>
  <c r="X63"/>
  <c r="W63"/>
  <c r="V63"/>
  <c r="U63"/>
  <c r="T63"/>
  <c r="S63"/>
  <c r="R63"/>
  <c r="Q63"/>
  <c r="P63"/>
  <c r="O63"/>
  <c r="N63"/>
  <c r="M63"/>
  <c r="L63"/>
  <c r="K63"/>
  <c r="J63"/>
  <c r="L67" l="1"/>
  <c r="K67"/>
  <c r="M67"/>
  <c r="O67"/>
  <c r="Q67"/>
  <c r="U67"/>
  <c r="Y67"/>
  <c r="AC67"/>
  <c r="AG67"/>
  <c r="AK67"/>
  <c r="P67"/>
  <c r="J67"/>
  <c r="N67"/>
  <c r="R67"/>
  <c r="T67"/>
  <c r="V67"/>
  <c r="X67"/>
  <c r="Z67"/>
  <c r="AB67"/>
  <c r="AD67"/>
  <c r="AF67"/>
  <c r="AH67"/>
  <c r="AJ67"/>
  <c r="AL67"/>
  <c r="AN67"/>
  <c r="W67"/>
  <c r="AA67"/>
  <c r="AE67"/>
  <c r="AI67"/>
  <c r="AM67"/>
  <c r="S67"/>
  <c r="AR7"/>
  <c r="H7" i="20" s="1"/>
  <c r="AP7" s="1"/>
  <c r="H7" i="21" s="1"/>
  <c r="AR7" s="1"/>
  <c r="H7" i="22" s="1"/>
  <c r="AQ7" s="1"/>
  <c r="H7" i="24" s="1"/>
  <c r="AR7" s="1"/>
  <c r="H7" i="25" s="1"/>
  <c r="AQ7" s="1"/>
  <c r="H7" i="26" s="1"/>
  <c r="AR7" s="1"/>
  <c r="H7" i="27" s="1"/>
  <c r="AR7" s="1"/>
  <c r="H7" i="28" s="1"/>
  <c r="AQ7" s="1"/>
  <c r="H7" i="29" s="1"/>
  <c r="AR7" s="1"/>
  <c r="H7" i="30" s="1"/>
  <c r="AQ7" s="1"/>
  <c r="H7" i="31" s="1"/>
  <c r="AR7" s="1"/>
  <c r="AS7" i="1"/>
  <c r="I7" i="20" s="1"/>
  <c r="AQ7" s="1"/>
  <c r="I7" i="21" s="1"/>
  <c r="AS7" s="1"/>
  <c r="I7" i="22" s="1"/>
  <c r="AR7" s="1"/>
  <c r="I7" i="24" s="1"/>
  <c r="AS7" s="1"/>
  <c r="I7" i="25" s="1"/>
  <c r="AR7" s="1"/>
  <c r="I7" i="26" s="1"/>
  <c r="AS7" s="1"/>
  <c r="I7" i="27" s="1"/>
  <c r="AS7" s="1"/>
  <c r="I7" i="28" s="1"/>
  <c r="AR7" s="1"/>
  <c r="I7" i="29" s="1"/>
  <c r="AS7" s="1"/>
  <c r="I7" i="30" s="1"/>
  <c r="AR7" s="1"/>
  <c r="I7" i="31" s="1"/>
  <c r="AS7" s="1"/>
  <c r="AS62" i="1" l="1"/>
  <c r="AR62"/>
  <c r="AS58"/>
  <c r="AR58"/>
  <c r="AS57"/>
  <c r="AR57"/>
  <c r="AS56"/>
  <c r="AR56"/>
  <c r="AS55"/>
  <c r="AR55"/>
  <c r="AS54"/>
  <c r="AR54"/>
  <c r="AS53"/>
  <c r="AR53"/>
  <c r="AS52"/>
  <c r="AR52"/>
  <c r="AS51"/>
  <c r="AR51"/>
  <c r="AS50"/>
  <c r="AR50"/>
  <c r="AS49"/>
  <c r="AR49"/>
  <c r="AS48"/>
  <c r="AR48"/>
  <c r="AS47"/>
  <c r="AR47"/>
  <c r="AS46"/>
  <c r="AR46"/>
  <c r="AS45"/>
  <c r="AR45"/>
  <c r="AS44"/>
  <c r="AR44"/>
  <c r="AS43"/>
  <c r="AR43"/>
  <c r="AS42"/>
  <c r="AR42"/>
  <c r="AS41"/>
  <c r="AR41"/>
  <c r="AS40"/>
  <c r="AR40"/>
  <c r="AS39"/>
  <c r="AR39"/>
  <c r="AS38"/>
  <c r="AR38"/>
  <c r="AS37"/>
  <c r="AR37"/>
  <c r="AS36"/>
  <c r="AR36"/>
  <c r="AS35"/>
  <c r="AR35"/>
  <c r="AS34"/>
  <c r="AR34"/>
  <c r="AS33"/>
  <c r="AR33"/>
  <c r="AS32"/>
  <c r="AR32"/>
  <c r="AS31"/>
  <c r="AR31"/>
  <c r="AS30"/>
  <c r="AR30"/>
  <c r="AS29"/>
  <c r="AR29"/>
  <c r="AS28"/>
  <c r="AR28"/>
  <c r="AS27"/>
  <c r="AR27"/>
  <c r="AS26"/>
  <c r="AR26"/>
  <c r="AS25"/>
  <c r="AR25"/>
  <c r="AS24"/>
  <c r="AR24"/>
  <c r="AS23"/>
  <c r="AR23"/>
  <c r="AS22"/>
  <c r="AR22"/>
  <c r="AS21"/>
  <c r="AR21"/>
  <c r="AS20"/>
  <c r="AR20"/>
  <c r="AS19"/>
  <c r="AR19"/>
  <c r="AS18"/>
  <c r="AR18"/>
  <c r="AS17"/>
  <c r="AR17"/>
  <c r="AS16"/>
  <c r="AR16"/>
  <c r="AS15"/>
  <c r="AR15"/>
  <c r="AS14"/>
  <c r="AR14"/>
  <c r="AS13"/>
  <c r="AR13"/>
  <c r="AS12"/>
  <c r="AR12"/>
  <c r="G63"/>
  <c r="F63"/>
  <c r="E63"/>
  <c r="AS10"/>
  <c r="AR10"/>
  <c r="AS9"/>
  <c r="AR9"/>
  <c r="AS8"/>
  <c r="AR8"/>
  <c r="H23" i="20" l="1"/>
  <c r="AP23" s="1"/>
  <c r="I9"/>
  <c r="AQ9" s="1"/>
  <c r="I10"/>
  <c r="AQ10" s="1"/>
  <c r="I10" i="21" s="1"/>
  <c r="AS10" s="1"/>
  <c r="H14" i="20"/>
  <c r="AP14" s="1"/>
  <c r="H15"/>
  <c r="AP15" s="1"/>
  <c r="H15" i="21" s="1"/>
  <c r="AR15" s="1"/>
  <c r="H16" i="20"/>
  <c r="AP16" s="1"/>
  <c r="H17"/>
  <c r="AP17" s="1"/>
  <c r="H17" i="21" s="1"/>
  <c r="AR17" s="1"/>
  <c r="H18" i="20"/>
  <c r="AP18" s="1"/>
  <c r="H19"/>
  <c r="AP19" s="1"/>
  <c r="H19" i="21" s="1"/>
  <c r="AR19" s="1"/>
  <c r="H20" i="20"/>
  <c r="AP20" s="1"/>
  <c r="H21"/>
  <c r="AP21" s="1"/>
  <c r="H21" i="21" s="1"/>
  <c r="AR21" s="1"/>
  <c r="H22" i="20"/>
  <c r="AP22" s="1"/>
  <c r="H24"/>
  <c r="AP24" s="1"/>
  <c r="H24" i="21" s="1"/>
  <c r="AR24" s="1"/>
  <c r="H25" i="20"/>
  <c r="AP25" s="1"/>
  <c r="H26"/>
  <c r="AP26" s="1"/>
  <c r="H26" i="21" s="1"/>
  <c r="AR26" s="1"/>
  <c r="H27" i="20"/>
  <c r="AP27" s="1"/>
  <c r="H28"/>
  <c r="AP28" s="1"/>
  <c r="H28" i="21" s="1"/>
  <c r="AR28" s="1"/>
  <c r="H29" i="20"/>
  <c r="AP29" s="1"/>
  <c r="H30"/>
  <c r="AP30" s="1"/>
  <c r="H30" i="21" s="1"/>
  <c r="AR30" s="1"/>
  <c r="H31" i="20"/>
  <c r="AP31" s="1"/>
  <c r="H32"/>
  <c r="AP32" s="1"/>
  <c r="H32" i="21" s="1"/>
  <c r="AR32" s="1"/>
  <c r="H33" i="20"/>
  <c r="AP33" s="1"/>
  <c r="H34"/>
  <c r="AP34" s="1"/>
  <c r="H34" i="21" s="1"/>
  <c r="AR34" s="1"/>
  <c r="H35" i="20"/>
  <c r="AP35" s="1"/>
  <c r="H36"/>
  <c r="AP36" s="1"/>
  <c r="H36" i="21" s="1"/>
  <c r="AR36" s="1"/>
  <c r="H37" i="20"/>
  <c r="AP37" s="1"/>
  <c r="H38"/>
  <c r="AP38" s="1"/>
  <c r="H38" i="21" s="1"/>
  <c r="AR38" s="1"/>
  <c r="H39" i="20"/>
  <c r="AP39" s="1"/>
  <c r="H40"/>
  <c r="AP40" s="1"/>
  <c r="H40" i="21" s="1"/>
  <c r="AR40" s="1"/>
  <c r="H41" i="20"/>
  <c r="AP41" s="1"/>
  <c r="H42"/>
  <c r="AP42" s="1"/>
  <c r="H42" i="21" s="1"/>
  <c r="AR42" s="1"/>
  <c r="H43" i="20"/>
  <c r="AP43" s="1"/>
  <c r="H44"/>
  <c r="AP44" s="1"/>
  <c r="H44" i="21" s="1"/>
  <c r="AR44" s="1"/>
  <c r="H45" i="20"/>
  <c r="AP45" s="1"/>
  <c r="H46"/>
  <c r="AP46" s="1"/>
  <c r="H46" i="21" s="1"/>
  <c r="AR46" s="1"/>
  <c r="H47" i="20"/>
  <c r="AP47" s="1"/>
  <c r="H48"/>
  <c r="AP48" s="1"/>
  <c r="H48" i="21" s="1"/>
  <c r="AR48" s="1"/>
  <c r="H49" i="20"/>
  <c r="AP49" s="1"/>
  <c r="H50"/>
  <c r="AP50" s="1"/>
  <c r="H50" i="21" s="1"/>
  <c r="AR50" s="1"/>
  <c r="H51" i="20"/>
  <c r="AP51" s="1"/>
  <c r="H52"/>
  <c r="AP52" s="1"/>
  <c r="H52" i="21" s="1"/>
  <c r="AR52" s="1"/>
  <c r="H53" i="20"/>
  <c r="AP53" s="1"/>
  <c r="H54"/>
  <c r="AP54" s="1"/>
  <c r="H54" i="21" s="1"/>
  <c r="AR54" s="1"/>
  <c r="H55" i="20"/>
  <c r="AP55" s="1"/>
  <c r="H56"/>
  <c r="AP56" s="1"/>
  <c r="H56" i="21" s="1"/>
  <c r="AR56" s="1"/>
  <c r="H57" i="20"/>
  <c r="AP57" s="1"/>
  <c r="H58"/>
  <c r="AP58" s="1"/>
  <c r="H58" i="21" s="1"/>
  <c r="AR58" s="1"/>
  <c r="H9" i="20"/>
  <c r="AP9" s="1"/>
  <c r="H10"/>
  <c r="AP10" s="1"/>
  <c r="H10" i="21" s="1"/>
  <c r="AR10" s="1"/>
  <c r="I14" i="20"/>
  <c r="AQ14" s="1"/>
  <c r="I15"/>
  <c r="AQ15" s="1"/>
  <c r="I15" i="21" s="1"/>
  <c r="AS15" s="1"/>
  <c r="I16" i="20"/>
  <c r="AQ16" s="1"/>
  <c r="I17"/>
  <c r="AQ17" s="1"/>
  <c r="I17" i="21" s="1"/>
  <c r="AS17" s="1"/>
  <c r="I18" i="20"/>
  <c r="AQ18" s="1"/>
  <c r="I19"/>
  <c r="AQ19" s="1"/>
  <c r="I19" i="21" s="1"/>
  <c r="AS19" s="1"/>
  <c r="I20" i="20"/>
  <c r="AQ20" s="1"/>
  <c r="I21"/>
  <c r="AQ21" s="1"/>
  <c r="I21" i="21" s="1"/>
  <c r="AS21" s="1"/>
  <c r="I22" i="20"/>
  <c r="AQ22" s="1"/>
  <c r="I23"/>
  <c r="AQ23" s="1"/>
  <c r="I23" i="21" s="1"/>
  <c r="AS23" s="1"/>
  <c r="I24" i="20"/>
  <c r="AQ24" s="1"/>
  <c r="I25"/>
  <c r="AQ25" s="1"/>
  <c r="I25" i="21" s="1"/>
  <c r="AS25" s="1"/>
  <c r="I26" i="20"/>
  <c r="AQ26" s="1"/>
  <c r="I27"/>
  <c r="AQ27" s="1"/>
  <c r="I27" i="21" s="1"/>
  <c r="AS27" s="1"/>
  <c r="I28" i="20"/>
  <c r="AQ28" s="1"/>
  <c r="I29"/>
  <c r="AQ29" s="1"/>
  <c r="I29" i="21" s="1"/>
  <c r="AS29" s="1"/>
  <c r="I30" i="20"/>
  <c r="AQ30" s="1"/>
  <c r="I31"/>
  <c r="AQ31" s="1"/>
  <c r="I31" i="21" s="1"/>
  <c r="AS31" s="1"/>
  <c r="I32" i="20"/>
  <c r="AQ32" s="1"/>
  <c r="I33"/>
  <c r="AQ33" s="1"/>
  <c r="I33" i="21" s="1"/>
  <c r="AS33" s="1"/>
  <c r="I34" i="20"/>
  <c r="AQ34" s="1"/>
  <c r="I35"/>
  <c r="AQ35" s="1"/>
  <c r="I35" i="21" s="1"/>
  <c r="AS35" s="1"/>
  <c r="I36" i="20"/>
  <c r="AQ36" s="1"/>
  <c r="I37"/>
  <c r="AQ37" s="1"/>
  <c r="I37" i="21" s="1"/>
  <c r="AS37" s="1"/>
  <c r="I38" i="20"/>
  <c r="AQ38" s="1"/>
  <c r="I39"/>
  <c r="AQ39" s="1"/>
  <c r="I39" i="21" s="1"/>
  <c r="AS39" s="1"/>
  <c r="I40" i="20"/>
  <c r="AQ40" s="1"/>
  <c r="I41"/>
  <c r="AQ41" s="1"/>
  <c r="I41" i="21" s="1"/>
  <c r="AS41" s="1"/>
  <c r="I42" i="20"/>
  <c r="AQ42" s="1"/>
  <c r="I43"/>
  <c r="AQ43" s="1"/>
  <c r="I43" i="21" s="1"/>
  <c r="AS43" s="1"/>
  <c r="I44" i="20"/>
  <c r="AQ44" s="1"/>
  <c r="I45"/>
  <c r="AQ45" s="1"/>
  <c r="I45" i="21" s="1"/>
  <c r="AS45" s="1"/>
  <c r="I46" i="20"/>
  <c r="AQ46" s="1"/>
  <c r="I47"/>
  <c r="AQ47" s="1"/>
  <c r="I47" i="21" s="1"/>
  <c r="AS47" s="1"/>
  <c r="I48" i="20"/>
  <c r="AQ48" s="1"/>
  <c r="I49"/>
  <c r="AQ49" s="1"/>
  <c r="I49" i="21" s="1"/>
  <c r="AS49" s="1"/>
  <c r="I50" i="20"/>
  <c r="AQ50" s="1"/>
  <c r="I51"/>
  <c r="AQ51" s="1"/>
  <c r="I51" i="21" s="1"/>
  <c r="AS51" s="1"/>
  <c r="I52" i="20"/>
  <c r="AQ52" s="1"/>
  <c r="I53"/>
  <c r="AQ53" s="1"/>
  <c r="I53" i="21" s="1"/>
  <c r="AS53" s="1"/>
  <c r="I54" i="20"/>
  <c r="AQ54" s="1"/>
  <c r="I55"/>
  <c r="AQ55" s="1"/>
  <c r="I55" i="21" s="1"/>
  <c r="AS55" s="1"/>
  <c r="I56" i="20"/>
  <c r="AQ56" s="1"/>
  <c r="I57"/>
  <c r="AQ57" s="1"/>
  <c r="I57" i="21" s="1"/>
  <c r="AS57" s="1"/>
  <c r="I58" i="20"/>
  <c r="AQ58" s="1"/>
  <c r="H8"/>
  <c r="I8"/>
  <c r="H63" i="1"/>
  <c r="AR11"/>
  <c r="H11" i="20" s="1"/>
  <c r="F64" i="1"/>
  <c r="H64"/>
  <c r="AR59"/>
  <c r="H59" i="20" s="1"/>
  <c r="AP59" s="1"/>
  <c r="H59" i="21" s="1"/>
  <c r="AR59" s="1"/>
  <c r="H59" i="22" s="1"/>
  <c r="AQ59" s="1"/>
  <c r="F66" i="1"/>
  <c r="H66"/>
  <c r="AR60"/>
  <c r="F65"/>
  <c r="H65"/>
  <c r="AR61"/>
  <c r="I63"/>
  <c r="AS11"/>
  <c r="I11" i="20" s="1"/>
  <c r="E64" i="1"/>
  <c r="G64"/>
  <c r="I64"/>
  <c r="AS59"/>
  <c r="I59" i="20" s="1"/>
  <c r="AQ59" s="1"/>
  <c r="I59" i="21" s="1"/>
  <c r="AS59" s="1"/>
  <c r="E66" i="1"/>
  <c r="G66"/>
  <c r="I66"/>
  <c r="AS60"/>
  <c r="I60" i="20" s="1"/>
  <c r="E65" i="1"/>
  <c r="G65"/>
  <c r="I65"/>
  <c r="AS61"/>
  <c r="I61" i="20" s="1"/>
  <c r="H46" i="22" l="1"/>
  <c r="AQ46" s="1"/>
  <c r="H38"/>
  <c r="AQ38" s="1"/>
  <c r="H30"/>
  <c r="AQ30" s="1"/>
  <c r="H21"/>
  <c r="AQ21" s="1"/>
  <c r="I58" i="21"/>
  <c r="AS58" s="1"/>
  <c r="I58" i="22" s="1"/>
  <c r="AR58" s="1"/>
  <c r="I56" i="21"/>
  <c r="AS56" s="1"/>
  <c r="I56" i="22" s="1"/>
  <c r="AR56" s="1"/>
  <c r="I54" i="21"/>
  <c r="AS54" s="1"/>
  <c r="I54" i="22" s="1"/>
  <c r="AR54" s="1"/>
  <c r="I52" i="21"/>
  <c r="AS52" s="1"/>
  <c r="I52" i="22" s="1"/>
  <c r="AR52" s="1"/>
  <c r="I50" i="21"/>
  <c r="AS50" s="1"/>
  <c r="I50" i="22" s="1"/>
  <c r="AR50" s="1"/>
  <c r="I48" i="21"/>
  <c r="AS48" s="1"/>
  <c r="I48" i="22" s="1"/>
  <c r="AR48" s="1"/>
  <c r="I46" i="21"/>
  <c r="AS46" s="1"/>
  <c r="I46" i="22" s="1"/>
  <c r="AR46" s="1"/>
  <c r="I44" i="21"/>
  <c r="AS44" s="1"/>
  <c r="I44" i="22" s="1"/>
  <c r="AR44" s="1"/>
  <c r="I42" i="21"/>
  <c r="AS42" s="1"/>
  <c r="I42" i="22" s="1"/>
  <c r="AR42" s="1"/>
  <c r="I40" i="21"/>
  <c r="AS40" s="1"/>
  <c r="I40" i="22" s="1"/>
  <c r="AR40" s="1"/>
  <c r="I38" i="21"/>
  <c r="AS38" s="1"/>
  <c r="I38" i="22" s="1"/>
  <c r="AR38" s="1"/>
  <c r="I36" i="21"/>
  <c r="AS36" s="1"/>
  <c r="I36" i="22" s="1"/>
  <c r="AR36" s="1"/>
  <c r="I34" i="21"/>
  <c r="AS34" s="1"/>
  <c r="I34" i="22" s="1"/>
  <c r="AR34" s="1"/>
  <c r="I32" i="21"/>
  <c r="AS32" s="1"/>
  <c r="I32" i="22" s="1"/>
  <c r="AR32" s="1"/>
  <c r="I30" i="21"/>
  <c r="AS30" s="1"/>
  <c r="I30" i="22" s="1"/>
  <c r="AR30" s="1"/>
  <c r="I28" i="21"/>
  <c r="AS28" s="1"/>
  <c r="I28" i="22" s="1"/>
  <c r="AR28" s="1"/>
  <c r="I26" i="21"/>
  <c r="AS26" s="1"/>
  <c r="I26" i="22" s="1"/>
  <c r="AR26" s="1"/>
  <c r="I24" i="21"/>
  <c r="AS24" s="1"/>
  <c r="I24" i="22" s="1"/>
  <c r="AR24" s="1"/>
  <c r="I22" i="21"/>
  <c r="AS22" s="1"/>
  <c r="I22" i="22" s="1"/>
  <c r="AR22" s="1"/>
  <c r="I20" i="21"/>
  <c r="AS20" s="1"/>
  <c r="I20" i="22" s="1"/>
  <c r="AR20" s="1"/>
  <c r="I18" i="21"/>
  <c r="AS18" s="1"/>
  <c r="I18" i="22" s="1"/>
  <c r="AR18" s="1"/>
  <c r="I16" i="21"/>
  <c r="AS16" s="1"/>
  <c r="I16" i="22" s="1"/>
  <c r="AR16" s="1"/>
  <c r="H57" i="21"/>
  <c r="AR57" s="1"/>
  <c r="H57" i="22" s="1"/>
  <c r="AQ57" s="1"/>
  <c r="H55" i="21"/>
  <c r="AR55" s="1"/>
  <c r="H55" i="22" s="1"/>
  <c r="AQ55" s="1"/>
  <c r="H53" i="21"/>
  <c r="AR53" s="1"/>
  <c r="H53" i="22" s="1"/>
  <c r="AQ53" s="1"/>
  <c r="H51" i="21"/>
  <c r="AR51" s="1"/>
  <c r="H51" i="22" s="1"/>
  <c r="AQ51" s="1"/>
  <c r="H49" i="21"/>
  <c r="AR49" s="1"/>
  <c r="H49" i="22" s="1"/>
  <c r="AQ49" s="1"/>
  <c r="H47" i="21"/>
  <c r="AR47" s="1"/>
  <c r="H47" i="22" s="1"/>
  <c r="AQ47" s="1"/>
  <c r="H45" i="21"/>
  <c r="AR45" s="1"/>
  <c r="H45" i="22" s="1"/>
  <c r="AQ45" s="1"/>
  <c r="H43" i="21"/>
  <c r="AR43" s="1"/>
  <c r="H43" i="22" s="1"/>
  <c r="AQ43" s="1"/>
  <c r="H41" i="21"/>
  <c r="AR41" s="1"/>
  <c r="H41" i="22" s="1"/>
  <c r="AQ41" s="1"/>
  <c r="H39" i="21"/>
  <c r="AR39" s="1"/>
  <c r="H39" i="22" s="1"/>
  <c r="AQ39" s="1"/>
  <c r="H39" i="24" s="1"/>
  <c r="AR39" s="1"/>
  <c r="H37" i="21"/>
  <c r="AR37" s="1"/>
  <c r="H37" i="22" s="1"/>
  <c r="AQ37" s="1"/>
  <c r="H35" i="21"/>
  <c r="AR35" s="1"/>
  <c r="H35" i="22" s="1"/>
  <c r="AQ35" s="1"/>
  <c r="H33" i="21"/>
  <c r="AR33" s="1"/>
  <c r="H33" i="22" s="1"/>
  <c r="AQ33" s="1"/>
  <c r="H31" i="21"/>
  <c r="AR31" s="1"/>
  <c r="H31" i="22" s="1"/>
  <c r="AQ31" s="1"/>
  <c r="H29" i="21"/>
  <c r="AR29" s="1"/>
  <c r="H29" i="22" s="1"/>
  <c r="AQ29" s="1"/>
  <c r="H27" i="21"/>
  <c r="AR27" s="1"/>
  <c r="H27" i="22" s="1"/>
  <c r="AQ27" s="1"/>
  <c r="H25" i="21"/>
  <c r="AR25" s="1"/>
  <c r="H25" i="22" s="1"/>
  <c r="AQ25" s="1"/>
  <c r="H22" i="21"/>
  <c r="AR22" s="1"/>
  <c r="H22" i="22" s="1"/>
  <c r="AQ22" s="1"/>
  <c r="H22" i="24" s="1"/>
  <c r="AR22" s="1"/>
  <c r="H20" i="21"/>
  <c r="AR20" s="1"/>
  <c r="H20" i="22" s="1"/>
  <c r="AQ20" s="1"/>
  <c r="H18" i="21"/>
  <c r="AR18" s="1"/>
  <c r="H18" i="22" s="1"/>
  <c r="AQ18" s="1"/>
  <c r="H16" i="21"/>
  <c r="AR16" s="1"/>
  <c r="H16" i="22" s="1"/>
  <c r="AQ16" s="1"/>
  <c r="H23" i="21"/>
  <c r="AR23" s="1"/>
  <c r="H23" i="22" s="1"/>
  <c r="AQ23" s="1"/>
  <c r="H23" i="24" s="1"/>
  <c r="AR23" s="1"/>
  <c r="H23" i="25" s="1"/>
  <c r="AQ23" s="1"/>
  <c r="H13" i="20"/>
  <c r="AP13" s="1"/>
  <c r="H14" i="21" s="1"/>
  <c r="AR14" s="1"/>
  <c r="I13" i="20"/>
  <c r="AQ13" s="1"/>
  <c r="H60"/>
  <c r="AP60" s="1"/>
  <c r="I12"/>
  <c r="AQ12" s="1"/>
  <c r="H61"/>
  <c r="H65" s="1"/>
  <c r="I62"/>
  <c r="AQ62" s="1"/>
  <c r="H62"/>
  <c r="AP62" s="1"/>
  <c r="H12"/>
  <c r="AP12" s="1"/>
  <c r="AQ11"/>
  <c r="AP61"/>
  <c r="AP11"/>
  <c r="H54" i="22"/>
  <c r="AQ54" s="1"/>
  <c r="H54" i="24" s="1"/>
  <c r="AR54" s="1"/>
  <c r="I65" i="20"/>
  <c r="AQ61"/>
  <c r="AQ60"/>
  <c r="I66"/>
  <c r="AQ8"/>
  <c r="I9" i="21" s="1"/>
  <c r="AS9" s="1"/>
  <c r="I10" i="22" s="1"/>
  <c r="AR10" s="1"/>
  <c r="I64" i="20"/>
  <c r="H64"/>
  <c r="AP8"/>
  <c r="H9" i="21" s="1"/>
  <c r="AR9" s="1"/>
  <c r="AR64" i="1"/>
  <c r="G67"/>
  <c r="F67"/>
  <c r="E67"/>
  <c r="I67"/>
  <c r="AR65"/>
  <c r="AR66"/>
  <c r="H67"/>
  <c r="AS65"/>
  <c r="AS66"/>
  <c r="AS63"/>
  <c r="AR63"/>
  <c r="AS64"/>
  <c r="AO57"/>
  <c r="AP57"/>
  <c r="AQ57"/>
  <c r="AO58"/>
  <c r="AP58"/>
  <c r="AQ58"/>
  <c r="AO59"/>
  <c r="E59" i="20" s="1"/>
  <c r="AM59" s="1"/>
  <c r="AP59" i="1"/>
  <c r="AQ59"/>
  <c r="G59" i="20" s="1"/>
  <c r="AO59" s="1"/>
  <c r="AO60" i="1"/>
  <c r="AP60"/>
  <c r="F60" i="20" s="1"/>
  <c r="AQ60" i="1"/>
  <c r="AO61"/>
  <c r="E61" i="20" s="1"/>
  <c r="AP61" i="1"/>
  <c r="AQ61"/>
  <c r="G61" i="20" s="1"/>
  <c r="AO62" i="1"/>
  <c r="AP62"/>
  <c r="F62" i="20" s="1"/>
  <c r="AN62" s="1"/>
  <c r="AQ62" i="1"/>
  <c r="A57"/>
  <c r="B57" s="1"/>
  <c r="A58"/>
  <c r="C58" s="1"/>
  <c r="A59"/>
  <c r="B59" s="1"/>
  <c r="A60"/>
  <c r="C60" s="1"/>
  <c r="A61"/>
  <c r="B61" s="1"/>
  <c r="A62"/>
  <c r="C62" s="1"/>
  <c r="I63" i="20" l="1"/>
  <c r="H63"/>
  <c r="H66"/>
  <c r="H31" i="24"/>
  <c r="AR31" s="1"/>
  <c r="H47"/>
  <c r="AR47" s="1"/>
  <c r="H55"/>
  <c r="AR55" s="1"/>
  <c r="H55" i="25" s="1"/>
  <c r="AQ55" s="1"/>
  <c r="H21" i="24"/>
  <c r="AR21" s="1"/>
  <c r="H38"/>
  <c r="AR38" s="1"/>
  <c r="H30"/>
  <c r="AR30" s="1"/>
  <c r="H46"/>
  <c r="AR46" s="1"/>
  <c r="H17" i="22"/>
  <c r="AQ17" s="1"/>
  <c r="H17" i="24" s="1"/>
  <c r="AR17" s="1"/>
  <c r="H26" i="22"/>
  <c r="AQ26" s="1"/>
  <c r="H26" i="24" s="1"/>
  <c r="AR26" s="1"/>
  <c r="H34" i="22"/>
  <c r="AQ34" s="1"/>
  <c r="H34" i="24" s="1"/>
  <c r="AR34" s="1"/>
  <c r="H42" i="22"/>
  <c r="AQ42" s="1"/>
  <c r="H42" i="24" s="1"/>
  <c r="AR42" s="1"/>
  <c r="H50" i="22"/>
  <c r="AQ50" s="1"/>
  <c r="H50" i="24" s="1"/>
  <c r="AR50" s="1"/>
  <c r="H56" i="22"/>
  <c r="AQ56" s="1"/>
  <c r="H56" i="24" s="1"/>
  <c r="AR56" s="1"/>
  <c r="H56" i="25" s="1"/>
  <c r="AQ56" s="1"/>
  <c r="H56" i="26" s="1"/>
  <c r="AR56" s="1"/>
  <c r="H10" i="22"/>
  <c r="AQ10" s="1"/>
  <c r="I17"/>
  <c r="AR17" s="1"/>
  <c r="I17" i="24" s="1"/>
  <c r="AS17" s="1"/>
  <c r="I21" i="22"/>
  <c r="AR21" s="1"/>
  <c r="I21" i="24" s="1"/>
  <c r="AS21" s="1"/>
  <c r="I25" i="22"/>
  <c r="AR25" s="1"/>
  <c r="I25" i="24" s="1"/>
  <c r="AS25" s="1"/>
  <c r="I29" i="22"/>
  <c r="AR29" s="1"/>
  <c r="I29" i="24" s="1"/>
  <c r="AS29" s="1"/>
  <c r="I33" i="22"/>
  <c r="AR33" s="1"/>
  <c r="I33" i="24" s="1"/>
  <c r="AS33" s="1"/>
  <c r="I37" i="22"/>
  <c r="AR37" s="1"/>
  <c r="I37" i="24" s="1"/>
  <c r="AS37" s="1"/>
  <c r="I41" i="22"/>
  <c r="AR41" s="1"/>
  <c r="I41" i="24" s="1"/>
  <c r="AS41" s="1"/>
  <c r="I45" i="22"/>
  <c r="AR45" s="1"/>
  <c r="I45" i="24" s="1"/>
  <c r="AS45" s="1"/>
  <c r="I49" i="22"/>
  <c r="AR49" s="1"/>
  <c r="I49" i="24" s="1"/>
  <c r="AS49" s="1"/>
  <c r="I53" i="22"/>
  <c r="AR53" s="1"/>
  <c r="I53" i="24" s="1"/>
  <c r="AS53" s="1"/>
  <c r="I57" i="22"/>
  <c r="AR57" s="1"/>
  <c r="I57" i="24" s="1"/>
  <c r="AS57" s="1"/>
  <c r="H15" i="22"/>
  <c r="AQ15" s="1"/>
  <c r="H19"/>
  <c r="AQ19" s="1"/>
  <c r="H19" i="24" s="1"/>
  <c r="AR19" s="1"/>
  <c r="H24" i="22"/>
  <c r="AQ24" s="1"/>
  <c r="H24" i="24" s="1"/>
  <c r="AR24" s="1"/>
  <c r="H24" i="25" s="1"/>
  <c r="AQ24" s="1"/>
  <c r="H24" i="26" s="1"/>
  <c r="AR24" s="1"/>
  <c r="H28" i="22"/>
  <c r="AQ28" s="1"/>
  <c r="H28" i="24" s="1"/>
  <c r="AR28" s="1"/>
  <c r="H32" i="22"/>
  <c r="AQ32" s="1"/>
  <c r="H32" i="24" s="1"/>
  <c r="AR32" s="1"/>
  <c r="H36" i="22"/>
  <c r="AQ36" s="1"/>
  <c r="H36" i="24" s="1"/>
  <c r="AR36" s="1"/>
  <c r="H40" i="22"/>
  <c r="AQ40" s="1"/>
  <c r="H40" i="24" s="1"/>
  <c r="AR40" s="1"/>
  <c r="H40" i="25" s="1"/>
  <c r="AQ40" s="1"/>
  <c r="H44" i="22"/>
  <c r="AQ44" s="1"/>
  <c r="H44" i="24" s="1"/>
  <c r="AR44" s="1"/>
  <c r="H48" i="22"/>
  <c r="AQ48" s="1"/>
  <c r="H48" i="24" s="1"/>
  <c r="AR48" s="1"/>
  <c r="H48" i="25" s="1"/>
  <c r="AQ48" s="1"/>
  <c r="H52" i="22"/>
  <c r="AQ52" s="1"/>
  <c r="H52" i="24" s="1"/>
  <c r="AR52" s="1"/>
  <c r="H58" i="22"/>
  <c r="AQ58" s="1"/>
  <c r="I19"/>
  <c r="AR19" s="1"/>
  <c r="I19" i="24" s="1"/>
  <c r="AS19" s="1"/>
  <c r="I23" i="22"/>
  <c r="AR23" s="1"/>
  <c r="I23" i="24" s="1"/>
  <c r="AS23" s="1"/>
  <c r="I27" i="22"/>
  <c r="AR27" s="1"/>
  <c r="I27" i="24" s="1"/>
  <c r="AS27" s="1"/>
  <c r="I31" i="22"/>
  <c r="AR31" s="1"/>
  <c r="I31" i="24" s="1"/>
  <c r="AS31" s="1"/>
  <c r="I35" i="22"/>
  <c r="AR35" s="1"/>
  <c r="I35" i="24" s="1"/>
  <c r="AS35" s="1"/>
  <c r="I39" i="22"/>
  <c r="AR39" s="1"/>
  <c r="I39" i="24" s="1"/>
  <c r="AS39" s="1"/>
  <c r="I43" i="22"/>
  <c r="AR43" s="1"/>
  <c r="I43" i="24" s="1"/>
  <c r="AS43" s="1"/>
  <c r="I47" i="22"/>
  <c r="AR47" s="1"/>
  <c r="I47" i="24" s="1"/>
  <c r="AS47" s="1"/>
  <c r="I51" i="22"/>
  <c r="AR51" s="1"/>
  <c r="I51" i="24" s="1"/>
  <c r="AS51" s="1"/>
  <c r="I55" i="22"/>
  <c r="AR55" s="1"/>
  <c r="I55" i="24" s="1"/>
  <c r="AS55" s="1"/>
  <c r="I59" i="22"/>
  <c r="AR59" s="1"/>
  <c r="I59" i="24" s="1"/>
  <c r="AS59" s="1"/>
  <c r="H12" i="21"/>
  <c r="AR12" s="1"/>
  <c r="I62"/>
  <c r="AS62" s="1"/>
  <c r="I12"/>
  <c r="AS12" s="1"/>
  <c r="I13"/>
  <c r="AS13" s="1"/>
  <c r="I13" i="22" s="1"/>
  <c r="AR13" s="1"/>
  <c r="H62" i="21"/>
  <c r="AR62" s="1"/>
  <c r="H13"/>
  <c r="AR13" s="1"/>
  <c r="H13" i="22" s="1"/>
  <c r="AQ13" s="1"/>
  <c r="I14" i="21"/>
  <c r="AS14" s="1"/>
  <c r="G62" i="20"/>
  <c r="AO62" s="1"/>
  <c r="E62"/>
  <c r="AM62" s="1"/>
  <c r="F61"/>
  <c r="AN61" s="1"/>
  <c r="F62" i="21" s="1"/>
  <c r="AP62" s="1"/>
  <c r="G60" i="20"/>
  <c r="AO60" s="1"/>
  <c r="E60"/>
  <c r="AM60" s="1"/>
  <c r="F59"/>
  <c r="AN59" s="1"/>
  <c r="G58"/>
  <c r="AO58" s="1"/>
  <c r="I60" i="21"/>
  <c r="AQ66" i="20"/>
  <c r="H60" i="21"/>
  <c r="AP66" i="20"/>
  <c r="AO61"/>
  <c r="AM61"/>
  <c r="AN60"/>
  <c r="I67"/>
  <c r="I61" i="21"/>
  <c r="AQ65" i="20"/>
  <c r="H11" i="21"/>
  <c r="AP63" i="20"/>
  <c r="H61" i="21"/>
  <c r="AP65" i="20"/>
  <c r="I11" i="21"/>
  <c r="AQ63" i="20"/>
  <c r="AP64"/>
  <c r="H8" i="21"/>
  <c r="AQ64" i="20"/>
  <c r="I8" i="21"/>
  <c r="AR67" i="1"/>
  <c r="C61"/>
  <c r="AS67"/>
  <c r="C57"/>
  <c r="C59"/>
  <c r="D62"/>
  <c r="B62"/>
  <c r="D60"/>
  <c r="B60"/>
  <c r="D58"/>
  <c r="B58"/>
  <c r="D61"/>
  <c r="D59"/>
  <c r="D57"/>
  <c r="AO9"/>
  <c r="AP9"/>
  <c r="AQ9"/>
  <c r="AO10"/>
  <c r="AP10"/>
  <c r="AQ10"/>
  <c r="AO11"/>
  <c r="AP11"/>
  <c r="AQ11"/>
  <c r="AO12"/>
  <c r="AP12"/>
  <c r="AQ12"/>
  <c r="AO13"/>
  <c r="AP13"/>
  <c r="AQ13"/>
  <c r="AO14"/>
  <c r="AP14"/>
  <c r="AQ14"/>
  <c r="AO15"/>
  <c r="AP15"/>
  <c r="AQ15"/>
  <c r="AO16"/>
  <c r="AP16"/>
  <c r="AQ16"/>
  <c r="AO17"/>
  <c r="AP17"/>
  <c r="AQ17"/>
  <c r="AO18"/>
  <c r="AP18"/>
  <c r="AQ18"/>
  <c r="AO19"/>
  <c r="AP19"/>
  <c r="AQ19"/>
  <c r="AO20"/>
  <c r="AP20"/>
  <c r="AQ20"/>
  <c r="AO21"/>
  <c r="AP21"/>
  <c r="AQ21"/>
  <c r="AO22"/>
  <c r="AP22"/>
  <c r="AQ22"/>
  <c r="AO23"/>
  <c r="AP23"/>
  <c r="AQ23"/>
  <c r="AO24"/>
  <c r="AP24"/>
  <c r="AQ24"/>
  <c r="AO25"/>
  <c r="AP25"/>
  <c r="AQ25"/>
  <c r="AO26"/>
  <c r="AP26"/>
  <c r="AQ26"/>
  <c r="AO27"/>
  <c r="AP27"/>
  <c r="AQ27"/>
  <c r="AO28"/>
  <c r="AP28"/>
  <c r="AQ28"/>
  <c r="AO29"/>
  <c r="AP29"/>
  <c r="AQ29"/>
  <c r="AO30"/>
  <c r="AP30"/>
  <c r="AQ30"/>
  <c r="AO31"/>
  <c r="AP31"/>
  <c r="AQ31"/>
  <c r="AO32"/>
  <c r="AP32"/>
  <c r="AQ32"/>
  <c r="AO33"/>
  <c r="AP33"/>
  <c r="AQ33"/>
  <c r="AO34"/>
  <c r="AP34"/>
  <c r="AQ34"/>
  <c r="AO35"/>
  <c r="AP35"/>
  <c r="AQ35"/>
  <c r="AO36"/>
  <c r="AP36"/>
  <c r="AQ36"/>
  <c r="AO37"/>
  <c r="AP37"/>
  <c r="AQ37"/>
  <c r="AO38"/>
  <c r="AP38"/>
  <c r="AQ38"/>
  <c r="AO39"/>
  <c r="AP39"/>
  <c r="AQ39"/>
  <c r="AO40"/>
  <c r="AP40"/>
  <c r="AQ40"/>
  <c r="AO41"/>
  <c r="AP41"/>
  <c r="AQ41"/>
  <c r="AO42"/>
  <c r="AP42"/>
  <c r="AQ42"/>
  <c r="AO43"/>
  <c r="AP43"/>
  <c r="AQ43"/>
  <c r="AO44"/>
  <c r="AP44"/>
  <c r="AQ44"/>
  <c r="AO45"/>
  <c r="AP45"/>
  <c r="AQ45"/>
  <c r="AO46"/>
  <c r="AP46"/>
  <c r="AQ46"/>
  <c r="AO47"/>
  <c r="AP47"/>
  <c r="AQ47"/>
  <c r="AO48"/>
  <c r="AP48"/>
  <c r="AQ48"/>
  <c r="AO49"/>
  <c r="AP49"/>
  <c r="AQ49"/>
  <c r="AO50"/>
  <c r="AP50"/>
  <c r="AQ50"/>
  <c r="AO51"/>
  <c r="AP51"/>
  <c r="AQ51"/>
  <c r="AO52"/>
  <c r="AP52"/>
  <c r="AQ52"/>
  <c r="AO53"/>
  <c r="AP53"/>
  <c r="AQ53"/>
  <c r="AO54"/>
  <c r="AP54"/>
  <c r="AQ54"/>
  <c r="AO55"/>
  <c r="AP55"/>
  <c r="AQ55"/>
  <c r="AO56"/>
  <c r="AP56"/>
  <c r="F58" i="20" s="1"/>
  <c r="AN58" s="1"/>
  <c r="AQ56" i="1"/>
  <c r="AP8"/>
  <c r="AQ8"/>
  <c r="AO8"/>
  <c r="AP7"/>
  <c r="F7" i="20" s="1"/>
  <c r="AN7" s="1"/>
  <c r="F7" i="21" s="1"/>
  <c r="AP7" s="1"/>
  <c r="F7" i="22" s="1"/>
  <c r="AO7" s="1"/>
  <c r="F7" i="24" s="1"/>
  <c r="AP7" s="1"/>
  <c r="F7" i="25" s="1"/>
  <c r="AO7" s="1"/>
  <c r="F7" i="26" s="1"/>
  <c r="AP7" s="1"/>
  <c r="F7" i="27" s="1"/>
  <c r="AP7" s="1"/>
  <c r="F7" i="28" s="1"/>
  <c r="AO7" s="1"/>
  <c r="F7" i="29" s="1"/>
  <c r="AP7" s="1"/>
  <c r="F7" i="30" s="1"/>
  <c r="AO7" s="1"/>
  <c r="F7" i="31" s="1"/>
  <c r="AP7" s="1"/>
  <c r="AQ7" i="1"/>
  <c r="G7" i="20" s="1"/>
  <c r="AO7" s="1"/>
  <c r="G7" i="21" s="1"/>
  <c r="AQ7" s="1"/>
  <c r="G7" i="22" s="1"/>
  <c r="AP7" s="1"/>
  <c r="G7" i="24" s="1"/>
  <c r="AQ7" s="1"/>
  <c r="G7" i="25" s="1"/>
  <c r="AP7" s="1"/>
  <c r="G7" i="26" s="1"/>
  <c r="AQ7" s="1"/>
  <c r="G7" i="27" s="1"/>
  <c r="AQ7" s="1"/>
  <c r="G7" i="28" s="1"/>
  <c r="AP7" s="1"/>
  <c r="G7" i="29" s="1"/>
  <c r="AQ7" s="1"/>
  <c r="G7" i="30" s="1"/>
  <c r="AP7" s="1"/>
  <c r="G7" i="31" s="1"/>
  <c r="AQ7" s="1"/>
  <c r="A8" i="1"/>
  <c r="C8" s="1"/>
  <c r="A9"/>
  <c r="D9" s="1"/>
  <c r="A10"/>
  <c r="D10" s="1"/>
  <c r="A11"/>
  <c r="B11" s="1"/>
  <c r="A12"/>
  <c r="C12" s="1"/>
  <c r="A13"/>
  <c r="D13" s="1"/>
  <c r="A14"/>
  <c r="C14" s="1"/>
  <c r="A15"/>
  <c r="D15" s="1"/>
  <c r="A16"/>
  <c r="C16" s="1"/>
  <c r="A17"/>
  <c r="D17" s="1"/>
  <c r="A18"/>
  <c r="B18" s="1"/>
  <c r="A19"/>
  <c r="C19" s="1"/>
  <c r="A20"/>
  <c r="C20" s="1"/>
  <c r="A21"/>
  <c r="D21" s="1"/>
  <c r="A22"/>
  <c r="C22" s="1"/>
  <c r="A23"/>
  <c r="B23" s="1"/>
  <c r="A24"/>
  <c r="C24" s="1"/>
  <c r="A25"/>
  <c r="D25" s="1"/>
  <c r="A26"/>
  <c r="D26" s="1"/>
  <c r="A27"/>
  <c r="B27" s="1"/>
  <c r="A28"/>
  <c r="C28" s="1"/>
  <c r="A29"/>
  <c r="D29" s="1"/>
  <c r="A30"/>
  <c r="C30" s="1"/>
  <c r="A31"/>
  <c r="D31" s="1"/>
  <c r="A32"/>
  <c r="C32" s="1"/>
  <c r="A33"/>
  <c r="D33" s="1"/>
  <c r="A34"/>
  <c r="B34" s="1"/>
  <c r="A35"/>
  <c r="C35" s="1"/>
  <c r="A36"/>
  <c r="C36" s="1"/>
  <c r="A37"/>
  <c r="D37" s="1"/>
  <c r="A38"/>
  <c r="B38" s="1"/>
  <c r="A39"/>
  <c r="B39" s="1"/>
  <c r="A40"/>
  <c r="C40" s="1"/>
  <c r="A41"/>
  <c r="D41" s="1"/>
  <c r="A42"/>
  <c r="D42" s="1"/>
  <c r="A43"/>
  <c r="B43" s="1"/>
  <c r="A44"/>
  <c r="C44" s="1"/>
  <c r="A45"/>
  <c r="D45" s="1"/>
  <c r="A46"/>
  <c r="C46" s="1"/>
  <c r="A47"/>
  <c r="D47" s="1"/>
  <c r="A48"/>
  <c r="C48" s="1"/>
  <c r="A49"/>
  <c r="D49" s="1"/>
  <c r="A50"/>
  <c r="B50" s="1"/>
  <c r="A51"/>
  <c r="C51" s="1"/>
  <c r="A52"/>
  <c r="C52" s="1"/>
  <c r="A53"/>
  <c r="D53" s="1"/>
  <c r="A54"/>
  <c r="B54" s="1"/>
  <c r="A55"/>
  <c r="B55" s="1"/>
  <c r="A56"/>
  <c r="C56" s="1"/>
  <c r="A7"/>
  <c r="B7" s="1"/>
  <c r="B24"/>
  <c r="F7" i="2"/>
  <c r="J5" i="25" s="1"/>
  <c r="J2" s="1"/>
  <c r="F8" i="2"/>
  <c r="J5" i="26" s="1"/>
  <c r="J2" s="1"/>
  <c r="F9" i="2"/>
  <c r="J5" i="27" s="1"/>
  <c r="J2" s="1"/>
  <c r="F10" i="2"/>
  <c r="J5" i="28" s="1"/>
  <c r="J2" s="1"/>
  <c r="F11" i="2"/>
  <c r="J5" i="29" s="1"/>
  <c r="J2" s="1"/>
  <c r="F12" i="2"/>
  <c r="J5" i="30" s="1"/>
  <c r="J2" s="1"/>
  <c r="F13" i="2"/>
  <c r="J5" i="31" s="1"/>
  <c r="J2" s="1"/>
  <c r="F3" i="2"/>
  <c r="J5" i="20" s="1"/>
  <c r="J2" s="1"/>
  <c r="F4" i="2"/>
  <c r="J5" i="21" s="1"/>
  <c r="J2" s="1"/>
  <c r="F5" i="2"/>
  <c r="J5" i="22" s="1"/>
  <c r="J2" s="1"/>
  <c r="F6" i="2"/>
  <c r="J5" i="24" s="1"/>
  <c r="J2" s="1"/>
  <c r="A2" i="6"/>
  <c r="H67" i="20" l="1"/>
  <c r="H31" i="25"/>
  <c r="AQ31" s="1"/>
  <c r="H39"/>
  <c r="AQ39" s="1"/>
  <c r="H32"/>
  <c r="AQ32" s="1"/>
  <c r="H32" i="26" s="1"/>
  <c r="AR32" s="1"/>
  <c r="H47" i="25"/>
  <c r="AQ47" s="1"/>
  <c r="H48" i="26" s="1"/>
  <c r="AR48" s="1"/>
  <c r="H22" i="25"/>
  <c r="AQ22" s="1"/>
  <c r="I48" i="24"/>
  <c r="AS48" s="1"/>
  <c r="I48" i="25" s="1"/>
  <c r="AR48" s="1"/>
  <c r="I32" i="24"/>
  <c r="AS32" s="1"/>
  <c r="I32" i="25" s="1"/>
  <c r="AR32" s="1"/>
  <c r="I56" i="24"/>
  <c r="AS56" s="1"/>
  <c r="I56" i="25" s="1"/>
  <c r="AR56" s="1"/>
  <c r="I40" i="24"/>
  <c r="AS40" s="1"/>
  <c r="I40" i="25" s="1"/>
  <c r="AR40" s="1"/>
  <c r="I24" i="24"/>
  <c r="AS24" s="1"/>
  <c r="I24" i="25" s="1"/>
  <c r="AR24" s="1"/>
  <c r="I58" i="24"/>
  <c r="AS58" s="1"/>
  <c r="I58" i="25" s="1"/>
  <c r="AR58" s="1"/>
  <c r="I50" i="24"/>
  <c r="AS50" s="1"/>
  <c r="I50" i="25" s="1"/>
  <c r="AR50" s="1"/>
  <c r="I42" i="24"/>
  <c r="AS42" s="1"/>
  <c r="I42" i="25" s="1"/>
  <c r="AR42" s="1"/>
  <c r="I34" i="24"/>
  <c r="AS34" s="1"/>
  <c r="I34" i="25" s="1"/>
  <c r="AR34" s="1"/>
  <c r="I26" i="24"/>
  <c r="AS26" s="1"/>
  <c r="I26" i="25" s="1"/>
  <c r="AR26" s="1"/>
  <c r="I18" i="24"/>
  <c r="AS18" s="1"/>
  <c r="I18" i="25" s="1"/>
  <c r="AR18" s="1"/>
  <c r="H53" i="24"/>
  <c r="AR53" s="1"/>
  <c r="H45"/>
  <c r="AR45" s="1"/>
  <c r="H45" i="25" s="1"/>
  <c r="AQ45" s="1"/>
  <c r="H37" i="24"/>
  <c r="AR37" s="1"/>
  <c r="H37" i="25" s="1"/>
  <c r="AQ37" s="1"/>
  <c r="H29" i="24"/>
  <c r="AR29" s="1"/>
  <c r="H29" i="25" s="1"/>
  <c r="AQ29" s="1"/>
  <c r="H20" i="24"/>
  <c r="AR20" s="1"/>
  <c r="H20" i="25" s="1"/>
  <c r="AQ20" s="1"/>
  <c r="H43" i="24"/>
  <c r="AR43" s="1"/>
  <c r="H43" i="25" s="1"/>
  <c r="AQ43" s="1"/>
  <c r="H27" i="24"/>
  <c r="AR27" s="1"/>
  <c r="H27" i="25" s="1"/>
  <c r="AQ27" s="1"/>
  <c r="H58" i="24"/>
  <c r="AR58" s="1"/>
  <c r="H59"/>
  <c r="AR59" s="1"/>
  <c r="I54"/>
  <c r="AS54" s="1"/>
  <c r="I54" i="25" s="1"/>
  <c r="AR54" s="1"/>
  <c r="I46" i="24"/>
  <c r="AS46" s="1"/>
  <c r="I46" i="25" s="1"/>
  <c r="AR46" s="1"/>
  <c r="I38" i="24"/>
  <c r="AS38" s="1"/>
  <c r="I38" i="25" s="1"/>
  <c r="AR38" s="1"/>
  <c r="I30" i="24"/>
  <c r="AS30" s="1"/>
  <c r="I30" i="25" s="1"/>
  <c r="AR30" s="1"/>
  <c r="I22" i="24"/>
  <c r="AS22" s="1"/>
  <c r="I22" i="25" s="1"/>
  <c r="AR22" s="1"/>
  <c r="H57" i="24"/>
  <c r="AR57" s="1"/>
  <c r="H57" i="25" s="1"/>
  <c r="AQ57" s="1"/>
  <c r="H57" i="26" s="1"/>
  <c r="AR57" s="1"/>
  <c r="H57" i="27" s="1"/>
  <c r="AR57" s="1"/>
  <c r="H49" i="24"/>
  <c r="AR49" s="1"/>
  <c r="H49" i="25" s="1"/>
  <c r="AQ49" s="1"/>
  <c r="H49" i="26" s="1"/>
  <c r="AR49" s="1"/>
  <c r="H49" i="27" s="1"/>
  <c r="AR49" s="1"/>
  <c r="H41" i="24"/>
  <c r="AR41" s="1"/>
  <c r="H41" i="25" s="1"/>
  <c r="AQ41" s="1"/>
  <c r="H41" i="26" s="1"/>
  <c r="AR41" s="1"/>
  <c r="H33" i="24"/>
  <c r="AR33" s="1"/>
  <c r="H33" i="25" s="1"/>
  <c r="AQ33" s="1"/>
  <c r="H25" i="24"/>
  <c r="AR25" s="1"/>
  <c r="H25" i="25" s="1"/>
  <c r="AQ25" s="1"/>
  <c r="H25" i="26" s="1"/>
  <c r="AR25" s="1"/>
  <c r="H25" i="27" s="1"/>
  <c r="AR25" s="1"/>
  <c r="H16" i="24"/>
  <c r="AR16" s="1"/>
  <c r="H17" i="25" s="1"/>
  <c r="AQ17" s="1"/>
  <c r="I52" i="24"/>
  <c r="AS52" s="1"/>
  <c r="I52" i="25" s="1"/>
  <c r="AR52" s="1"/>
  <c r="I44" i="24"/>
  <c r="AS44" s="1"/>
  <c r="I44" i="25" s="1"/>
  <c r="AR44" s="1"/>
  <c r="I36" i="24"/>
  <c r="AS36" s="1"/>
  <c r="I36" i="25" s="1"/>
  <c r="AR36" s="1"/>
  <c r="I28" i="24"/>
  <c r="AS28" s="1"/>
  <c r="I28" i="25" s="1"/>
  <c r="AR28" s="1"/>
  <c r="I20" i="24"/>
  <c r="AS20" s="1"/>
  <c r="I20" i="25" s="1"/>
  <c r="AR20" s="1"/>
  <c r="H51" i="24"/>
  <c r="AR51" s="1"/>
  <c r="H51" i="25" s="1"/>
  <c r="AQ51" s="1"/>
  <c r="H35" i="24"/>
  <c r="AR35" s="1"/>
  <c r="H35" i="25" s="1"/>
  <c r="AQ35" s="1"/>
  <c r="H18" i="24"/>
  <c r="AR18" s="1"/>
  <c r="H18" i="25" s="1"/>
  <c r="AQ18" s="1"/>
  <c r="H18" i="26" s="1"/>
  <c r="AR18" s="1"/>
  <c r="H14" i="22"/>
  <c r="AQ14" s="1"/>
  <c r="H14" i="24" s="1"/>
  <c r="AR14" s="1"/>
  <c r="I14" i="22"/>
  <c r="AR14" s="1"/>
  <c r="I14" i="24" s="1"/>
  <c r="AS14" s="1"/>
  <c r="I15" i="22"/>
  <c r="AR15" s="1"/>
  <c r="F59" i="21"/>
  <c r="AP59" s="1"/>
  <c r="E62"/>
  <c r="AO62" s="1"/>
  <c r="G62"/>
  <c r="AQ62" s="1"/>
  <c r="G59"/>
  <c r="AQ59" s="1"/>
  <c r="E57" i="20"/>
  <c r="AM57" s="1"/>
  <c r="E58"/>
  <c r="AM58" s="1"/>
  <c r="F56"/>
  <c r="AN56" s="1"/>
  <c r="G55"/>
  <c r="AO55" s="1"/>
  <c r="E55"/>
  <c r="AM55" s="1"/>
  <c r="F54"/>
  <c r="AN54" s="1"/>
  <c r="G53"/>
  <c r="AO53" s="1"/>
  <c r="E53"/>
  <c r="AM53" s="1"/>
  <c r="F52"/>
  <c r="AN52" s="1"/>
  <c r="G51"/>
  <c r="AO51" s="1"/>
  <c r="E51"/>
  <c r="AM51" s="1"/>
  <c r="F50"/>
  <c r="AN50" s="1"/>
  <c r="G49"/>
  <c r="AO49" s="1"/>
  <c r="E49"/>
  <c r="AM49" s="1"/>
  <c r="F48"/>
  <c r="AN48" s="1"/>
  <c r="G47"/>
  <c r="AO47" s="1"/>
  <c r="E47"/>
  <c r="AM47" s="1"/>
  <c r="F46"/>
  <c r="AN46" s="1"/>
  <c r="G45"/>
  <c r="AO45" s="1"/>
  <c r="E45"/>
  <c r="AM45" s="1"/>
  <c r="F44"/>
  <c r="AN44" s="1"/>
  <c r="G43"/>
  <c r="AO43" s="1"/>
  <c r="E43"/>
  <c r="AM43" s="1"/>
  <c r="F42"/>
  <c r="AN42" s="1"/>
  <c r="G41"/>
  <c r="AO41" s="1"/>
  <c r="E41"/>
  <c r="AM41" s="1"/>
  <c r="F40"/>
  <c r="AN40" s="1"/>
  <c r="G39"/>
  <c r="AO39" s="1"/>
  <c r="E39"/>
  <c r="AM39" s="1"/>
  <c r="F38"/>
  <c r="AN38" s="1"/>
  <c r="G37"/>
  <c r="AO37" s="1"/>
  <c r="E37"/>
  <c r="AM37" s="1"/>
  <c r="F36"/>
  <c r="AN36" s="1"/>
  <c r="G35"/>
  <c r="AO35" s="1"/>
  <c r="E35"/>
  <c r="AM35" s="1"/>
  <c r="F34"/>
  <c r="AN34" s="1"/>
  <c r="G33"/>
  <c r="AO33" s="1"/>
  <c r="E33"/>
  <c r="AM33" s="1"/>
  <c r="F32"/>
  <c r="AN32" s="1"/>
  <c r="G31"/>
  <c r="AO31" s="1"/>
  <c r="E31"/>
  <c r="AM31" s="1"/>
  <c r="F30"/>
  <c r="AN30" s="1"/>
  <c r="G29"/>
  <c r="AO29" s="1"/>
  <c r="E29"/>
  <c r="AM29" s="1"/>
  <c r="F28"/>
  <c r="AN28" s="1"/>
  <c r="G27"/>
  <c r="AO27" s="1"/>
  <c r="E27"/>
  <c r="AM27" s="1"/>
  <c r="F26"/>
  <c r="AN26" s="1"/>
  <c r="G25"/>
  <c r="AO25" s="1"/>
  <c r="E25"/>
  <c r="AM25" s="1"/>
  <c r="F24"/>
  <c r="AN24" s="1"/>
  <c r="G23"/>
  <c r="AO23" s="1"/>
  <c r="E23"/>
  <c r="AM23" s="1"/>
  <c r="F22"/>
  <c r="AN22" s="1"/>
  <c r="G21"/>
  <c r="AO21" s="1"/>
  <c r="E21"/>
  <c r="AM21" s="1"/>
  <c r="F20"/>
  <c r="AN20" s="1"/>
  <c r="G19"/>
  <c r="AO19" s="1"/>
  <c r="E19"/>
  <c r="AM19" s="1"/>
  <c r="F18"/>
  <c r="AN18" s="1"/>
  <c r="G17"/>
  <c r="AO17" s="1"/>
  <c r="E17"/>
  <c r="AM17" s="1"/>
  <c r="F16"/>
  <c r="AN16" s="1"/>
  <c r="G15"/>
  <c r="AO15" s="1"/>
  <c r="E15"/>
  <c r="AM15" s="1"/>
  <c r="F14"/>
  <c r="AN14" s="1"/>
  <c r="G13"/>
  <c r="AO13" s="1"/>
  <c r="E13"/>
  <c r="AM13" s="1"/>
  <c r="F12"/>
  <c r="AN12" s="1"/>
  <c r="G11"/>
  <c r="AO11" s="1"/>
  <c r="E11"/>
  <c r="F10"/>
  <c r="AN10" s="1"/>
  <c r="G9"/>
  <c r="AO9" s="1"/>
  <c r="E9"/>
  <c r="AM9" s="1"/>
  <c r="G56"/>
  <c r="AO56" s="1"/>
  <c r="G56" i="21" s="1"/>
  <c r="AQ56" s="1"/>
  <c r="E56" i="20"/>
  <c r="AM56" s="1"/>
  <c r="E56" i="21" s="1"/>
  <c r="AO56" s="1"/>
  <c r="F55" i="20"/>
  <c r="AN55" s="1"/>
  <c r="F55" i="21" s="1"/>
  <c r="AP55" s="1"/>
  <c r="G54" i="20"/>
  <c r="AO54" s="1"/>
  <c r="G54" i="21" s="1"/>
  <c r="AQ54" s="1"/>
  <c r="E54" i="20"/>
  <c r="AM54" s="1"/>
  <c r="E54" i="21" s="1"/>
  <c r="AO54" s="1"/>
  <c r="F53" i="20"/>
  <c r="AN53" s="1"/>
  <c r="F53" i="21" s="1"/>
  <c r="AP53" s="1"/>
  <c r="G52" i="20"/>
  <c r="AO52" s="1"/>
  <c r="G52" i="21" s="1"/>
  <c r="AQ52" s="1"/>
  <c r="E52" i="20"/>
  <c r="AM52" s="1"/>
  <c r="E52" i="21" s="1"/>
  <c r="AO52" s="1"/>
  <c r="F51" i="20"/>
  <c r="AN51" s="1"/>
  <c r="F51" i="21" s="1"/>
  <c r="AP51" s="1"/>
  <c r="G50" i="20"/>
  <c r="AO50" s="1"/>
  <c r="G50" i="21" s="1"/>
  <c r="AQ50" s="1"/>
  <c r="E50" i="20"/>
  <c r="AM50" s="1"/>
  <c r="E50" i="21" s="1"/>
  <c r="AO50" s="1"/>
  <c r="F49" i="20"/>
  <c r="AN49" s="1"/>
  <c r="F49" i="21" s="1"/>
  <c r="AP49" s="1"/>
  <c r="G48" i="20"/>
  <c r="AO48" s="1"/>
  <c r="G48" i="21" s="1"/>
  <c r="AQ48" s="1"/>
  <c r="E48" i="20"/>
  <c r="AM48" s="1"/>
  <c r="E48" i="21" s="1"/>
  <c r="AO48" s="1"/>
  <c r="F47" i="20"/>
  <c r="AN47" s="1"/>
  <c r="F47" i="21" s="1"/>
  <c r="AP47" s="1"/>
  <c r="G46" i="20"/>
  <c r="AO46" s="1"/>
  <c r="G46" i="21" s="1"/>
  <c r="AQ46" s="1"/>
  <c r="E46" i="20"/>
  <c r="AM46" s="1"/>
  <c r="E46" i="21" s="1"/>
  <c r="AO46" s="1"/>
  <c r="F45" i="20"/>
  <c r="AN45" s="1"/>
  <c r="F45" i="21" s="1"/>
  <c r="AP45" s="1"/>
  <c r="G44" i="20"/>
  <c r="AO44" s="1"/>
  <c r="G44" i="21" s="1"/>
  <c r="AQ44" s="1"/>
  <c r="E44" i="20"/>
  <c r="AM44" s="1"/>
  <c r="E44" i="21" s="1"/>
  <c r="AO44" s="1"/>
  <c r="F43" i="20"/>
  <c r="AN43" s="1"/>
  <c r="F43" i="21" s="1"/>
  <c r="AP43" s="1"/>
  <c r="G42" i="20"/>
  <c r="AO42" s="1"/>
  <c r="G42" i="21" s="1"/>
  <c r="AQ42" s="1"/>
  <c r="E42" i="20"/>
  <c r="AM42" s="1"/>
  <c r="E42" i="21" s="1"/>
  <c r="AO42" s="1"/>
  <c r="F41" i="20"/>
  <c r="AN41" s="1"/>
  <c r="F41" i="21" s="1"/>
  <c r="AP41" s="1"/>
  <c r="G40" i="20"/>
  <c r="AO40" s="1"/>
  <c r="G40" i="21" s="1"/>
  <c r="AQ40" s="1"/>
  <c r="E40" i="20"/>
  <c r="AM40" s="1"/>
  <c r="E40" i="21" s="1"/>
  <c r="AO40" s="1"/>
  <c r="F39" i="20"/>
  <c r="AN39" s="1"/>
  <c r="F39" i="21" s="1"/>
  <c r="AP39" s="1"/>
  <c r="G38" i="20"/>
  <c r="AO38" s="1"/>
  <c r="G38" i="21" s="1"/>
  <c r="AQ38" s="1"/>
  <c r="E38" i="20"/>
  <c r="AM38" s="1"/>
  <c r="E38" i="21" s="1"/>
  <c r="AO38" s="1"/>
  <c r="F37" i="20"/>
  <c r="AN37" s="1"/>
  <c r="F37" i="21" s="1"/>
  <c r="AP37" s="1"/>
  <c r="G36" i="20"/>
  <c r="AO36" s="1"/>
  <c r="G36" i="21" s="1"/>
  <c r="AQ36" s="1"/>
  <c r="E36" i="20"/>
  <c r="AM36" s="1"/>
  <c r="E36" i="21" s="1"/>
  <c r="AO36" s="1"/>
  <c r="F35" i="20"/>
  <c r="AN35" s="1"/>
  <c r="F35" i="21" s="1"/>
  <c r="AP35" s="1"/>
  <c r="G34" i="20"/>
  <c r="AO34" s="1"/>
  <c r="G34" i="21" s="1"/>
  <c r="AQ34" s="1"/>
  <c r="E34" i="20"/>
  <c r="AM34" s="1"/>
  <c r="E34" i="21" s="1"/>
  <c r="AO34" s="1"/>
  <c r="F33" i="20"/>
  <c r="AN33" s="1"/>
  <c r="F33" i="21" s="1"/>
  <c r="AP33" s="1"/>
  <c r="G32" i="20"/>
  <c r="AO32" s="1"/>
  <c r="G32" i="21" s="1"/>
  <c r="AQ32" s="1"/>
  <c r="E32" i="20"/>
  <c r="AM32" s="1"/>
  <c r="E32" i="21" s="1"/>
  <c r="AO32" s="1"/>
  <c r="F31" i="20"/>
  <c r="AN31" s="1"/>
  <c r="F31" i="21" s="1"/>
  <c r="AP31" s="1"/>
  <c r="G30" i="20"/>
  <c r="AO30" s="1"/>
  <c r="G30" i="21" s="1"/>
  <c r="AQ30" s="1"/>
  <c r="E30" i="20"/>
  <c r="AM30" s="1"/>
  <c r="E30" i="21" s="1"/>
  <c r="AO30" s="1"/>
  <c r="F29" i="20"/>
  <c r="AN29" s="1"/>
  <c r="F29" i="21" s="1"/>
  <c r="AP29" s="1"/>
  <c r="G28" i="20"/>
  <c r="AO28" s="1"/>
  <c r="G28" i="21" s="1"/>
  <c r="AQ28" s="1"/>
  <c r="E28" i="20"/>
  <c r="AM28" s="1"/>
  <c r="E28" i="21" s="1"/>
  <c r="AO28" s="1"/>
  <c r="F27" i="20"/>
  <c r="AN27" s="1"/>
  <c r="F27" i="21" s="1"/>
  <c r="AP27" s="1"/>
  <c r="G26" i="20"/>
  <c r="AO26" s="1"/>
  <c r="G26" i="21" s="1"/>
  <c r="AQ26" s="1"/>
  <c r="E26" i="20"/>
  <c r="AM26" s="1"/>
  <c r="E26" i="21" s="1"/>
  <c r="AO26" s="1"/>
  <c r="F25" i="20"/>
  <c r="AN25" s="1"/>
  <c r="F25" i="21" s="1"/>
  <c r="AP25" s="1"/>
  <c r="G24" i="20"/>
  <c r="AO24" s="1"/>
  <c r="G24" i="21" s="1"/>
  <c r="AQ24" s="1"/>
  <c r="E24" i="20"/>
  <c r="AM24" s="1"/>
  <c r="E24" i="21" s="1"/>
  <c r="AO24" s="1"/>
  <c r="F23" i="20"/>
  <c r="AN23" s="1"/>
  <c r="F23" i="21" s="1"/>
  <c r="AP23" s="1"/>
  <c r="G22" i="20"/>
  <c r="AO22" s="1"/>
  <c r="G22" i="21" s="1"/>
  <c r="AQ22" s="1"/>
  <c r="E22" i="20"/>
  <c r="AM22" s="1"/>
  <c r="E22" i="21" s="1"/>
  <c r="AO22" s="1"/>
  <c r="F21" i="20"/>
  <c r="AN21" s="1"/>
  <c r="F21" i="21" s="1"/>
  <c r="AP21" s="1"/>
  <c r="G20" i="20"/>
  <c r="AO20" s="1"/>
  <c r="G20" i="21" s="1"/>
  <c r="AQ20" s="1"/>
  <c r="E20" i="20"/>
  <c r="AM20" s="1"/>
  <c r="E20" i="21" s="1"/>
  <c r="AO20" s="1"/>
  <c r="F19" i="20"/>
  <c r="AN19" s="1"/>
  <c r="F19" i="21" s="1"/>
  <c r="AP19" s="1"/>
  <c r="G18" i="20"/>
  <c r="AO18" s="1"/>
  <c r="G18" i="21" s="1"/>
  <c r="AQ18" s="1"/>
  <c r="E18" i="20"/>
  <c r="AM18" s="1"/>
  <c r="E18" i="21" s="1"/>
  <c r="AO18" s="1"/>
  <c r="F17" i="20"/>
  <c r="AN17" s="1"/>
  <c r="F17" i="21" s="1"/>
  <c r="AP17" s="1"/>
  <c r="G16" i="20"/>
  <c r="AO16" s="1"/>
  <c r="G16" i="21" s="1"/>
  <c r="AQ16" s="1"/>
  <c r="E16" i="20"/>
  <c r="AM16" s="1"/>
  <c r="E16" i="21" s="1"/>
  <c r="AO16" s="1"/>
  <c r="F15" i="20"/>
  <c r="AN15" s="1"/>
  <c r="F15" i="21" s="1"/>
  <c r="AP15" s="1"/>
  <c r="G14" i="20"/>
  <c r="AO14" s="1"/>
  <c r="G14" i="21" s="1"/>
  <c r="AQ14" s="1"/>
  <c r="E14" i="20"/>
  <c r="AM14" s="1"/>
  <c r="E14" i="21" s="1"/>
  <c r="AO14" s="1"/>
  <c r="F13" i="20"/>
  <c r="AN13" s="1"/>
  <c r="F13" i="21" s="1"/>
  <c r="AP13" s="1"/>
  <c r="G12" i="20"/>
  <c r="AO12" s="1"/>
  <c r="E12"/>
  <c r="AM12" s="1"/>
  <c r="F11"/>
  <c r="AN11" s="1"/>
  <c r="G10"/>
  <c r="AO10" s="1"/>
  <c r="G10" i="21" s="1"/>
  <c r="AQ10" s="1"/>
  <c r="E10" i="20"/>
  <c r="AM10" s="1"/>
  <c r="E10" i="21" s="1"/>
  <c r="AO10" s="1"/>
  <c r="F9" i="20"/>
  <c r="AN9" s="1"/>
  <c r="F57"/>
  <c r="AN57" s="1"/>
  <c r="F57" i="21" s="1"/>
  <c r="AP57" s="1"/>
  <c r="G57" i="20"/>
  <c r="AO57" s="1"/>
  <c r="G57" i="21" s="1"/>
  <c r="AQ57" s="1"/>
  <c r="G57" i="22" s="1"/>
  <c r="AP57" s="1"/>
  <c r="J3"/>
  <c r="J4" s="1"/>
  <c r="K5"/>
  <c r="K2" s="1"/>
  <c r="J1"/>
  <c r="J3" i="30"/>
  <c r="J4" s="1"/>
  <c r="K5"/>
  <c r="K2" s="1"/>
  <c r="J1"/>
  <c r="J3" i="28"/>
  <c r="J4" s="1"/>
  <c r="K5"/>
  <c r="K2" s="1"/>
  <c r="J1"/>
  <c r="K5" i="24"/>
  <c r="K2" s="1"/>
  <c r="J1"/>
  <c r="J3"/>
  <c r="J4" s="1"/>
  <c r="J3" i="31"/>
  <c r="J4" s="1"/>
  <c r="K5"/>
  <c r="K2" s="1"/>
  <c r="J1"/>
  <c r="J3" i="29"/>
  <c r="J4" s="1"/>
  <c r="K5"/>
  <c r="K2" s="1"/>
  <c r="J1"/>
  <c r="K5" i="27"/>
  <c r="K2" s="1"/>
  <c r="J1"/>
  <c r="J3"/>
  <c r="J4" s="1"/>
  <c r="K5" i="25"/>
  <c r="K2" s="1"/>
  <c r="J1"/>
  <c r="J3"/>
  <c r="J4" s="1"/>
  <c r="AQ67" i="20"/>
  <c r="AP67"/>
  <c r="AM11"/>
  <c r="AS11" i="21"/>
  <c r="I12" i="22" s="1"/>
  <c r="AR12" s="1"/>
  <c r="I63" i="21"/>
  <c r="AR61"/>
  <c r="H62" i="22" s="1"/>
  <c r="AQ62" s="1"/>
  <c r="H65" i="21"/>
  <c r="AR11"/>
  <c r="H12" i="22" s="1"/>
  <c r="AQ12" s="1"/>
  <c r="H63" i="21"/>
  <c r="AS61"/>
  <c r="I62" i="22" s="1"/>
  <c r="AR62" s="1"/>
  <c r="I65" i="21"/>
  <c r="F60"/>
  <c r="E61"/>
  <c r="G61"/>
  <c r="E60"/>
  <c r="AR60"/>
  <c r="H66"/>
  <c r="I66"/>
  <c r="AS60"/>
  <c r="G60"/>
  <c r="F61"/>
  <c r="K5"/>
  <c r="K2" s="1"/>
  <c r="J3"/>
  <c r="J4" s="1"/>
  <c r="J1"/>
  <c r="J3" i="20"/>
  <c r="J4" s="1"/>
  <c r="K5"/>
  <c r="K2" s="1"/>
  <c r="J1"/>
  <c r="AS8" i="21"/>
  <c r="I9" i="22" s="1"/>
  <c r="AR9" s="1"/>
  <c r="I64" i="21"/>
  <c r="AR8"/>
  <c r="H9" i="22" s="1"/>
  <c r="AQ9" s="1"/>
  <c r="H64" i="21"/>
  <c r="F8" i="20"/>
  <c r="G8"/>
  <c r="E8"/>
  <c r="AQ65" i="1"/>
  <c r="AO65"/>
  <c r="AP65"/>
  <c r="AO63"/>
  <c r="AP64"/>
  <c r="AQ64"/>
  <c r="AO64"/>
  <c r="AO66"/>
  <c r="AQ66"/>
  <c r="AP66"/>
  <c r="AQ63"/>
  <c r="AP63"/>
  <c r="B17"/>
  <c r="B29"/>
  <c r="B9"/>
  <c r="D43"/>
  <c r="C11"/>
  <c r="B35"/>
  <c r="C49"/>
  <c r="C10"/>
  <c r="B14"/>
  <c r="D22"/>
  <c r="C13"/>
  <c r="B15"/>
  <c r="B21"/>
  <c r="D23"/>
  <c r="C27"/>
  <c r="B31"/>
  <c r="C41"/>
  <c r="B47"/>
  <c r="C53"/>
  <c r="D11"/>
  <c r="C15"/>
  <c r="B19"/>
  <c r="D27"/>
  <c r="C29"/>
  <c r="C31"/>
  <c r="D39"/>
  <c r="C43"/>
  <c r="B45"/>
  <c r="C47"/>
  <c r="B51"/>
  <c r="D55"/>
  <c r="B30"/>
  <c r="D38"/>
  <c r="C26"/>
  <c r="B32"/>
  <c r="B36"/>
  <c r="C42"/>
  <c r="B46"/>
  <c r="D54"/>
  <c r="J5"/>
  <c r="J2" s="1"/>
  <c r="B8"/>
  <c r="B16"/>
  <c r="B20"/>
  <c r="B44"/>
  <c r="D7"/>
  <c r="B13"/>
  <c r="C25"/>
  <c r="B28"/>
  <c r="C33"/>
  <c r="C37"/>
  <c r="B41"/>
  <c r="B49"/>
  <c r="B53"/>
  <c r="B56"/>
  <c r="C9"/>
  <c r="B12"/>
  <c r="C17"/>
  <c r="C21"/>
  <c r="B25"/>
  <c r="B33"/>
  <c r="B37"/>
  <c r="B40"/>
  <c r="C45"/>
  <c r="B48"/>
  <c r="B52"/>
  <c r="B10"/>
  <c r="D18"/>
  <c r="C38"/>
  <c r="C54"/>
  <c r="D14"/>
  <c r="C18"/>
  <c r="D19"/>
  <c r="B22"/>
  <c r="C23"/>
  <c r="D30"/>
  <c r="C34"/>
  <c r="D35"/>
  <c r="C39"/>
  <c r="D46"/>
  <c r="C50"/>
  <c r="D51"/>
  <c r="C55"/>
  <c r="B26"/>
  <c r="D34"/>
  <c r="B42"/>
  <c r="D50"/>
  <c r="D16"/>
  <c r="D20"/>
  <c r="D24"/>
  <c r="D28"/>
  <c r="D32"/>
  <c r="D36"/>
  <c r="D40"/>
  <c r="D44"/>
  <c r="D48"/>
  <c r="D52"/>
  <c r="D56"/>
  <c r="D8"/>
  <c r="D12"/>
  <c r="C7"/>
  <c r="H2" i="6"/>
  <c r="A3"/>
  <c r="B2"/>
  <c r="H23" i="26" l="1"/>
  <c r="AR23" s="1"/>
  <c r="H33"/>
  <c r="AR33" s="1"/>
  <c r="H33" i="27" s="1"/>
  <c r="AR33" s="1"/>
  <c r="H40" i="26"/>
  <c r="AR40" s="1"/>
  <c r="H50" i="25"/>
  <c r="AQ50" s="1"/>
  <c r="H50" i="26" s="1"/>
  <c r="AR50" s="1"/>
  <c r="H50" i="27" s="1"/>
  <c r="AR50" s="1"/>
  <c r="H50" i="28" s="1"/>
  <c r="AQ50" s="1"/>
  <c r="I45" i="25"/>
  <c r="AR45" s="1"/>
  <c r="I45" i="26" s="1"/>
  <c r="AS45" s="1"/>
  <c r="I25" i="25"/>
  <c r="AR25" s="1"/>
  <c r="I25" i="26" s="1"/>
  <c r="AS25" s="1"/>
  <c r="H44" i="25"/>
  <c r="AQ44" s="1"/>
  <c r="H44" i="26" s="1"/>
  <c r="AR44" s="1"/>
  <c r="I35" i="25"/>
  <c r="AR35" s="1"/>
  <c r="I35" i="26" s="1"/>
  <c r="AS35" s="1"/>
  <c r="H59" i="25"/>
  <c r="AQ59" s="1"/>
  <c r="I29"/>
  <c r="AR29" s="1"/>
  <c r="I29" i="26" s="1"/>
  <c r="AS29" s="1"/>
  <c r="H46" i="25"/>
  <c r="AQ46" s="1"/>
  <c r="H46" i="26" s="1"/>
  <c r="AR46" s="1"/>
  <c r="I57" i="25"/>
  <c r="AR57" s="1"/>
  <c r="I57" i="26" s="1"/>
  <c r="AS57" s="1"/>
  <c r="I19" i="25"/>
  <c r="AR19" s="1"/>
  <c r="I19" i="26" s="1"/>
  <c r="AS19" s="1"/>
  <c r="I51" i="25"/>
  <c r="AR51" s="1"/>
  <c r="I51" i="26" s="1"/>
  <c r="AS51" s="1"/>
  <c r="H53" i="25"/>
  <c r="AQ53" s="1"/>
  <c r="H54"/>
  <c r="AQ54" s="1"/>
  <c r="H21"/>
  <c r="AQ21" s="1"/>
  <c r="H21" i="26" s="1"/>
  <c r="AR21" s="1"/>
  <c r="I31" i="25"/>
  <c r="AR31" s="1"/>
  <c r="I31" i="26" s="1"/>
  <c r="AS31" s="1"/>
  <c r="I47" i="25"/>
  <c r="AR47" s="1"/>
  <c r="I47" i="26" s="1"/>
  <c r="AS47" s="1"/>
  <c r="H42" i="25"/>
  <c r="AQ42" s="1"/>
  <c r="H42" i="26" s="1"/>
  <c r="AR42" s="1"/>
  <c r="H42" i="27" s="1"/>
  <c r="AR42" s="1"/>
  <c r="I41" i="25"/>
  <c r="AR41" s="1"/>
  <c r="I41" i="26" s="1"/>
  <c r="AS41" s="1"/>
  <c r="H28" i="25"/>
  <c r="AQ28" s="1"/>
  <c r="H28" i="26" s="1"/>
  <c r="AR28" s="1"/>
  <c r="H58" i="25"/>
  <c r="AQ58" s="1"/>
  <c r="H58" i="26" s="1"/>
  <c r="AR58" s="1"/>
  <c r="H58" i="27" s="1"/>
  <c r="AR58" s="1"/>
  <c r="H58" i="28" s="1"/>
  <c r="AQ58" s="1"/>
  <c r="H30" i="25"/>
  <c r="AQ30" s="1"/>
  <c r="H30" i="26" s="1"/>
  <c r="AR30" s="1"/>
  <c r="H34" i="25"/>
  <c r="AQ34" s="1"/>
  <c r="H34" i="26" s="1"/>
  <c r="AR34" s="1"/>
  <c r="I21" i="25"/>
  <c r="AR21" s="1"/>
  <c r="I21" i="26" s="1"/>
  <c r="AS21" s="1"/>
  <c r="I37" i="25"/>
  <c r="AR37" s="1"/>
  <c r="I37" i="26" s="1"/>
  <c r="AS37" s="1"/>
  <c r="I53" i="25"/>
  <c r="AR53" s="1"/>
  <c r="I53" i="26" s="1"/>
  <c r="AS53" s="1"/>
  <c r="I23" i="25"/>
  <c r="AR23" s="1"/>
  <c r="I23" i="26" s="1"/>
  <c r="AS23" s="1"/>
  <c r="I39" i="25"/>
  <c r="AR39" s="1"/>
  <c r="I39" i="26" s="1"/>
  <c r="AS39" s="1"/>
  <c r="I55" i="25"/>
  <c r="AR55" s="1"/>
  <c r="I55" i="26" s="1"/>
  <c r="AS55" s="1"/>
  <c r="H38" i="25"/>
  <c r="AQ38" s="1"/>
  <c r="H38" i="26" s="1"/>
  <c r="AR38" s="1"/>
  <c r="H26" i="25"/>
  <c r="AQ26" s="1"/>
  <c r="H26" i="26" s="1"/>
  <c r="AR26" s="1"/>
  <c r="H26" i="27" s="1"/>
  <c r="AR26" s="1"/>
  <c r="H26" i="28" s="1"/>
  <c r="AQ26" s="1"/>
  <c r="I33" i="25"/>
  <c r="AR33" s="1"/>
  <c r="I33" i="26" s="1"/>
  <c r="AS33" s="1"/>
  <c r="I49" i="25"/>
  <c r="AR49" s="1"/>
  <c r="I49" i="26" s="1"/>
  <c r="AS49" s="1"/>
  <c r="H19" i="25"/>
  <c r="AQ19" s="1"/>
  <c r="H19" i="26" s="1"/>
  <c r="AR19" s="1"/>
  <c r="H19" i="27" s="1"/>
  <c r="AR19" s="1"/>
  <c r="H36" i="25"/>
  <c r="AQ36" s="1"/>
  <c r="H36" i="26" s="1"/>
  <c r="AR36" s="1"/>
  <c r="H52" i="25"/>
  <c r="AQ52" s="1"/>
  <c r="H52" i="26" s="1"/>
  <c r="AR52" s="1"/>
  <c r="I27" i="25"/>
  <c r="AR27" s="1"/>
  <c r="I27" i="26" s="1"/>
  <c r="AS27" s="1"/>
  <c r="I43" i="25"/>
  <c r="AR43" s="1"/>
  <c r="I43" i="26" s="1"/>
  <c r="AS43" s="1"/>
  <c r="I59" i="25"/>
  <c r="AR59" s="1"/>
  <c r="I59" i="26" s="1"/>
  <c r="AS59" s="1"/>
  <c r="I10" i="24"/>
  <c r="AS10" s="1"/>
  <c r="I15"/>
  <c r="AS15" s="1"/>
  <c r="I15" i="25" s="1"/>
  <c r="AR15" s="1"/>
  <c r="I16" i="24"/>
  <c r="AS16" s="1"/>
  <c r="H10"/>
  <c r="AR10" s="1"/>
  <c r="H13"/>
  <c r="AR13" s="1"/>
  <c r="H15"/>
  <c r="AR15" s="1"/>
  <c r="H15" i="25" s="1"/>
  <c r="AQ15" s="1"/>
  <c r="I13" i="24"/>
  <c r="AS13" s="1"/>
  <c r="I14" i="25" s="1"/>
  <c r="AR14" s="1"/>
  <c r="E12" i="21"/>
  <c r="AO12" s="1"/>
  <c r="F10"/>
  <c r="AP10" s="1"/>
  <c r="E13"/>
  <c r="AO13" s="1"/>
  <c r="E13" i="22" s="1"/>
  <c r="AN13" s="1"/>
  <c r="F14" i="21"/>
  <c r="AP14" s="1"/>
  <c r="F14" i="22" s="1"/>
  <c r="AO14" s="1"/>
  <c r="G15" i="21"/>
  <c r="AQ15" s="1"/>
  <c r="G15" i="22" s="1"/>
  <c r="AP15" s="1"/>
  <c r="E17" i="21"/>
  <c r="AO17" s="1"/>
  <c r="E17" i="22" s="1"/>
  <c r="AN17" s="1"/>
  <c r="F18" i="21"/>
  <c r="AP18" s="1"/>
  <c r="F18" i="22" s="1"/>
  <c r="AO18" s="1"/>
  <c r="G19" i="21"/>
  <c r="AQ19" s="1"/>
  <c r="G19" i="22" s="1"/>
  <c r="AP19" s="1"/>
  <c r="E21" i="21"/>
  <c r="AO21" s="1"/>
  <c r="E21" i="22" s="1"/>
  <c r="AN21" s="1"/>
  <c r="F22" i="21"/>
  <c r="AP22" s="1"/>
  <c r="F22" i="22" s="1"/>
  <c r="AO22" s="1"/>
  <c r="G23" i="21"/>
  <c r="AQ23" s="1"/>
  <c r="G23" i="22" s="1"/>
  <c r="AP23" s="1"/>
  <c r="E25" i="21"/>
  <c r="AO25" s="1"/>
  <c r="E25" i="22" s="1"/>
  <c r="AN25" s="1"/>
  <c r="F26" i="21"/>
  <c r="AP26" s="1"/>
  <c r="F26" i="22" s="1"/>
  <c r="AO26" s="1"/>
  <c r="G27" i="21"/>
  <c r="AQ27" s="1"/>
  <c r="G27" i="22" s="1"/>
  <c r="AP27" s="1"/>
  <c r="E29" i="21"/>
  <c r="AO29" s="1"/>
  <c r="E29" i="22" s="1"/>
  <c r="AN29" s="1"/>
  <c r="F30" i="21"/>
  <c r="AP30" s="1"/>
  <c r="F30" i="22" s="1"/>
  <c r="AO30" s="1"/>
  <c r="G31" i="21"/>
  <c r="AQ31" s="1"/>
  <c r="G31" i="22" s="1"/>
  <c r="AP31" s="1"/>
  <c r="E33" i="21"/>
  <c r="AO33" s="1"/>
  <c r="E33" i="22" s="1"/>
  <c r="AN33" s="1"/>
  <c r="F34" i="21"/>
  <c r="AP34" s="1"/>
  <c r="F34" i="22" s="1"/>
  <c r="AO34" s="1"/>
  <c r="G35" i="21"/>
  <c r="AQ35" s="1"/>
  <c r="G35" i="22" s="1"/>
  <c r="AP35" s="1"/>
  <c r="E37" i="21"/>
  <c r="AO37" s="1"/>
  <c r="E37" i="22" s="1"/>
  <c r="AN37" s="1"/>
  <c r="F38" i="21"/>
  <c r="AP38" s="1"/>
  <c r="F38" i="22" s="1"/>
  <c r="AO38" s="1"/>
  <c r="G39" i="21"/>
  <c r="AQ39" s="1"/>
  <c r="G39" i="22" s="1"/>
  <c r="AP39" s="1"/>
  <c r="E41" i="21"/>
  <c r="AO41" s="1"/>
  <c r="E41" i="22" s="1"/>
  <c r="AN41" s="1"/>
  <c r="F42" i="21"/>
  <c r="AP42" s="1"/>
  <c r="F42" i="22" s="1"/>
  <c r="AO42" s="1"/>
  <c r="G43" i="21"/>
  <c r="AQ43" s="1"/>
  <c r="G43" i="22" s="1"/>
  <c r="AP43" s="1"/>
  <c r="E45" i="21"/>
  <c r="AO45" s="1"/>
  <c r="E45" i="22" s="1"/>
  <c r="AN45" s="1"/>
  <c r="F46" i="21"/>
  <c r="AP46" s="1"/>
  <c r="F46" i="22" s="1"/>
  <c r="AO46" s="1"/>
  <c r="G47" i="21"/>
  <c r="AQ47" s="1"/>
  <c r="G47" i="22" s="1"/>
  <c r="AP47" s="1"/>
  <c r="E49" i="21"/>
  <c r="AO49" s="1"/>
  <c r="E49" i="22" s="1"/>
  <c r="AN49" s="1"/>
  <c r="F50" i="21"/>
  <c r="AP50" s="1"/>
  <c r="F50" i="22" s="1"/>
  <c r="AO50" s="1"/>
  <c r="G51" i="21"/>
  <c r="AQ51" s="1"/>
  <c r="G51" i="22" s="1"/>
  <c r="AP51" s="1"/>
  <c r="E53" i="21"/>
  <c r="AO53" s="1"/>
  <c r="E53" i="22" s="1"/>
  <c r="AN53" s="1"/>
  <c r="F54" i="21"/>
  <c r="AP54" s="1"/>
  <c r="F54" i="22" s="1"/>
  <c r="AO54" s="1"/>
  <c r="G55" i="21"/>
  <c r="AQ55" s="1"/>
  <c r="G55" i="22" s="1"/>
  <c r="AP55" s="1"/>
  <c r="E58" i="21"/>
  <c r="AO58" s="1"/>
  <c r="E59"/>
  <c r="AO59" s="1"/>
  <c r="G58"/>
  <c r="AQ58" s="1"/>
  <c r="G58" i="22" s="1"/>
  <c r="AP58" s="1"/>
  <c r="G58" i="24" s="1"/>
  <c r="AQ58" s="1"/>
  <c r="G12" i="21"/>
  <c r="AQ12" s="1"/>
  <c r="F12"/>
  <c r="AP12" s="1"/>
  <c r="F13" i="22" s="1"/>
  <c r="AO13" s="1"/>
  <c r="G13" i="21"/>
  <c r="AQ13" s="1"/>
  <c r="G13" i="22" s="1"/>
  <c r="AP13" s="1"/>
  <c r="E15" i="21"/>
  <c r="AO15" s="1"/>
  <c r="E15" i="22" s="1"/>
  <c r="AN15" s="1"/>
  <c r="F16" i="21"/>
  <c r="AP16" s="1"/>
  <c r="F16" i="22" s="1"/>
  <c r="AO16" s="1"/>
  <c r="G17" i="21"/>
  <c r="AQ17" s="1"/>
  <c r="G17" i="22" s="1"/>
  <c r="AP17" s="1"/>
  <c r="E19" i="21"/>
  <c r="AO19" s="1"/>
  <c r="E19" i="22" s="1"/>
  <c r="AN19" s="1"/>
  <c r="F20" i="21"/>
  <c r="AP20" s="1"/>
  <c r="F20" i="22" s="1"/>
  <c r="AO20" s="1"/>
  <c r="G21" i="21"/>
  <c r="AQ21" s="1"/>
  <c r="G21" i="22" s="1"/>
  <c r="AP21" s="1"/>
  <c r="E23" i="21"/>
  <c r="AO23" s="1"/>
  <c r="E23" i="22" s="1"/>
  <c r="AN23" s="1"/>
  <c r="F24" i="21"/>
  <c r="AP24" s="1"/>
  <c r="F24" i="22" s="1"/>
  <c r="AO24" s="1"/>
  <c r="G25" i="21"/>
  <c r="AQ25" s="1"/>
  <c r="G25" i="22" s="1"/>
  <c r="AP25" s="1"/>
  <c r="E27" i="21"/>
  <c r="AO27" s="1"/>
  <c r="E27" i="22" s="1"/>
  <c r="AN27" s="1"/>
  <c r="F28" i="21"/>
  <c r="AP28" s="1"/>
  <c r="F28" i="22" s="1"/>
  <c r="AO28" s="1"/>
  <c r="G29" i="21"/>
  <c r="AQ29" s="1"/>
  <c r="G29" i="22" s="1"/>
  <c r="AP29" s="1"/>
  <c r="E31" i="21"/>
  <c r="AO31" s="1"/>
  <c r="E31" i="22" s="1"/>
  <c r="AN31" s="1"/>
  <c r="F32" i="21"/>
  <c r="AP32" s="1"/>
  <c r="F32" i="22" s="1"/>
  <c r="AO32" s="1"/>
  <c r="G33" i="21"/>
  <c r="AQ33" s="1"/>
  <c r="G33" i="22" s="1"/>
  <c r="AP33" s="1"/>
  <c r="E35" i="21"/>
  <c r="AO35" s="1"/>
  <c r="E35" i="22" s="1"/>
  <c r="AN35" s="1"/>
  <c r="F36" i="21"/>
  <c r="AP36" s="1"/>
  <c r="F36" i="22" s="1"/>
  <c r="AO36" s="1"/>
  <c r="G37" i="21"/>
  <c r="AQ37" s="1"/>
  <c r="G37" i="22" s="1"/>
  <c r="AP37" s="1"/>
  <c r="E39" i="21"/>
  <c r="AO39" s="1"/>
  <c r="E39" i="22" s="1"/>
  <c r="AN39" s="1"/>
  <c r="F40" i="21"/>
  <c r="AP40" s="1"/>
  <c r="F40" i="22" s="1"/>
  <c r="AO40" s="1"/>
  <c r="G41" i="21"/>
  <c r="AQ41" s="1"/>
  <c r="G41" i="22" s="1"/>
  <c r="AP41" s="1"/>
  <c r="E43" i="21"/>
  <c r="AO43" s="1"/>
  <c r="E43" i="22" s="1"/>
  <c r="AN43" s="1"/>
  <c r="F44" i="21"/>
  <c r="AP44" s="1"/>
  <c r="F44" i="22" s="1"/>
  <c r="AO44" s="1"/>
  <c r="G45" i="21"/>
  <c r="AQ45" s="1"/>
  <c r="G45" i="22" s="1"/>
  <c r="AP45" s="1"/>
  <c r="E47" i="21"/>
  <c r="AO47" s="1"/>
  <c r="E47" i="22" s="1"/>
  <c r="AN47" s="1"/>
  <c r="F48" i="21"/>
  <c r="AP48" s="1"/>
  <c r="F48" i="22" s="1"/>
  <c r="AO48" s="1"/>
  <c r="G49" i="21"/>
  <c r="AQ49" s="1"/>
  <c r="G49" i="22" s="1"/>
  <c r="AP49" s="1"/>
  <c r="E51" i="21"/>
  <c r="AO51" s="1"/>
  <c r="E51" i="22" s="1"/>
  <c r="AN51" s="1"/>
  <c r="F52" i="21"/>
  <c r="AP52" s="1"/>
  <c r="F52" i="22" s="1"/>
  <c r="AO52" s="1"/>
  <c r="G53" i="21"/>
  <c r="AQ53" s="1"/>
  <c r="G53" i="22" s="1"/>
  <c r="AP53" s="1"/>
  <c r="E55" i="21"/>
  <c r="AO55" s="1"/>
  <c r="E55" i="22" s="1"/>
  <c r="AN55" s="1"/>
  <c r="F56" i="21"/>
  <c r="AP56" s="1"/>
  <c r="F56" i="22" s="1"/>
  <c r="AO56" s="1"/>
  <c r="E57" i="21"/>
  <c r="AO57" s="1"/>
  <c r="E57" i="22" s="1"/>
  <c r="AN57" s="1"/>
  <c r="F58" i="21"/>
  <c r="AP58" s="1"/>
  <c r="F58" i="22" s="1"/>
  <c r="AO58" s="1"/>
  <c r="G63" i="20"/>
  <c r="G65"/>
  <c r="AM66"/>
  <c r="F66"/>
  <c r="F63"/>
  <c r="I67" i="21"/>
  <c r="F65" i="20"/>
  <c r="AN65"/>
  <c r="AO66"/>
  <c r="E66"/>
  <c r="E65"/>
  <c r="G66"/>
  <c r="AO65"/>
  <c r="AM65"/>
  <c r="AN66"/>
  <c r="E63"/>
  <c r="L5" i="27"/>
  <c r="L2" s="1"/>
  <c r="K3"/>
  <c r="K4" s="1"/>
  <c r="L5" i="29"/>
  <c r="L2" s="1"/>
  <c r="K3"/>
  <c r="K4" s="1"/>
  <c r="L5" i="28"/>
  <c r="L2" s="1"/>
  <c r="K3"/>
  <c r="K4" s="1"/>
  <c r="L5" i="22"/>
  <c r="L2" s="1"/>
  <c r="K3"/>
  <c r="K4" s="1"/>
  <c r="L5" i="25"/>
  <c r="L2" s="1"/>
  <c r="K3"/>
  <c r="K4" s="1"/>
  <c r="L5" i="31"/>
  <c r="L2" s="1"/>
  <c r="K3"/>
  <c r="K4" s="1"/>
  <c r="L5" i="24"/>
  <c r="L2" s="1"/>
  <c r="K3"/>
  <c r="K4" s="1"/>
  <c r="L5" i="30"/>
  <c r="L2" s="1"/>
  <c r="K3"/>
  <c r="K4" s="1"/>
  <c r="H67" i="21"/>
  <c r="H60" i="22"/>
  <c r="AR66" i="21"/>
  <c r="G11"/>
  <c r="AO63" i="20"/>
  <c r="AP61" i="21"/>
  <c r="F62" i="22" s="1"/>
  <c r="AO62" s="1"/>
  <c r="AQ60" i="21"/>
  <c r="AS66"/>
  <c r="I60" i="22"/>
  <c r="F11" i="21"/>
  <c r="AN63" i="20"/>
  <c r="AO60" i="21"/>
  <c r="AQ61"/>
  <c r="G62" i="22" s="1"/>
  <c r="AP62" s="1"/>
  <c r="AO61" i="21"/>
  <c r="E62" i="22" s="1"/>
  <c r="AN62" s="1"/>
  <c r="E65" i="21"/>
  <c r="AP60"/>
  <c r="I61" i="22"/>
  <c r="AS65" i="21"/>
  <c r="H11" i="22"/>
  <c r="AR63" i="21"/>
  <c r="H61" i="22"/>
  <c r="AR65" i="21"/>
  <c r="I11" i="22"/>
  <c r="AS63" i="21"/>
  <c r="E11"/>
  <c r="AM63" i="20"/>
  <c r="AR64" i="21"/>
  <c r="H8" i="22"/>
  <c r="AS64" i="21"/>
  <c r="I8" i="22"/>
  <c r="L5" i="20"/>
  <c r="L2" s="1"/>
  <c r="K3"/>
  <c r="K4" s="1"/>
  <c r="L5" i="21"/>
  <c r="L2" s="1"/>
  <c r="K3"/>
  <c r="K4" s="1"/>
  <c r="AO8" i="20"/>
  <c r="G9" i="21" s="1"/>
  <c r="AQ9" s="1"/>
  <c r="G64" i="20"/>
  <c r="AN8"/>
  <c r="F9" i="21" s="1"/>
  <c r="AP9" s="1"/>
  <c r="F64" i="20"/>
  <c r="E64"/>
  <c r="AM8"/>
  <c r="E9" i="21" s="1"/>
  <c r="AO9" s="1"/>
  <c r="K5" i="1"/>
  <c r="K2" s="1"/>
  <c r="J1"/>
  <c r="AP67"/>
  <c r="AQ67"/>
  <c r="AO67"/>
  <c r="J3"/>
  <c r="J4" s="1"/>
  <c r="H3" i="6"/>
  <c r="B3"/>
  <c r="A4"/>
  <c r="F66" i="21" l="1"/>
  <c r="E67" i="20"/>
  <c r="H34" i="27"/>
  <c r="AR34" s="1"/>
  <c r="H34" i="28" s="1"/>
  <c r="AQ34" s="1"/>
  <c r="H24" i="27"/>
  <c r="AR24" s="1"/>
  <c r="H41"/>
  <c r="AR41" s="1"/>
  <c r="I24" i="26"/>
  <c r="AS24" s="1"/>
  <c r="I24" i="27" s="1"/>
  <c r="AS24" s="1"/>
  <c r="I38" i="26"/>
  <c r="AS38" s="1"/>
  <c r="I38" i="27" s="1"/>
  <c r="AS38" s="1"/>
  <c r="I20" i="26"/>
  <c r="AS20" s="1"/>
  <c r="I20" i="27" s="1"/>
  <c r="AS20" s="1"/>
  <c r="I48" i="26"/>
  <c r="AS48" s="1"/>
  <c r="I48" i="27" s="1"/>
  <c r="AS48" s="1"/>
  <c r="H45" i="26"/>
  <c r="AR45" s="1"/>
  <c r="H45" i="27" s="1"/>
  <c r="AR45" s="1"/>
  <c r="I46" i="26"/>
  <c r="AS46" s="1"/>
  <c r="I46" i="27" s="1"/>
  <c r="AS46" s="1"/>
  <c r="H54" i="26"/>
  <c r="AR54" s="1"/>
  <c r="H55"/>
  <c r="AR55" s="1"/>
  <c r="H39"/>
  <c r="AR39" s="1"/>
  <c r="H39" i="27" s="1"/>
  <c r="AR39" s="1"/>
  <c r="I34" i="26"/>
  <c r="AS34" s="1"/>
  <c r="I34" i="27" s="1"/>
  <c r="AS34" s="1"/>
  <c r="H43" i="26"/>
  <c r="AR43" s="1"/>
  <c r="H43" i="27" s="1"/>
  <c r="AR43" s="1"/>
  <c r="H43" i="28" s="1"/>
  <c r="AQ43" s="1"/>
  <c r="I44" i="26"/>
  <c r="AS44" s="1"/>
  <c r="I44" i="27" s="1"/>
  <c r="AS44" s="1"/>
  <c r="H51" i="26"/>
  <c r="AR51" s="1"/>
  <c r="H51" i="27" s="1"/>
  <c r="AR51" s="1"/>
  <c r="H51" i="28" s="1"/>
  <c r="AQ51" s="1"/>
  <c r="H51" i="29" s="1"/>
  <c r="AR51" s="1"/>
  <c r="I32" i="26"/>
  <c r="AS32" s="1"/>
  <c r="I32" i="27" s="1"/>
  <c r="AS32" s="1"/>
  <c r="I58" i="26"/>
  <c r="AS58" s="1"/>
  <c r="I58" i="27" s="1"/>
  <c r="AS58" s="1"/>
  <c r="I26" i="26"/>
  <c r="AS26" s="1"/>
  <c r="I26" i="27" s="1"/>
  <c r="AS26" s="1"/>
  <c r="H20" i="26"/>
  <c r="AR20" s="1"/>
  <c r="H20" i="27" s="1"/>
  <c r="AR20" s="1"/>
  <c r="H20" i="28" s="1"/>
  <c r="AQ20" s="1"/>
  <c r="I52" i="26"/>
  <c r="AS52" s="1"/>
  <c r="I52" i="27" s="1"/>
  <c r="AS52" s="1"/>
  <c r="I15" i="26"/>
  <c r="AS15" s="1"/>
  <c r="H53"/>
  <c r="AR53" s="1"/>
  <c r="H53" i="27" s="1"/>
  <c r="AR53" s="1"/>
  <c r="H59" i="26"/>
  <c r="AR59" s="1"/>
  <c r="H59" i="27" s="1"/>
  <c r="AR59" s="1"/>
  <c r="H59" i="28" s="1"/>
  <c r="AQ59" s="1"/>
  <c r="H59" i="29" s="1"/>
  <c r="AR59" s="1"/>
  <c r="H47" i="26"/>
  <c r="AR47" s="1"/>
  <c r="I56"/>
  <c r="AS56" s="1"/>
  <c r="I56" i="27" s="1"/>
  <c r="AS56" s="1"/>
  <c r="I50" i="26"/>
  <c r="AS50" s="1"/>
  <c r="I50" i="27" s="1"/>
  <c r="AS50" s="1"/>
  <c r="H29" i="26"/>
  <c r="AR29" s="1"/>
  <c r="H29" i="27" s="1"/>
  <c r="AR29" s="1"/>
  <c r="I54" i="26"/>
  <c r="AS54" s="1"/>
  <c r="I54" i="27" s="1"/>
  <c r="AS54" s="1"/>
  <c r="I22" i="26"/>
  <c r="AS22" s="1"/>
  <c r="I22" i="27" s="1"/>
  <c r="AS22" s="1"/>
  <c r="I28" i="26"/>
  <c r="AS28" s="1"/>
  <c r="I28" i="27" s="1"/>
  <c r="AS28" s="1"/>
  <c r="H31" i="26"/>
  <c r="AR31" s="1"/>
  <c r="H22"/>
  <c r="AR22" s="1"/>
  <c r="H22" i="27" s="1"/>
  <c r="AR22" s="1"/>
  <c r="I40" i="26"/>
  <c r="AS40" s="1"/>
  <c r="I40" i="27" s="1"/>
  <c r="AS40" s="1"/>
  <c r="I42" i="26"/>
  <c r="AS42" s="1"/>
  <c r="I42" i="27" s="1"/>
  <c r="AS42" s="1"/>
  <c r="H37" i="26"/>
  <c r="AR37" s="1"/>
  <c r="H37" i="27" s="1"/>
  <c r="AR37" s="1"/>
  <c r="H27" i="26"/>
  <c r="AR27" s="1"/>
  <c r="H27" i="27" s="1"/>
  <c r="AR27" s="1"/>
  <c r="H27" i="28" s="1"/>
  <c r="AQ27" s="1"/>
  <c r="H27" i="29" s="1"/>
  <c r="AR27" s="1"/>
  <c r="I30" i="26"/>
  <c r="AS30" s="1"/>
  <c r="I30" i="27" s="1"/>
  <c r="AS30" s="1"/>
  <c r="I36" i="26"/>
  <c r="AS36" s="1"/>
  <c r="I36" i="27" s="1"/>
  <c r="AS36" s="1"/>
  <c r="H35" i="26"/>
  <c r="AR35" s="1"/>
  <c r="H35" i="27" s="1"/>
  <c r="AR35" s="1"/>
  <c r="I16" i="25"/>
  <c r="AR16" s="1"/>
  <c r="I16" i="26" s="1"/>
  <c r="AS16" s="1"/>
  <c r="I17" i="25"/>
  <c r="AR17" s="1"/>
  <c r="H16"/>
  <c r="AQ16" s="1"/>
  <c r="H14"/>
  <c r="AQ14" s="1"/>
  <c r="H15" i="26" s="1"/>
  <c r="AR15" s="1"/>
  <c r="F14" i="24"/>
  <c r="AP14" s="1"/>
  <c r="F55" i="22"/>
  <c r="AO55" s="1"/>
  <c r="F55" i="24" s="1"/>
  <c r="AP55" s="1"/>
  <c r="E50" i="22"/>
  <c r="AN50" s="1"/>
  <c r="E50" i="24" s="1"/>
  <c r="AO50" s="1"/>
  <c r="AN50" i="25" s="1"/>
  <c r="G44" i="22"/>
  <c r="AP44" s="1"/>
  <c r="G44" i="24" s="1"/>
  <c r="AQ44" s="1"/>
  <c r="F39" i="22"/>
  <c r="AO39" s="1"/>
  <c r="F39" i="24" s="1"/>
  <c r="AP39" s="1"/>
  <c r="E34" i="22"/>
  <c r="AN34" s="1"/>
  <c r="E34" i="24" s="1"/>
  <c r="AO34" s="1"/>
  <c r="AN34" i="25" s="1"/>
  <c r="G28" i="22"/>
  <c r="AP28" s="1"/>
  <c r="G28" i="24" s="1"/>
  <c r="AQ28" s="1"/>
  <c r="F23" i="22"/>
  <c r="AO23" s="1"/>
  <c r="F23" i="24" s="1"/>
  <c r="AP23" s="1"/>
  <c r="E18" i="22"/>
  <c r="AN18" s="1"/>
  <c r="E18" i="24" s="1"/>
  <c r="AO18" s="1"/>
  <c r="AN18" i="25" s="1"/>
  <c r="F53" i="22"/>
  <c r="AO53" s="1"/>
  <c r="F53" i="24" s="1"/>
  <c r="AP53" s="1"/>
  <c r="E48" i="22"/>
  <c r="AN48" s="1"/>
  <c r="E48" i="24" s="1"/>
  <c r="AO48" s="1"/>
  <c r="AN48" i="25" s="1"/>
  <c r="G42" i="22"/>
  <c r="AP42" s="1"/>
  <c r="G42" i="24" s="1"/>
  <c r="AQ42" s="1"/>
  <c r="F37" i="22"/>
  <c r="AO37" s="1"/>
  <c r="F37" i="24" s="1"/>
  <c r="AP37" s="1"/>
  <c r="E32" i="22"/>
  <c r="AN32" s="1"/>
  <c r="E32" i="24" s="1"/>
  <c r="AO32" s="1"/>
  <c r="AN32" i="25" s="1"/>
  <c r="G26" i="22"/>
  <c r="AP26" s="1"/>
  <c r="G26" i="24" s="1"/>
  <c r="AQ26" s="1"/>
  <c r="F21" i="22"/>
  <c r="AO21" s="1"/>
  <c r="F21" i="24" s="1"/>
  <c r="AP21" s="1"/>
  <c r="E16" i="22"/>
  <c r="AN16" s="1"/>
  <c r="E16" i="24" s="1"/>
  <c r="AO16" s="1"/>
  <c r="AN16" i="25" s="1"/>
  <c r="E59" i="22"/>
  <c r="AN59" s="1"/>
  <c r="G52"/>
  <c r="AP52" s="1"/>
  <c r="G52" i="24" s="1"/>
  <c r="AQ52" s="1"/>
  <c r="F47" i="22"/>
  <c r="AO47" s="1"/>
  <c r="F47" i="24" s="1"/>
  <c r="AP47" s="1"/>
  <c r="E42" i="22"/>
  <c r="AN42" s="1"/>
  <c r="E42" i="24" s="1"/>
  <c r="AO42" s="1"/>
  <c r="AN42" i="25" s="1"/>
  <c r="G36" i="22"/>
  <c r="AP36" s="1"/>
  <c r="G36" i="24" s="1"/>
  <c r="AQ36" s="1"/>
  <c r="F31" i="22"/>
  <c r="AO31" s="1"/>
  <c r="F31" i="24" s="1"/>
  <c r="AP31" s="1"/>
  <c r="E26" i="22"/>
  <c r="AN26" s="1"/>
  <c r="E26" i="24" s="1"/>
  <c r="AO26" s="1"/>
  <c r="AN26" i="25" s="1"/>
  <c r="G20" i="22"/>
  <c r="AP20" s="1"/>
  <c r="G20" i="24" s="1"/>
  <c r="AQ20" s="1"/>
  <c r="F15" i="22"/>
  <c r="AO15" s="1"/>
  <c r="F15" i="24" s="1"/>
  <c r="AP15" s="1"/>
  <c r="E56" i="22"/>
  <c r="AN56" s="1"/>
  <c r="E56" i="24" s="1"/>
  <c r="AO56" s="1"/>
  <c r="AN56" i="25" s="1"/>
  <c r="G50" i="22"/>
  <c r="AP50" s="1"/>
  <c r="G50" i="24" s="1"/>
  <c r="AQ50" s="1"/>
  <c r="F45" i="22"/>
  <c r="AO45" s="1"/>
  <c r="F45" i="24" s="1"/>
  <c r="AP45" s="1"/>
  <c r="E40" i="22"/>
  <c r="AN40" s="1"/>
  <c r="E40" i="24" s="1"/>
  <c r="AO40" s="1"/>
  <c r="AN40" i="25" s="1"/>
  <c r="G34" i="22"/>
  <c r="AP34" s="1"/>
  <c r="G34" i="24" s="1"/>
  <c r="AQ34" s="1"/>
  <c r="F29" i="22"/>
  <c r="AO29" s="1"/>
  <c r="F29" i="24" s="1"/>
  <c r="AP29" s="1"/>
  <c r="E24" i="22"/>
  <c r="AN24" s="1"/>
  <c r="E24" i="24" s="1"/>
  <c r="AO24" s="1"/>
  <c r="AN24" i="25" s="1"/>
  <c r="G18" i="22"/>
  <c r="AP18" s="1"/>
  <c r="G18" i="24" s="1"/>
  <c r="AQ18" s="1"/>
  <c r="G12" i="22"/>
  <c r="AP12" s="1"/>
  <c r="E10"/>
  <c r="AN10" s="1"/>
  <c r="G65" i="21"/>
  <c r="E66"/>
  <c r="G66"/>
  <c r="E58" i="22"/>
  <c r="AN58" s="1"/>
  <c r="E58" i="24" s="1"/>
  <c r="AO58" s="1"/>
  <c r="AN58" i="25" s="1"/>
  <c r="F10" i="22"/>
  <c r="AO10" s="1"/>
  <c r="F59"/>
  <c r="AO59" s="1"/>
  <c r="F59" i="24" s="1"/>
  <c r="AP59" s="1"/>
  <c r="G56" i="22"/>
  <c r="AP56" s="1"/>
  <c r="E54"/>
  <c r="AN54" s="1"/>
  <c r="E54" i="24" s="1"/>
  <c r="AO54" s="1"/>
  <c r="AN54" i="25" s="1"/>
  <c r="F51" i="22"/>
  <c r="AO51" s="1"/>
  <c r="F51" i="24" s="1"/>
  <c r="AP51" s="1"/>
  <c r="G48" i="22"/>
  <c r="AP48" s="1"/>
  <c r="G48" i="24" s="1"/>
  <c r="AQ48" s="1"/>
  <c r="E46" i="22"/>
  <c r="AN46" s="1"/>
  <c r="E46" i="24" s="1"/>
  <c r="AO46" s="1"/>
  <c r="AN46" i="25" s="1"/>
  <c r="F43" i="22"/>
  <c r="AO43" s="1"/>
  <c r="F43" i="24" s="1"/>
  <c r="AP43" s="1"/>
  <c r="G40" i="22"/>
  <c r="AP40" s="1"/>
  <c r="G40" i="24" s="1"/>
  <c r="AQ40" s="1"/>
  <c r="E38" i="22"/>
  <c r="AN38" s="1"/>
  <c r="E38" i="24" s="1"/>
  <c r="AO38" s="1"/>
  <c r="AN38" i="25" s="1"/>
  <c r="F35" i="22"/>
  <c r="AO35" s="1"/>
  <c r="F35" i="24" s="1"/>
  <c r="AP35" s="1"/>
  <c r="G32" i="22"/>
  <c r="AP32" s="1"/>
  <c r="G32" i="24" s="1"/>
  <c r="AQ32" s="1"/>
  <c r="E30" i="22"/>
  <c r="AN30" s="1"/>
  <c r="E30" i="24" s="1"/>
  <c r="AO30" s="1"/>
  <c r="AN30" i="25" s="1"/>
  <c r="F27" i="22"/>
  <c r="AO27" s="1"/>
  <c r="F27" i="24" s="1"/>
  <c r="AP27" s="1"/>
  <c r="G24" i="22"/>
  <c r="AP24" s="1"/>
  <c r="G24" i="24" s="1"/>
  <c r="AQ24" s="1"/>
  <c r="E22" i="22"/>
  <c r="AN22" s="1"/>
  <c r="E22" i="24" s="1"/>
  <c r="AO22" s="1"/>
  <c r="AN22" i="25" s="1"/>
  <c r="F19" i="22"/>
  <c r="AO19" s="1"/>
  <c r="F19" i="24" s="1"/>
  <c r="AP19" s="1"/>
  <c r="G16" i="22"/>
  <c r="AP16" s="1"/>
  <c r="G16" i="24" s="1"/>
  <c r="AQ16" s="1"/>
  <c r="E14" i="22"/>
  <c r="AN14" s="1"/>
  <c r="E14" i="24" s="1"/>
  <c r="AO14" s="1"/>
  <c r="AN14" i="25" s="1"/>
  <c r="F57" i="22"/>
  <c r="AO57" s="1"/>
  <c r="F57" i="24" s="1"/>
  <c r="AP57" s="1"/>
  <c r="G59" i="22"/>
  <c r="AP59" s="1"/>
  <c r="G59" i="24" s="1"/>
  <c r="AQ59" s="1"/>
  <c r="G59" i="25" s="1"/>
  <c r="AP59" s="1"/>
  <c r="G54" i="22"/>
  <c r="AP54" s="1"/>
  <c r="G54" i="24" s="1"/>
  <c r="AQ54" s="1"/>
  <c r="E52" i="22"/>
  <c r="AN52" s="1"/>
  <c r="E52" i="24" s="1"/>
  <c r="AO52" s="1"/>
  <c r="AN52" i="25" s="1"/>
  <c r="F49" i="22"/>
  <c r="AO49" s="1"/>
  <c r="F49" i="24" s="1"/>
  <c r="AP49" s="1"/>
  <c r="G46" i="22"/>
  <c r="AP46" s="1"/>
  <c r="G46" i="24" s="1"/>
  <c r="AQ46" s="1"/>
  <c r="E44" i="22"/>
  <c r="AN44" s="1"/>
  <c r="E44" i="24" s="1"/>
  <c r="AO44" s="1"/>
  <c r="AN44" i="25" s="1"/>
  <c r="F41" i="22"/>
  <c r="AO41" s="1"/>
  <c r="F41" i="24" s="1"/>
  <c r="AP41" s="1"/>
  <c r="G38" i="22"/>
  <c r="AP38" s="1"/>
  <c r="G38" i="24" s="1"/>
  <c r="AQ38" s="1"/>
  <c r="E36" i="22"/>
  <c r="AN36" s="1"/>
  <c r="E36" i="24" s="1"/>
  <c r="AO36" s="1"/>
  <c r="AN36" i="25" s="1"/>
  <c r="F33" i="22"/>
  <c r="AO33" s="1"/>
  <c r="F33" i="24" s="1"/>
  <c r="AP33" s="1"/>
  <c r="G30" i="22"/>
  <c r="AP30" s="1"/>
  <c r="G30" i="24" s="1"/>
  <c r="AQ30" s="1"/>
  <c r="E28" i="22"/>
  <c r="AN28" s="1"/>
  <c r="E28" i="24" s="1"/>
  <c r="AO28" s="1"/>
  <c r="AN28" i="25" s="1"/>
  <c r="F25" i="22"/>
  <c r="AO25" s="1"/>
  <c r="F25" i="24" s="1"/>
  <c r="AP25" s="1"/>
  <c r="G22" i="22"/>
  <c r="AP22" s="1"/>
  <c r="G22" i="24" s="1"/>
  <c r="AQ22" s="1"/>
  <c r="E20" i="22"/>
  <c r="AN20" s="1"/>
  <c r="E20" i="24" s="1"/>
  <c r="AO20" s="1"/>
  <c r="AN20" i="25" s="1"/>
  <c r="F17" i="22"/>
  <c r="AO17" s="1"/>
  <c r="F17" i="24" s="1"/>
  <c r="AP17" s="1"/>
  <c r="G14" i="22"/>
  <c r="AP14" s="1"/>
  <c r="G14" i="24" s="1"/>
  <c r="AQ14" s="1"/>
  <c r="G10" i="22"/>
  <c r="AP10" s="1"/>
  <c r="F67" i="20"/>
  <c r="G67"/>
  <c r="F65" i="21"/>
  <c r="L5" i="1"/>
  <c r="M5" i="30"/>
  <c r="M2" s="1"/>
  <c r="L3"/>
  <c r="L4" s="1"/>
  <c r="L3" i="24"/>
  <c r="L4" s="1"/>
  <c r="M5"/>
  <c r="M2" s="1"/>
  <c r="M5" i="31"/>
  <c r="M2" s="1"/>
  <c r="L3"/>
  <c r="L4" s="1"/>
  <c r="L3" i="25"/>
  <c r="L4" s="1"/>
  <c r="M5"/>
  <c r="M2" s="1"/>
  <c r="L3" i="22"/>
  <c r="L4" s="1"/>
  <c r="M5"/>
  <c r="M2" s="1"/>
  <c r="M5" i="28"/>
  <c r="M2" s="1"/>
  <c r="L3"/>
  <c r="L4" s="1"/>
  <c r="M5" i="29"/>
  <c r="M2" s="1"/>
  <c r="L3"/>
  <c r="L4" s="1"/>
  <c r="M5" i="27"/>
  <c r="M2" s="1"/>
  <c r="L3"/>
  <c r="L4" s="1"/>
  <c r="AS67" i="21"/>
  <c r="AR67"/>
  <c r="AO11"/>
  <c r="E12" i="22" s="1"/>
  <c r="AN12" s="1"/>
  <c r="E13" i="24" s="1"/>
  <c r="AO13" s="1"/>
  <c r="AN13" i="25" s="1"/>
  <c r="E63" i="21"/>
  <c r="AR11" i="22"/>
  <c r="I12" i="24" s="1"/>
  <c r="AS12" s="1"/>
  <c r="I63" i="22"/>
  <c r="AQ61"/>
  <c r="H62" i="24" s="1"/>
  <c r="AR62" s="1"/>
  <c r="H65" i="22"/>
  <c r="AQ11"/>
  <c r="H12" i="24" s="1"/>
  <c r="AR12" s="1"/>
  <c r="H63" i="22"/>
  <c r="AR61"/>
  <c r="I62" i="24" s="1"/>
  <c r="AS62" s="1"/>
  <c r="I65" i="22"/>
  <c r="F60"/>
  <c r="AP66" i="21"/>
  <c r="E61" i="22"/>
  <c r="AO65" i="21"/>
  <c r="AP11"/>
  <c r="F12" i="22" s="1"/>
  <c r="AO12" s="1"/>
  <c r="F63" i="21"/>
  <c r="F61" i="22"/>
  <c r="AP65" i="21"/>
  <c r="AQ65"/>
  <c r="G61" i="22"/>
  <c r="AO66" i="21"/>
  <c r="E60" i="22"/>
  <c r="AR60"/>
  <c r="I66"/>
  <c r="AQ66" i="21"/>
  <c r="G60" i="22"/>
  <c r="AQ11" i="21"/>
  <c r="G63"/>
  <c r="H66" i="22"/>
  <c r="AQ60"/>
  <c r="AR8"/>
  <c r="I9" i="24" s="1"/>
  <c r="AS9" s="1"/>
  <c r="I64" i="22"/>
  <c r="AQ8"/>
  <c r="H9" i="24" s="1"/>
  <c r="AR9" s="1"/>
  <c r="H64" i="22"/>
  <c r="M5" i="21"/>
  <c r="M2" s="1"/>
  <c r="L3"/>
  <c r="L4" s="1"/>
  <c r="M5" i="20"/>
  <c r="M2" s="1"/>
  <c r="L3"/>
  <c r="L4" s="1"/>
  <c r="AM64"/>
  <c r="AM67" s="1"/>
  <c r="E8" i="21"/>
  <c r="AN64" i="20"/>
  <c r="AN67" s="1"/>
  <c r="F8" i="21"/>
  <c r="AO64" i="20"/>
  <c r="AO67" s="1"/>
  <c r="G8" i="21"/>
  <c r="K3" i="1"/>
  <c r="K4" s="1"/>
  <c r="A5" i="6"/>
  <c r="H4"/>
  <c r="B4"/>
  <c r="H42" i="28" l="1"/>
  <c r="AQ42" s="1"/>
  <c r="H35"/>
  <c r="AQ35" s="1"/>
  <c r="H35" i="29" s="1"/>
  <c r="AR35" s="1"/>
  <c r="H25" i="28"/>
  <c r="AQ25" s="1"/>
  <c r="H21" i="27"/>
  <c r="AR21" s="1"/>
  <c r="H21" i="28" s="1"/>
  <c r="AQ21" s="1"/>
  <c r="H21" i="29" s="1"/>
  <c r="AR21" s="1"/>
  <c r="I59" i="27"/>
  <c r="AS59" s="1"/>
  <c r="I59" i="28" s="1"/>
  <c r="AR59" s="1"/>
  <c r="I31" i="27"/>
  <c r="AS31" s="1"/>
  <c r="I31" i="28" s="1"/>
  <c r="AR31" s="1"/>
  <c r="H38" i="27"/>
  <c r="AR38" s="1"/>
  <c r="H38" i="28" s="1"/>
  <c r="AQ38" s="1"/>
  <c r="I16" i="27"/>
  <c r="AS16" s="1"/>
  <c r="H46"/>
  <c r="AR46" s="1"/>
  <c r="H46" i="28" s="1"/>
  <c r="AQ46" s="1"/>
  <c r="I41" i="27"/>
  <c r="AS41" s="1"/>
  <c r="I41" i="28" s="1"/>
  <c r="AR41" s="1"/>
  <c r="H36" i="27"/>
  <c r="AR36" s="1"/>
  <c r="H36" i="28" s="1"/>
  <c r="AQ36" s="1"/>
  <c r="I57" i="27"/>
  <c r="AS57" s="1"/>
  <c r="I57" i="28" s="1"/>
  <c r="AR57" s="1"/>
  <c r="H30" i="27"/>
  <c r="AR30" s="1"/>
  <c r="H30" i="28" s="1"/>
  <c r="AQ30" s="1"/>
  <c r="H52" i="27"/>
  <c r="AR52" s="1"/>
  <c r="H52" i="28" s="1"/>
  <c r="AQ52" s="1"/>
  <c r="H52" i="29" s="1"/>
  <c r="AR52" s="1"/>
  <c r="H52" i="30" s="1"/>
  <c r="AQ52" s="1"/>
  <c r="H47" i="27"/>
  <c r="AR47" s="1"/>
  <c r="H47" i="28" s="1"/>
  <c r="AQ47" s="1"/>
  <c r="H47" i="29" s="1"/>
  <c r="AR47" s="1"/>
  <c r="H48" i="27"/>
  <c r="AR48" s="1"/>
  <c r="H55"/>
  <c r="AR55" s="1"/>
  <c r="H56"/>
  <c r="AR56" s="1"/>
  <c r="H23"/>
  <c r="AR23" s="1"/>
  <c r="H23" i="28" s="1"/>
  <c r="AQ23" s="1"/>
  <c r="I45" i="27"/>
  <c r="AS45" s="1"/>
  <c r="I45" i="28" s="1"/>
  <c r="AR45" s="1"/>
  <c r="I37" i="27"/>
  <c r="AS37" s="1"/>
  <c r="I37" i="28" s="1"/>
  <c r="AR37" s="1"/>
  <c r="I55" i="27"/>
  <c r="AS55" s="1"/>
  <c r="I55" i="28" s="1"/>
  <c r="AR55" s="1"/>
  <c r="I35" i="27"/>
  <c r="AS35" s="1"/>
  <c r="I35" i="28" s="1"/>
  <c r="AR35" s="1"/>
  <c r="I53" i="27"/>
  <c r="AS53" s="1"/>
  <c r="I53" i="28" s="1"/>
  <c r="AR53" s="1"/>
  <c r="H31" i="27"/>
  <c r="AR31" s="1"/>
  <c r="H31" i="28" s="1"/>
  <c r="AQ31" s="1"/>
  <c r="H31" i="29" s="1"/>
  <c r="AR31" s="1"/>
  <c r="H32" i="27"/>
  <c r="AR32" s="1"/>
  <c r="H54"/>
  <c r="AR54" s="1"/>
  <c r="H54" i="28" s="1"/>
  <c r="AQ54" s="1"/>
  <c r="H40" i="27"/>
  <c r="AR40" s="1"/>
  <c r="H40" i="28" s="1"/>
  <c r="AQ40" s="1"/>
  <c r="H44" i="27"/>
  <c r="AR44" s="1"/>
  <c r="H44" i="28" s="1"/>
  <c r="AQ44" s="1"/>
  <c r="H44" i="29" s="1"/>
  <c r="AR44" s="1"/>
  <c r="I47" i="27"/>
  <c r="AS47" s="1"/>
  <c r="I47" i="28" s="1"/>
  <c r="AR47" s="1"/>
  <c r="I23" i="27"/>
  <c r="AS23" s="1"/>
  <c r="I23" i="28" s="1"/>
  <c r="AR23" s="1"/>
  <c r="I49" i="27"/>
  <c r="AS49" s="1"/>
  <c r="I49" i="28" s="1"/>
  <c r="AR49" s="1"/>
  <c r="I27" i="27"/>
  <c r="AS27" s="1"/>
  <c r="I27" i="28" s="1"/>
  <c r="AR27" s="1"/>
  <c r="I25" i="27"/>
  <c r="AS25" s="1"/>
  <c r="I25" i="28" s="1"/>
  <c r="AR25" s="1"/>
  <c r="I29" i="27"/>
  <c r="AS29" s="1"/>
  <c r="I29" i="28" s="1"/>
  <c r="AR29" s="1"/>
  <c r="I51" i="27"/>
  <c r="AS51" s="1"/>
  <c r="I51" i="28" s="1"/>
  <c r="AR51" s="1"/>
  <c r="H28" i="27"/>
  <c r="AR28" s="1"/>
  <c r="H28" i="28" s="1"/>
  <c r="AQ28" s="1"/>
  <c r="H28" i="29" s="1"/>
  <c r="AR28" s="1"/>
  <c r="H28" i="30" s="1"/>
  <c r="AQ28" s="1"/>
  <c r="I21" i="27"/>
  <c r="AS21" s="1"/>
  <c r="I21" i="28" s="1"/>
  <c r="AR21" s="1"/>
  <c r="I39" i="27"/>
  <c r="AS39" s="1"/>
  <c r="I39" i="28" s="1"/>
  <c r="AR39" s="1"/>
  <c r="I33" i="27"/>
  <c r="AS33" s="1"/>
  <c r="I33" i="28" s="1"/>
  <c r="AR33" s="1"/>
  <c r="I43" i="27"/>
  <c r="AS43" s="1"/>
  <c r="I43" i="28" s="1"/>
  <c r="AR43" s="1"/>
  <c r="E14" i="26"/>
  <c r="AO14" s="1"/>
  <c r="H16"/>
  <c r="AR16" s="1"/>
  <c r="H16" i="27" s="1"/>
  <c r="AR16" s="1"/>
  <c r="H17" i="26"/>
  <c r="AR17" s="1"/>
  <c r="I17"/>
  <c r="AS17" s="1"/>
  <c r="I17" i="27" s="1"/>
  <c r="AS17" s="1"/>
  <c r="I18" i="26"/>
  <c r="AS18" s="1"/>
  <c r="H13" i="25"/>
  <c r="AQ13" s="1"/>
  <c r="H14" i="26" s="1"/>
  <c r="AR14" s="1"/>
  <c r="F15" i="25"/>
  <c r="AO15" s="1"/>
  <c r="I10"/>
  <c r="AR10" s="1"/>
  <c r="I13"/>
  <c r="AR13" s="1"/>
  <c r="H10"/>
  <c r="AQ10" s="1"/>
  <c r="G27" i="24"/>
  <c r="AQ27" s="1"/>
  <c r="G27" i="25" s="1"/>
  <c r="AP27" s="1"/>
  <c r="E49" i="24"/>
  <c r="AO49" s="1"/>
  <c r="AN49" i="25" s="1"/>
  <c r="E49" i="26" s="1"/>
  <c r="AO49" s="1"/>
  <c r="F20" i="24"/>
  <c r="AP20" s="1"/>
  <c r="F20" i="25" s="1"/>
  <c r="AO20" s="1"/>
  <c r="E31" i="24"/>
  <c r="AO31" s="1"/>
  <c r="AN31" i="25" s="1"/>
  <c r="E31" i="26" s="1"/>
  <c r="AO31" s="1"/>
  <c r="G41" i="24"/>
  <c r="AQ41" s="1"/>
  <c r="G41" i="25" s="1"/>
  <c r="AP41" s="1"/>
  <c r="F52" i="24"/>
  <c r="AP52" s="1"/>
  <c r="F52" i="25" s="1"/>
  <c r="AO52" s="1"/>
  <c r="F32" i="24"/>
  <c r="AP32" s="1"/>
  <c r="F32" i="25" s="1"/>
  <c r="AO32" s="1"/>
  <c r="G53" i="24"/>
  <c r="AQ53" s="1"/>
  <c r="G53" i="25" s="1"/>
  <c r="AP53" s="1"/>
  <c r="E17" i="24"/>
  <c r="AO17" s="1"/>
  <c r="AN17" i="25" s="1"/>
  <c r="E17" i="26" s="1"/>
  <c r="AO17" s="1"/>
  <c r="F38" i="24"/>
  <c r="AP38" s="1"/>
  <c r="F38" i="25" s="1"/>
  <c r="AO38" s="1"/>
  <c r="E15" i="24"/>
  <c r="AO15" s="1"/>
  <c r="AN15" i="25" s="1"/>
  <c r="E15" i="26" s="1"/>
  <c r="AO15" s="1"/>
  <c r="E15" i="27" s="1"/>
  <c r="AO15" s="1"/>
  <c r="G25" i="24"/>
  <c r="AQ25" s="1"/>
  <c r="G25" i="25" s="1"/>
  <c r="AP25" s="1"/>
  <c r="F36" i="24"/>
  <c r="AP36" s="1"/>
  <c r="F36" i="25" s="1"/>
  <c r="AO36" s="1"/>
  <c r="E47" i="24"/>
  <c r="AO47" s="1"/>
  <c r="AN47" i="25" s="1"/>
  <c r="E47" i="26" s="1"/>
  <c r="AO47" s="1"/>
  <c r="E57" i="24"/>
  <c r="AO57" s="1"/>
  <c r="AN57" i="25" s="1"/>
  <c r="E57" i="26" s="1"/>
  <c r="AO57" s="1"/>
  <c r="G21" i="24"/>
  <c r="AQ21" s="1"/>
  <c r="G21" i="25" s="1"/>
  <c r="AP21" s="1"/>
  <c r="E43" i="24"/>
  <c r="AO43" s="1"/>
  <c r="AN43" i="25" s="1"/>
  <c r="E43" i="26" s="1"/>
  <c r="AO43" s="1"/>
  <c r="E59" i="24"/>
  <c r="AO59" s="1"/>
  <c r="AN59" i="25" s="1"/>
  <c r="E59" i="26" s="1"/>
  <c r="AO59" s="1"/>
  <c r="F22" i="24"/>
  <c r="AP22" s="1"/>
  <c r="F22" i="25" s="1"/>
  <c r="AO22" s="1"/>
  <c r="E33" i="24"/>
  <c r="AO33" s="1"/>
  <c r="AN33" i="25" s="1"/>
  <c r="E33" i="26" s="1"/>
  <c r="AO33" s="1"/>
  <c r="G43" i="24"/>
  <c r="AQ43" s="1"/>
  <c r="G43" i="25" s="1"/>
  <c r="AP43" s="1"/>
  <c r="F54" i="24"/>
  <c r="AP54" s="1"/>
  <c r="F54" i="25" s="1"/>
  <c r="AO54" s="1"/>
  <c r="F18" i="24"/>
  <c r="AP18" s="1"/>
  <c r="F18" i="25" s="1"/>
  <c r="AO18" s="1"/>
  <c r="G23" i="24"/>
  <c r="AQ23" s="1"/>
  <c r="G23" i="25" s="1"/>
  <c r="AP23" s="1"/>
  <c r="E29" i="24"/>
  <c r="AO29" s="1"/>
  <c r="AN29" i="25" s="1"/>
  <c r="E29" i="26" s="1"/>
  <c r="AO29" s="1"/>
  <c r="F34" i="24"/>
  <c r="AP34" s="1"/>
  <c r="F34" i="25" s="1"/>
  <c r="AO34" s="1"/>
  <c r="G39" i="24"/>
  <c r="AQ39" s="1"/>
  <c r="G39" i="25" s="1"/>
  <c r="AP39" s="1"/>
  <c r="E45" i="24"/>
  <c r="AO45" s="1"/>
  <c r="AN45" i="25" s="1"/>
  <c r="E45" i="26" s="1"/>
  <c r="AO45" s="1"/>
  <c r="F50" i="24"/>
  <c r="AP50" s="1"/>
  <c r="F50" i="25" s="1"/>
  <c r="AO50" s="1"/>
  <c r="G55" i="24"/>
  <c r="AQ55" s="1"/>
  <c r="G55" i="25" s="1"/>
  <c r="AP55" s="1"/>
  <c r="F16" i="24"/>
  <c r="AP16" s="1"/>
  <c r="F16" i="25" s="1"/>
  <c r="AO16" s="1"/>
  <c r="F16" i="26" s="1"/>
  <c r="AP16" s="1"/>
  <c r="E27" i="24"/>
  <c r="AO27" s="1"/>
  <c r="AN27" i="25" s="1"/>
  <c r="E27" i="26" s="1"/>
  <c r="AO27" s="1"/>
  <c r="G37" i="24"/>
  <c r="AQ37" s="1"/>
  <c r="G37" i="25" s="1"/>
  <c r="AP37" s="1"/>
  <c r="F48" i="24"/>
  <c r="AP48" s="1"/>
  <c r="F48" i="25" s="1"/>
  <c r="AO48" s="1"/>
  <c r="F58" i="24"/>
  <c r="AP58" s="1"/>
  <c r="F58" i="25" s="1"/>
  <c r="AO58" s="1"/>
  <c r="G56" i="24"/>
  <c r="AQ56" s="1"/>
  <c r="G56" i="25" s="1"/>
  <c r="AP56" s="1"/>
  <c r="G56" i="26" s="1"/>
  <c r="AQ56" s="1"/>
  <c r="G57" i="24"/>
  <c r="AQ57" s="1"/>
  <c r="G19"/>
  <c r="AQ19" s="1"/>
  <c r="G19" i="25" s="1"/>
  <c r="AP19" s="1"/>
  <c r="E25" i="24"/>
  <c r="AO25" s="1"/>
  <c r="AN25" i="25" s="1"/>
  <c r="E25" i="26" s="1"/>
  <c r="AO25" s="1"/>
  <c r="F30" i="24"/>
  <c r="AP30" s="1"/>
  <c r="F30" i="25" s="1"/>
  <c r="AO30" s="1"/>
  <c r="G35" i="24"/>
  <c r="AQ35" s="1"/>
  <c r="G35" i="25" s="1"/>
  <c r="AP35" s="1"/>
  <c r="E41" i="24"/>
  <c r="AO41" s="1"/>
  <c r="AN41" i="25" s="1"/>
  <c r="E41" i="26" s="1"/>
  <c r="AO41" s="1"/>
  <c r="F46" i="24"/>
  <c r="AP46" s="1"/>
  <c r="F46" i="25" s="1"/>
  <c r="AO46" s="1"/>
  <c r="G51" i="24"/>
  <c r="AQ51" s="1"/>
  <c r="G51" i="25" s="1"/>
  <c r="AP51" s="1"/>
  <c r="F13" i="24"/>
  <c r="AP13" s="1"/>
  <c r="G17"/>
  <c r="AQ17" s="1"/>
  <c r="G17" i="25" s="1"/>
  <c r="AP17" s="1"/>
  <c r="E23" i="24"/>
  <c r="AO23" s="1"/>
  <c r="AN23" i="25" s="1"/>
  <c r="E23" i="26" s="1"/>
  <c r="AO23" s="1"/>
  <c r="F28" i="24"/>
  <c r="AP28" s="1"/>
  <c r="F28" i="25" s="1"/>
  <c r="AO28" s="1"/>
  <c r="G33" i="24"/>
  <c r="AQ33" s="1"/>
  <c r="G33" i="25" s="1"/>
  <c r="AP33" s="1"/>
  <c r="E39" i="24"/>
  <c r="AO39" s="1"/>
  <c r="AN39" i="25" s="1"/>
  <c r="E39" i="26" s="1"/>
  <c r="AO39" s="1"/>
  <c r="F44" i="24"/>
  <c r="AP44" s="1"/>
  <c r="F44" i="25" s="1"/>
  <c r="AO44" s="1"/>
  <c r="G49" i="24"/>
  <c r="AQ49" s="1"/>
  <c r="G49" i="25" s="1"/>
  <c r="AP49" s="1"/>
  <c r="E55" i="24"/>
  <c r="AO55" s="1"/>
  <c r="AN55" i="25" s="1"/>
  <c r="E55" i="26" s="1"/>
  <c r="AO55" s="1"/>
  <c r="G15" i="24"/>
  <c r="AQ15" s="1"/>
  <c r="G15" i="25" s="1"/>
  <c r="AP15" s="1"/>
  <c r="E21" i="24"/>
  <c r="AO21" s="1"/>
  <c r="AN21" i="25" s="1"/>
  <c r="E21" i="26" s="1"/>
  <c r="AO21" s="1"/>
  <c r="F26" i="24"/>
  <c r="AP26" s="1"/>
  <c r="F26" i="25" s="1"/>
  <c r="AO26" s="1"/>
  <c r="G31" i="24"/>
  <c r="AQ31" s="1"/>
  <c r="G31" i="25" s="1"/>
  <c r="AP31" s="1"/>
  <c r="E37" i="24"/>
  <c r="AO37" s="1"/>
  <c r="AN37" i="25" s="1"/>
  <c r="E37" i="26" s="1"/>
  <c r="AO37" s="1"/>
  <c r="F42" i="24"/>
  <c r="AP42" s="1"/>
  <c r="F42" i="25" s="1"/>
  <c r="AO42" s="1"/>
  <c r="G47" i="24"/>
  <c r="AQ47" s="1"/>
  <c r="G47" i="25" s="1"/>
  <c r="AP47" s="1"/>
  <c r="E53" i="24"/>
  <c r="AO53" s="1"/>
  <c r="AN53" i="25" s="1"/>
  <c r="E53" i="26" s="1"/>
  <c r="AO53" s="1"/>
  <c r="G13" i="24"/>
  <c r="AQ13" s="1"/>
  <c r="E19"/>
  <c r="AO19" s="1"/>
  <c r="AN19" i="25" s="1"/>
  <c r="E19" i="26" s="1"/>
  <c r="AO19" s="1"/>
  <c r="F24" i="24"/>
  <c r="AP24" s="1"/>
  <c r="F24" i="25" s="1"/>
  <c r="AO24" s="1"/>
  <c r="G29" i="24"/>
  <c r="AQ29" s="1"/>
  <c r="G29" i="25" s="1"/>
  <c r="AP29" s="1"/>
  <c r="E35" i="24"/>
  <c r="AO35" s="1"/>
  <c r="AN35" i="25" s="1"/>
  <c r="E35" i="26" s="1"/>
  <c r="AO35" s="1"/>
  <c r="F40" i="24"/>
  <c r="AP40" s="1"/>
  <c r="F40" i="25" s="1"/>
  <c r="AO40" s="1"/>
  <c r="G45" i="24"/>
  <c r="AQ45" s="1"/>
  <c r="G45" i="25" s="1"/>
  <c r="AP45" s="1"/>
  <c r="E51" i="24"/>
  <c r="AO51" s="1"/>
  <c r="AN51" i="25" s="1"/>
  <c r="E51" i="26" s="1"/>
  <c r="AO51" s="1"/>
  <c r="F56" i="24"/>
  <c r="AP56" s="1"/>
  <c r="F56" i="25" s="1"/>
  <c r="AO56" s="1"/>
  <c r="L3" i="1"/>
  <c r="L4" s="1"/>
  <c r="L2"/>
  <c r="M5"/>
  <c r="M2" s="1"/>
  <c r="N5" i="22"/>
  <c r="N2" s="1"/>
  <c r="M3"/>
  <c r="M4" s="1"/>
  <c r="N5" i="25"/>
  <c r="N2" s="1"/>
  <c r="M3"/>
  <c r="M4" s="1"/>
  <c r="N5" i="24"/>
  <c r="N2" s="1"/>
  <c r="M3"/>
  <c r="M4" s="1"/>
  <c r="N5" i="27"/>
  <c r="N2" s="1"/>
  <c r="M3"/>
  <c r="M4" s="1"/>
  <c r="M3" i="29"/>
  <c r="M4" s="1"/>
  <c r="N5"/>
  <c r="N2" s="1"/>
  <c r="M3" i="28"/>
  <c r="M4" s="1"/>
  <c r="N5"/>
  <c r="N2" s="1"/>
  <c r="N5" i="31"/>
  <c r="N2" s="1"/>
  <c r="M3"/>
  <c r="M4" s="1"/>
  <c r="N5" i="30"/>
  <c r="N2" s="1"/>
  <c r="M3"/>
  <c r="M4" s="1"/>
  <c r="H67" i="22"/>
  <c r="I67"/>
  <c r="AQ66"/>
  <c r="H60" i="24"/>
  <c r="AP60" i="22"/>
  <c r="G66"/>
  <c r="AN60"/>
  <c r="E66"/>
  <c r="G65"/>
  <c r="AP61"/>
  <c r="G62" i="24" s="1"/>
  <c r="AQ62" s="1"/>
  <c r="G11" i="22"/>
  <c r="AQ63" i="21"/>
  <c r="AR66" i="22"/>
  <c r="I60" i="24"/>
  <c r="AO61" i="22"/>
  <c r="F62" i="24" s="1"/>
  <c r="AP62" s="1"/>
  <c r="F65" i="22"/>
  <c r="F11"/>
  <c r="AP63" i="21"/>
  <c r="AN61" i="22"/>
  <c r="E62" i="24" s="1"/>
  <c r="AO62" s="1"/>
  <c r="E65" i="22"/>
  <c r="F66"/>
  <c r="AO60"/>
  <c r="I61" i="24"/>
  <c r="AR65" i="22"/>
  <c r="H11" i="24"/>
  <c r="AQ63" i="22"/>
  <c r="H61" i="24"/>
  <c r="AQ65" i="22"/>
  <c r="AR63"/>
  <c r="I11" i="24"/>
  <c r="E11" i="22"/>
  <c r="AO63" i="21"/>
  <c r="H8" i="24"/>
  <c r="AQ64" i="22"/>
  <c r="I8" i="24"/>
  <c r="AR64" i="22"/>
  <c r="M3" i="20"/>
  <c r="M4" s="1"/>
  <c r="N5"/>
  <c r="N2" s="1"/>
  <c r="N5" i="21"/>
  <c r="N2" s="1"/>
  <c r="M3"/>
  <c r="M4" s="1"/>
  <c r="AQ8"/>
  <c r="G9" i="22" s="1"/>
  <c r="AP9" s="1"/>
  <c r="G64" i="21"/>
  <c r="G67" s="1"/>
  <c r="AP8"/>
  <c r="F9" i="22" s="1"/>
  <c r="AO9" s="1"/>
  <c r="F64" i="21"/>
  <c r="F67" s="1"/>
  <c r="AO8"/>
  <c r="E9" i="22" s="1"/>
  <c r="AN9" s="1"/>
  <c r="E64" i="21"/>
  <c r="E67" s="1"/>
  <c r="H5" i="6"/>
  <c r="A6"/>
  <c r="B5"/>
  <c r="M3" i="1" l="1"/>
  <c r="M4" s="1"/>
  <c r="H36" i="29"/>
  <c r="AR36" s="1"/>
  <c r="H36" i="30" s="1"/>
  <c r="AQ36" s="1"/>
  <c r="H26" i="29"/>
  <c r="AR26" s="1"/>
  <c r="H43"/>
  <c r="AR43" s="1"/>
  <c r="H24" i="28"/>
  <c r="AQ24" s="1"/>
  <c r="H24" i="29" s="1"/>
  <c r="AR24" s="1"/>
  <c r="H37" i="28"/>
  <c r="AQ37" s="1"/>
  <c r="H37" i="29" s="1"/>
  <c r="AR37" s="1"/>
  <c r="H37" i="30" s="1"/>
  <c r="AQ37" s="1"/>
  <c r="H37" i="31" s="1"/>
  <c r="AR37" s="1"/>
  <c r="H39" i="28"/>
  <c r="AQ39" s="1"/>
  <c r="H39" i="29" s="1"/>
  <c r="AR39" s="1"/>
  <c r="I28" i="28"/>
  <c r="AR28" s="1"/>
  <c r="I28" i="29" s="1"/>
  <c r="AS28" s="1"/>
  <c r="H32" i="28"/>
  <c r="AQ32" s="1"/>
  <c r="H32" i="29" s="1"/>
  <c r="AR32" s="1"/>
  <c r="H32" i="30" s="1"/>
  <c r="AQ32" s="1"/>
  <c r="H33" i="28"/>
  <c r="AQ33" s="1"/>
  <c r="H56"/>
  <c r="AQ56" s="1"/>
  <c r="H57"/>
  <c r="AQ57" s="1"/>
  <c r="H48"/>
  <c r="AQ48" s="1"/>
  <c r="H48" i="29" s="1"/>
  <c r="AR48" s="1"/>
  <c r="H48" i="30" s="1"/>
  <c r="AQ48" s="1"/>
  <c r="H49" i="28"/>
  <c r="AQ49" s="1"/>
  <c r="I56"/>
  <c r="AR56" s="1"/>
  <c r="I56" i="29" s="1"/>
  <c r="AS56" s="1"/>
  <c r="I22" i="28"/>
  <c r="AR22" s="1"/>
  <c r="I22" i="29" s="1"/>
  <c r="AS22" s="1"/>
  <c r="H41" i="28"/>
  <c r="AQ41" s="1"/>
  <c r="H41" i="29" s="1"/>
  <c r="AR41" s="1"/>
  <c r="I48" i="28"/>
  <c r="AR48" s="1"/>
  <c r="I48" i="29" s="1"/>
  <c r="AS48" s="1"/>
  <c r="I34" i="28"/>
  <c r="AR34" s="1"/>
  <c r="I34" i="29" s="1"/>
  <c r="AS34" s="1"/>
  <c r="I32" i="28"/>
  <c r="AR32" s="1"/>
  <c r="I32" i="29" s="1"/>
  <c r="AS32" s="1"/>
  <c r="I52" i="28"/>
  <c r="AR52" s="1"/>
  <c r="I52" i="29" s="1"/>
  <c r="AS52" s="1"/>
  <c r="I50" i="28"/>
  <c r="AR50" s="1"/>
  <c r="I50" i="29" s="1"/>
  <c r="AS50" s="1"/>
  <c r="I42" i="28"/>
  <c r="AR42" s="1"/>
  <c r="I42" i="29" s="1"/>
  <c r="AS42" s="1"/>
  <c r="I17" i="28"/>
  <c r="AR17" s="1"/>
  <c r="H55"/>
  <c r="AQ55" s="1"/>
  <c r="H55" i="29" s="1"/>
  <c r="AR55" s="1"/>
  <c r="I24" i="28"/>
  <c r="AR24" s="1"/>
  <c r="I24" i="29" s="1"/>
  <c r="AS24" s="1"/>
  <c r="H45" i="28"/>
  <c r="AQ45" s="1"/>
  <c r="H45" i="29" s="1"/>
  <c r="AR45" s="1"/>
  <c r="H45" i="30" s="1"/>
  <c r="AQ45" s="1"/>
  <c r="I58" i="28"/>
  <c r="AR58" s="1"/>
  <c r="I58" i="29" s="1"/>
  <c r="AS58" s="1"/>
  <c r="H29" i="28"/>
  <c r="AQ29" s="1"/>
  <c r="H29" i="29" s="1"/>
  <c r="AR29" s="1"/>
  <c r="H29" i="30" s="1"/>
  <c r="AQ29" s="1"/>
  <c r="H29" i="31" s="1"/>
  <c r="AR29" s="1"/>
  <c r="I40" i="28"/>
  <c r="AR40" s="1"/>
  <c r="I40" i="29" s="1"/>
  <c r="AS40" s="1"/>
  <c r="I30" i="28"/>
  <c r="AR30" s="1"/>
  <c r="I30" i="29" s="1"/>
  <c r="AS30" s="1"/>
  <c r="I38" i="28"/>
  <c r="AR38" s="1"/>
  <c r="I38" i="29" s="1"/>
  <c r="AS38" s="1"/>
  <c r="I46" i="28"/>
  <c r="AR46" s="1"/>
  <c r="I46" i="29" s="1"/>
  <c r="AS46" s="1"/>
  <c r="I44" i="28"/>
  <c r="AR44" s="1"/>
  <c r="I44" i="29" s="1"/>
  <c r="AS44" s="1"/>
  <c r="I26" i="28"/>
  <c r="AR26" s="1"/>
  <c r="I26" i="29" s="1"/>
  <c r="AS26" s="1"/>
  <c r="H53" i="28"/>
  <c r="AQ53" s="1"/>
  <c r="H53" i="29" s="1"/>
  <c r="AR53" s="1"/>
  <c r="H53" i="30" s="1"/>
  <c r="AQ53" s="1"/>
  <c r="H53" i="31" s="1"/>
  <c r="AR53" s="1"/>
  <c r="I54" i="28"/>
  <c r="AR54" s="1"/>
  <c r="I54" i="29" s="1"/>
  <c r="AS54" s="1"/>
  <c r="H22" i="28"/>
  <c r="AQ22" s="1"/>
  <c r="H22" i="29" s="1"/>
  <c r="AR22" s="1"/>
  <c r="H22" i="30" s="1"/>
  <c r="AQ22" s="1"/>
  <c r="I36" i="28"/>
  <c r="AR36" s="1"/>
  <c r="I36" i="29" s="1"/>
  <c r="AS36" s="1"/>
  <c r="I18" i="27"/>
  <c r="AS18" s="1"/>
  <c r="I18" i="28" s="1"/>
  <c r="AR18" s="1"/>
  <c r="I18" i="29" s="1"/>
  <c r="AS18" s="1"/>
  <c r="I19" i="27"/>
  <c r="AS19" s="1"/>
  <c r="H17"/>
  <c r="AR17" s="1"/>
  <c r="H17" i="28" s="1"/>
  <c r="AQ17" s="1"/>
  <c r="H18" i="27"/>
  <c r="AR18" s="1"/>
  <c r="H15"/>
  <c r="AR15" s="1"/>
  <c r="E24" i="26"/>
  <c r="AO24" s="1"/>
  <c r="E24" i="27" s="1"/>
  <c r="AO24" s="1"/>
  <c r="E20" i="26"/>
  <c r="AO20" s="1"/>
  <c r="E20" i="27" s="1"/>
  <c r="AO20" s="1"/>
  <c r="E58" i="26"/>
  <c r="AO58" s="1"/>
  <c r="E58" i="27" s="1"/>
  <c r="AO58" s="1"/>
  <c r="E30" i="26"/>
  <c r="AO30" s="1"/>
  <c r="E30" i="27" s="1"/>
  <c r="AO30" s="1"/>
  <c r="E52" i="26"/>
  <c r="AO52" s="1"/>
  <c r="E52" i="27" s="1"/>
  <c r="AO52" s="1"/>
  <c r="E26" i="26"/>
  <c r="AO26" s="1"/>
  <c r="E26" i="27" s="1"/>
  <c r="AO26" s="1"/>
  <c r="E44" i="26"/>
  <c r="AO44" s="1"/>
  <c r="E44" i="27" s="1"/>
  <c r="AO44" s="1"/>
  <c r="E50" i="26"/>
  <c r="AO50" s="1"/>
  <c r="E50" i="27" s="1"/>
  <c r="AO50" s="1"/>
  <c r="E48" i="26"/>
  <c r="AO48" s="1"/>
  <c r="E48" i="27" s="1"/>
  <c r="AO48" s="1"/>
  <c r="E42" i="26"/>
  <c r="AO42" s="1"/>
  <c r="E42" i="27" s="1"/>
  <c r="AO42" s="1"/>
  <c r="E34" i="26"/>
  <c r="AO34" s="1"/>
  <c r="E34" i="27" s="1"/>
  <c r="AO34" s="1"/>
  <c r="E38" i="26"/>
  <c r="AO38" s="1"/>
  <c r="E38" i="27" s="1"/>
  <c r="AO38" s="1"/>
  <c r="E18" i="26"/>
  <c r="AO18" s="1"/>
  <c r="E18" i="27" s="1"/>
  <c r="AO18" s="1"/>
  <c r="E16" i="26"/>
  <c r="AO16" s="1"/>
  <c r="E16" i="27" s="1"/>
  <c r="AO16" s="1"/>
  <c r="E16" i="28" s="1"/>
  <c r="AN16" s="1"/>
  <c r="E56" i="26"/>
  <c r="AO56" s="1"/>
  <c r="E56" i="27" s="1"/>
  <c r="AO56" s="1"/>
  <c r="E46" i="26"/>
  <c r="AO46" s="1"/>
  <c r="E46" i="27" s="1"/>
  <c r="AO46" s="1"/>
  <c r="E36" i="26"/>
  <c r="AO36" s="1"/>
  <c r="E36" i="27" s="1"/>
  <c r="AO36" s="1"/>
  <c r="E32" i="26"/>
  <c r="AO32" s="1"/>
  <c r="E32" i="27" s="1"/>
  <c r="AO32" s="1"/>
  <c r="E40" i="26"/>
  <c r="AO40" s="1"/>
  <c r="E40" i="27" s="1"/>
  <c r="AO40" s="1"/>
  <c r="E54" i="26"/>
  <c r="AO54" s="1"/>
  <c r="E54" i="27" s="1"/>
  <c r="AO54" s="1"/>
  <c r="E22" i="26"/>
  <c r="AO22" s="1"/>
  <c r="E22" i="27" s="1"/>
  <c r="AO22" s="1"/>
  <c r="E28" i="26"/>
  <c r="AO28" s="1"/>
  <c r="E28" i="27" s="1"/>
  <c r="AO28" s="1"/>
  <c r="I14" i="26"/>
  <c r="AS14" s="1"/>
  <c r="F57" i="25"/>
  <c r="AO57" s="1"/>
  <c r="F57" i="26" s="1"/>
  <c r="AP57" s="1"/>
  <c r="F31" i="25"/>
  <c r="AO31" s="1"/>
  <c r="F31" i="26" s="1"/>
  <c r="AP31" s="1"/>
  <c r="F55" i="25"/>
  <c r="AO55" s="1"/>
  <c r="F55" i="26" s="1"/>
  <c r="AP55" s="1"/>
  <c r="F29" i="25"/>
  <c r="AO29" s="1"/>
  <c r="F29" i="26" s="1"/>
  <c r="AP29" s="1"/>
  <c r="F25" i="25"/>
  <c r="AO25" s="1"/>
  <c r="F25" i="26" s="1"/>
  <c r="AP25" s="1"/>
  <c r="F27" i="25"/>
  <c r="AO27" s="1"/>
  <c r="F27" i="26" s="1"/>
  <c r="AP27" s="1"/>
  <c r="F49" i="25"/>
  <c r="AO49" s="1"/>
  <c r="F49" i="26" s="1"/>
  <c r="AP49" s="1"/>
  <c r="G26" i="25"/>
  <c r="AP26" s="1"/>
  <c r="G26" i="26" s="1"/>
  <c r="AQ26" s="1"/>
  <c r="F35" i="25"/>
  <c r="AO35" s="1"/>
  <c r="F35" i="26" s="1"/>
  <c r="AP35" s="1"/>
  <c r="G57" i="25"/>
  <c r="AP57" s="1"/>
  <c r="G57" i="26" s="1"/>
  <c r="AQ57" s="1"/>
  <c r="G57" i="27" s="1"/>
  <c r="AQ57" s="1"/>
  <c r="G58" i="25"/>
  <c r="AP58" s="1"/>
  <c r="F23"/>
  <c r="AO23" s="1"/>
  <c r="F23" i="26" s="1"/>
  <c r="AP23" s="1"/>
  <c r="G42" i="25"/>
  <c r="AP42" s="1"/>
  <c r="G42" i="26" s="1"/>
  <c r="AQ42" s="1"/>
  <c r="F47" i="25"/>
  <c r="AO47" s="1"/>
  <c r="F47" i="26" s="1"/>
  <c r="AP47" s="1"/>
  <c r="F59" i="25"/>
  <c r="AO59" s="1"/>
  <c r="F59" i="26" s="1"/>
  <c r="AP59" s="1"/>
  <c r="F43" i="25"/>
  <c r="AO43" s="1"/>
  <c r="F43" i="26" s="1"/>
  <c r="AP43" s="1"/>
  <c r="F33" i="25"/>
  <c r="AO33" s="1"/>
  <c r="F33" i="26" s="1"/>
  <c r="AP33" s="1"/>
  <c r="F17" i="25"/>
  <c r="AO17" s="1"/>
  <c r="F17" i="26" s="1"/>
  <c r="AP17" s="1"/>
  <c r="F17" i="27" s="1"/>
  <c r="AP17" s="1"/>
  <c r="F14" i="25"/>
  <c r="AO14" s="1"/>
  <c r="F15" i="26" s="1"/>
  <c r="AP15" s="1"/>
  <c r="F16" i="27" s="1"/>
  <c r="AP16" s="1"/>
  <c r="G28" i="25"/>
  <c r="AP28" s="1"/>
  <c r="G28" i="26" s="1"/>
  <c r="AQ28" s="1"/>
  <c r="F45" i="25"/>
  <c r="AO45" s="1"/>
  <c r="F45" i="26" s="1"/>
  <c r="AP45" s="1"/>
  <c r="F51" i="25"/>
  <c r="AO51" s="1"/>
  <c r="F51" i="26" s="1"/>
  <c r="AP51" s="1"/>
  <c r="F19" i="25"/>
  <c r="AO19" s="1"/>
  <c r="F19" i="26" s="1"/>
  <c r="AP19" s="1"/>
  <c r="F41" i="25"/>
  <c r="AO41" s="1"/>
  <c r="F41" i="26" s="1"/>
  <c r="AP41" s="1"/>
  <c r="G44" i="25"/>
  <c r="AP44" s="1"/>
  <c r="G44" i="26" s="1"/>
  <c r="AQ44" s="1"/>
  <c r="F53" i="25"/>
  <c r="AO53" s="1"/>
  <c r="F53" i="26" s="1"/>
  <c r="AP53" s="1"/>
  <c r="F21" i="25"/>
  <c r="AO21" s="1"/>
  <c r="F21" i="26" s="1"/>
  <c r="AP21" s="1"/>
  <c r="G36" i="25"/>
  <c r="AP36" s="1"/>
  <c r="G36" i="26" s="1"/>
  <c r="AQ36" s="1"/>
  <c r="G50" i="25"/>
  <c r="AP50" s="1"/>
  <c r="G50" i="26" s="1"/>
  <c r="AQ50" s="1"/>
  <c r="G18" i="25"/>
  <c r="AP18" s="1"/>
  <c r="G18" i="26" s="1"/>
  <c r="AQ18" s="1"/>
  <c r="G48" i="25"/>
  <c r="AP48" s="1"/>
  <c r="G48" i="26" s="1"/>
  <c r="AQ48" s="1"/>
  <c r="G32" i="25"/>
  <c r="AP32" s="1"/>
  <c r="G32" i="26" s="1"/>
  <c r="AQ32" s="1"/>
  <c r="G16" i="25"/>
  <c r="AP16" s="1"/>
  <c r="G16" i="26" s="1"/>
  <c r="AQ16" s="1"/>
  <c r="G54" i="25"/>
  <c r="AP54" s="1"/>
  <c r="G54" i="26" s="1"/>
  <c r="AQ54" s="1"/>
  <c r="G38" i="25"/>
  <c r="AP38" s="1"/>
  <c r="G38" i="26" s="1"/>
  <c r="AQ38" s="1"/>
  <c r="G22" i="25"/>
  <c r="AP22" s="1"/>
  <c r="G22" i="26" s="1"/>
  <c r="AQ22" s="1"/>
  <c r="F39" i="25"/>
  <c r="AO39" s="1"/>
  <c r="F39" i="26" s="1"/>
  <c r="AP39" s="1"/>
  <c r="F37" i="25"/>
  <c r="AO37" s="1"/>
  <c r="F37" i="26" s="1"/>
  <c r="AP37" s="1"/>
  <c r="G52" i="25"/>
  <c r="AP52" s="1"/>
  <c r="G52" i="26" s="1"/>
  <c r="AQ52" s="1"/>
  <c r="G20" i="25"/>
  <c r="AP20" s="1"/>
  <c r="G20" i="26" s="1"/>
  <c r="AQ20" s="1"/>
  <c r="G34" i="25"/>
  <c r="AP34" s="1"/>
  <c r="G34" i="26" s="1"/>
  <c r="AQ34" s="1"/>
  <c r="G40" i="25"/>
  <c r="AP40" s="1"/>
  <c r="G40" i="26" s="1"/>
  <c r="AQ40" s="1"/>
  <c r="G24" i="25"/>
  <c r="AP24" s="1"/>
  <c r="G24" i="26" s="1"/>
  <c r="AQ24" s="1"/>
  <c r="G46" i="25"/>
  <c r="AP46" s="1"/>
  <c r="G46" i="26" s="1"/>
  <c r="AQ46" s="1"/>
  <c r="G30" i="25"/>
  <c r="AP30" s="1"/>
  <c r="G30" i="26" s="1"/>
  <c r="AQ30" s="1"/>
  <c r="G14" i="25"/>
  <c r="AP14" s="1"/>
  <c r="F10" i="24"/>
  <c r="AP10" s="1"/>
  <c r="G10"/>
  <c r="AQ10" s="1"/>
  <c r="E10"/>
  <c r="AO10" s="1"/>
  <c r="AN10" i="25" s="1"/>
  <c r="N5" i="1"/>
  <c r="N2" s="1"/>
  <c r="O5" i="28"/>
  <c r="O2" s="1"/>
  <c r="N3"/>
  <c r="N4" s="1"/>
  <c r="O5" i="29"/>
  <c r="O2" s="1"/>
  <c r="N3"/>
  <c r="N4" s="1"/>
  <c r="O5" i="30"/>
  <c r="O2" s="1"/>
  <c r="N3"/>
  <c r="N4" s="1"/>
  <c r="N3" i="31"/>
  <c r="N4" s="1"/>
  <c r="O5"/>
  <c r="O2" s="1"/>
  <c r="N3" i="27"/>
  <c r="N4" s="1"/>
  <c r="O5"/>
  <c r="O2" s="1"/>
  <c r="N3" i="24"/>
  <c r="N4" s="1"/>
  <c r="O5"/>
  <c r="O2" s="1"/>
  <c r="N3" i="25"/>
  <c r="N4" s="1"/>
  <c r="O5"/>
  <c r="O2" s="1"/>
  <c r="N3" i="22"/>
  <c r="N4" s="1"/>
  <c r="O5"/>
  <c r="O2" s="1"/>
  <c r="AQ67"/>
  <c r="AR67"/>
  <c r="AS11" i="24"/>
  <c r="I12" i="25" s="1"/>
  <c r="AR12" s="1"/>
  <c r="I63" i="24"/>
  <c r="AO66" i="22"/>
  <c r="F60" i="24"/>
  <c r="I66"/>
  <c r="AS60"/>
  <c r="AP65" i="22"/>
  <c r="G61" i="24"/>
  <c r="H66"/>
  <c r="AR60"/>
  <c r="AN11" i="22"/>
  <c r="E12" i="24" s="1"/>
  <c r="AO12" s="1"/>
  <c r="AN12" i="25" s="1"/>
  <c r="E63" i="22"/>
  <c r="H65" i="24"/>
  <c r="AR61"/>
  <c r="H62" i="25" s="1"/>
  <c r="AQ62" s="1"/>
  <c r="AR11" i="24"/>
  <c r="H12" i="25" s="1"/>
  <c r="AQ12" s="1"/>
  <c r="H13" i="26" s="1"/>
  <c r="AR13" s="1"/>
  <c r="H14" i="27" s="1"/>
  <c r="AR14" s="1"/>
  <c r="H63" i="24"/>
  <c r="AS61"/>
  <c r="I62" i="25" s="1"/>
  <c r="AR62" s="1"/>
  <c r="I65" i="24"/>
  <c r="E61"/>
  <c r="AN65" i="22"/>
  <c r="AO11"/>
  <c r="F12" i="24" s="1"/>
  <c r="AP12" s="1"/>
  <c r="F13" i="25" s="1"/>
  <c r="AO13" s="1"/>
  <c r="F63" i="22"/>
  <c r="F61" i="24"/>
  <c r="AO65" i="22"/>
  <c r="AP11"/>
  <c r="G12" i="24" s="1"/>
  <c r="AQ12" s="1"/>
  <c r="G13" i="25" s="1"/>
  <c r="AP13" s="1"/>
  <c r="G63" i="22"/>
  <c r="E60" i="24"/>
  <c r="AN66" i="22"/>
  <c r="G60" i="24"/>
  <c r="AP66" i="22"/>
  <c r="AO64" i="21"/>
  <c r="AO67" s="1"/>
  <c r="E8" i="22"/>
  <c r="AS8" i="24"/>
  <c r="I9" i="25" s="1"/>
  <c r="AR9" s="1"/>
  <c r="I64" i="24"/>
  <c r="AR8"/>
  <c r="H9" i="25" s="1"/>
  <c r="AQ9" s="1"/>
  <c r="H64" i="24"/>
  <c r="AQ64" i="21"/>
  <c r="AQ67" s="1"/>
  <c r="G8" i="22"/>
  <c r="AP64" i="21"/>
  <c r="AP67" s="1"/>
  <c r="F8" i="22"/>
  <c r="N3" i="21"/>
  <c r="N4" s="1"/>
  <c r="O5"/>
  <c r="O2" s="1"/>
  <c r="O5" i="20"/>
  <c r="O2" s="1"/>
  <c r="N3"/>
  <c r="N4" s="1"/>
  <c r="B6" i="6"/>
  <c r="H6"/>
  <c r="A7"/>
  <c r="H27" i="30" l="1"/>
  <c r="AQ27" s="1"/>
  <c r="H44"/>
  <c r="AQ44" s="1"/>
  <c r="I53" i="29"/>
  <c r="AS53" s="1"/>
  <c r="I53" i="30" s="1"/>
  <c r="AR53" s="1"/>
  <c r="H42" i="29"/>
  <c r="AR42" s="1"/>
  <c r="H42" i="30" s="1"/>
  <c r="AQ42" s="1"/>
  <c r="H25" i="29"/>
  <c r="AR25" s="1"/>
  <c r="H25" i="30" s="1"/>
  <c r="AQ25" s="1"/>
  <c r="I37" i="29"/>
  <c r="AS37" s="1"/>
  <c r="I37" i="30" s="1"/>
  <c r="AR37" s="1"/>
  <c r="I47" i="29"/>
  <c r="AS47" s="1"/>
  <c r="I47" i="30" s="1"/>
  <c r="AR47" s="1"/>
  <c r="H30" i="29"/>
  <c r="AR30" s="1"/>
  <c r="I27"/>
  <c r="AS27" s="1"/>
  <c r="I27" i="30" s="1"/>
  <c r="AR27" s="1"/>
  <c r="H49" i="29"/>
  <c r="AR49" s="1"/>
  <c r="H49" i="30" s="1"/>
  <c r="AQ49" s="1"/>
  <c r="H49" i="31" s="1"/>
  <c r="AR49" s="1"/>
  <c r="H50" i="29"/>
  <c r="AR50" s="1"/>
  <c r="H57"/>
  <c r="AR57" s="1"/>
  <c r="H58"/>
  <c r="AR58" s="1"/>
  <c r="H33"/>
  <c r="AR33" s="1"/>
  <c r="H33" i="30" s="1"/>
  <c r="AQ33" s="1"/>
  <c r="H33" i="31" s="1"/>
  <c r="AR33" s="1"/>
  <c r="H34" i="29"/>
  <c r="AR34" s="1"/>
  <c r="I41"/>
  <c r="AS41" s="1"/>
  <c r="I41" i="30" s="1"/>
  <c r="AR41" s="1"/>
  <c r="I45" i="29"/>
  <c r="AS45" s="1"/>
  <c r="I45" i="30" s="1"/>
  <c r="AR45" s="1"/>
  <c r="I25" i="29"/>
  <c r="AS25" s="1"/>
  <c r="I25" i="30" s="1"/>
  <c r="AR25" s="1"/>
  <c r="H38" i="29"/>
  <c r="AR38" s="1"/>
  <c r="H38" i="30" s="1"/>
  <c r="AQ38" s="1"/>
  <c r="H38" i="31" s="1"/>
  <c r="AR38" s="1"/>
  <c r="H54" i="29"/>
  <c r="AR54" s="1"/>
  <c r="H54" i="30" s="1"/>
  <c r="AQ54" s="1"/>
  <c r="H54" i="31" s="1"/>
  <c r="AR54" s="1"/>
  <c r="I39" i="29"/>
  <c r="AS39" s="1"/>
  <c r="I39" i="30" s="1"/>
  <c r="AR39" s="1"/>
  <c r="H56" i="29"/>
  <c r="AR56" s="1"/>
  <c r="H56" i="30" s="1"/>
  <c r="AQ56" s="1"/>
  <c r="I31" i="29"/>
  <c r="AS31" s="1"/>
  <c r="I31" i="30" s="1"/>
  <c r="AR31" s="1"/>
  <c r="I57" i="29"/>
  <c r="AS57" s="1"/>
  <c r="I57" i="30" s="1"/>
  <c r="AR57" s="1"/>
  <c r="I55" i="29"/>
  <c r="AS55" s="1"/>
  <c r="I55" i="30" s="1"/>
  <c r="AR55" s="1"/>
  <c r="H40" i="29"/>
  <c r="AR40" s="1"/>
  <c r="H40" i="30" s="1"/>
  <c r="AQ40" s="1"/>
  <c r="I49" i="29"/>
  <c r="AS49" s="1"/>
  <c r="I49" i="30" s="1"/>
  <c r="AR49" s="1"/>
  <c r="I51" i="29"/>
  <c r="AS51" s="1"/>
  <c r="I51" i="30" s="1"/>
  <c r="AR51" s="1"/>
  <c r="I33" i="29"/>
  <c r="AS33" s="1"/>
  <c r="I33" i="30" s="1"/>
  <c r="AR33" s="1"/>
  <c r="I59" i="29"/>
  <c r="AS59" s="1"/>
  <c r="I59" i="30" s="1"/>
  <c r="AR59" s="1"/>
  <c r="H46" i="29"/>
  <c r="AR46" s="1"/>
  <c r="H23"/>
  <c r="AR23" s="1"/>
  <c r="H23" i="30" s="1"/>
  <c r="AQ23" s="1"/>
  <c r="H23" i="31" s="1"/>
  <c r="AR23" s="1"/>
  <c r="I35" i="29"/>
  <c r="AS35" s="1"/>
  <c r="I35" i="30" s="1"/>
  <c r="AR35" s="1"/>
  <c r="I23" i="29"/>
  <c r="AS23" s="1"/>
  <c r="I23" i="30" s="1"/>
  <c r="AR23" s="1"/>
  <c r="I29" i="29"/>
  <c r="AS29" s="1"/>
  <c r="I29" i="30" s="1"/>
  <c r="AR29" s="1"/>
  <c r="I43" i="29"/>
  <c r="AS43" s="1"/>
  <c r="I43" i="30" s="1"/>
  <c r="AR43" s="1"/>
  <c r="F17" i="28"/>
  <c r="AO17" s="1"/>
  <c r="H18"/>
  <c r="AQ18" s="1"/>
  <c r="H18" i="29" s="1"/>
  <c r="AR18" s="1"/>
  <c r="H19" i="28"/>
  <c r="AQ19" s="1"/>
  <c r="I19"/>
  <c r="AR19" s="1"/>
  <c r="I19" i="29" s="1"/>
  <c r="AS19" s="1"/>
  <c r="I19" i="30" s="1"/>
  <c r="AR19" s="1"/>
  <c r="I20" i="28"/>
  <c r="AR20" s="1"/>
  <c r="H15"/>
  <c r="AQ15" s="1"/>
  <c r="H16"/>
  <c r="AQ16" s="1"/>
  <c r="H17" i="29" s="1"/>
  <c r="AR17" s="1"/>
  <c r="E31" i="27"/>
  <c r="AO31" s="1"/>
  <c r="E31" i="28" s="1"/>
  <c r="AN31" s="1"/>
  <c r="E17" i="27"/>
  <c r="AO17" s="1"/>
  <c r="E17" i="28" s="1"/>
  <c r="AN17" s="1"/>
  <c r="E17" i="29" s="1"/>
  <c r="AO17" s="1"/>
  <c r="E39" i="27"/>
  <c r="AO39" s="1"/>
  <c r="E39" i="28" s="1"/>
  <c r="AN39" s="1"/>
  <c r="E43" i="27"/>
  <c r="AO43" s="1"/>
  <c r="E43" i="28" s="1"/>
  <c r="AN43" s="1"/>
  <c r="E21" i="27"/>
  <c r="AO21" s="1"/>
  <c r="E21" i="28" s="1"/>
  <c r="AN21" s="1"/>
  <c r="I15" i="27"/>
  <c r="AS15" s="1"/>
  <c r="E59"/>
  <c r="AO59" s="1"/>
  <c r="E59" i="28" s="1"/>
  <c r="AN59" s="1"/>
  <c r="E45" i="27"/>
  <c r="AO45" s="1"/>
  <c r="E45" i="28" s="1"/>
  <c r="AN45" s="1"/>
  <c r="E35" i="27"/>
  <c r="AO35" s="1"/>
  <c r="E35" i="28" s="1"/>
  <c r="AN35" s="1"/>
  <c r="E23" i="27"/>
  <c r="AO23" s="1"/>
  <c r="E23" i="28" s="1"/>
  <c r="AN23" s="1"/>
  <c r="E19" i="27"/>
  <c r="AO19" s="1"/>
  <c r="E19" i="28" s="1"/>
  <c r="AN19" s="1"/>
  <c r="E49" i="27"/>
  <c r="AO49" s="1"/>
  <c r="E49" i="28" s="1"/>
  <c r="AN49" s="1"/>
  <c r="E47" i="27"/>
  <c r="AO47" s="1"/>
  <c r="E47" i="28" s="1"/>
  <c r="AN47" s="1"/>
  <c r="E33" i="27"/>
  <c r="AO33" s="1"/>
  <c r="E33" i="28" s="1"/>
  <c r="AN33" s="1"/>
  <c r="E27" i="27"/>
  <c r="AO27" s="1"/>
  <c r="E27" i="28" s="1"/>
  <c r="AN27" s="1"/>
  <c r="E41" i="27"/>
  <c r="AO41" s="1"/>
  <c r="E41" i="28" s="1"/>
  <c r="AN41" s="1"/>
  <c r="E37" i="27"/>
  <c r="AO37" s="1"/>
  <c r="E37" i="28" s="1"/>
  <c r="AN37" s="1"/>
  <c r="E57" i="27"/>
  <c r="AO57" s="1"/>
  <c r="E57" i="28" s="1"/>
  <c r="AN57" s="1"/>
  <c r="E29" i="27"/>
  <c r="AO29" s="1"/>
  <c r="E29" i="28" s="1"/>
  <c r="AN29" s="1"/>
  <c r="E25" i="27"/>
  <c r="AO25" s="1"/>
  <c r="E25" i="28" s="1"/>
  <c r="AN25" s="1"/>
  <c r="E55" i="27"/>
  <c r="AO55" s="1"/>
  <c r="E55" i="28" s="1"/>
  <c r="AN55" s="1"/>
  <c r="E53" i="27"/>
  <c r="AO53" s="1"/>
  <c r="E53" i="28" s="1"/>
  <c r="AN53" s="1"/>
  <c r="E51" i="27"/>
  <c r="AO51" s="1"/>
  <c r="E51" i="28" s="1"/>
  <c r="AN51" s="1"/>
  <c r="E13" i="26"/>
  <c r="AO13" s="1"/>
  <c r="G14"/>
  <c r="AQ14" s="1"/>
  <c r="H10"/>
  <c r="AR10" s="1"/>
  <c r="G53"/>
  <c r="AQ53" s="1"/>
  <c r="G53" i="27" s="1"/>
  <c r="AQ53" s="1"/>
  <c r="G25" i="26"/>
  <c r="AQ25" s="1"/>
  <c r="G25" i="27" s="1"/>
  <c r="AQ25" s="1"/>
  <c r="F54" i="26"/>
  <c r="AP54" s="1"/>
  <c r="F54" i="27" s="1"/>
  <c r="AP54" s="1"/>
  <c r="F34" i="26"/>
  <c r="AP34" s="1"/>
  <c r="F34" i="27" s="1"/>
  <c r="AP34" s="1"/>
  <c r="F48" i="26"/>
  <c r="AP48" s="1"/>
  <c r="F48" i="27" s="1"/>
  <c r="AP48" s="1"/>
  <c r="F30" i="26"/>
  <c r="AP30" s="1"/>
  <c r="F30" i="27" s="1"/>
  <c r="AP30" s="1"/>
  <c r="G17" i="26"/>
  <c r="AQ17" s="1"/>
  <c r="G17" i="27" s="1"/>
  <c r="AQ17" s="1"/>
  <c r="G49" i="26"/>
  <c r="AQ49" s="1"/>
  <c r="G49" i="27" s="1"/>
  <c r="AQ49" s="1"/>
  <c r="F26" i="26"/>
  <c r="AP26" s="1"/>
  <c r="F26" i="27" s="1"/>
  <c r="AP26" s="1"/>
  <c r="F24" i="26"/>
  <c r="AP24" s="1"/>
  <c r="F24" i="27" s="1"/>
  <c r="AP24" s="1"/>
  <c r="F56" i="26"/>
  <c r="AP56" s="1"/>
  <c r="F56" i="27" s="1"/>
  <c r="AP56" s="1"/>
  <c r="F46" i="26"/>
  <c r="AP46" s="1"/>
  <c r="F46" i="27" s="1"/>
  <c r="AP46" s="1"/>
  <c r="I13" i="26"/>
  <c r="AS13" s="1"/>
  <c r="F20"/>
  <c r="AP20" s="1"/>
  <c r="F20" i="27" s="1"/>
  <c r="AP20" s="1"/>
  <c r="F32" i="26"/>
  <c r="AP32" s="1"/>
  <c r="F32" i="27" s="1"/>
  <c r="AP32" s="1"/>
  <c r="F22" i="26"/>
  <c r="AP22" s="1"/>
  <c r="F22" i="27" s="1"/>
  <c r="AP22" s="1"/>
  <c r="F18" i="26"/>
  <c r="AP18" s="1"/>
  <c r="F18" i="27" s="1"/>
  <c r="AP18" s="1"/>
  <c r="F18" i="28" s="1"/>
  <c r="AO18" s="1"/>
  <c r="F18" i="29" s="1"/>
  <c r="AP18" s="1"/>
  <c r="F50" i="26"/>
  <c r="AP50" s="1"/>
  <c r="F50" i="27" s="1"/>
  <c r="AP50" s="1"/>
  <c r="F58" i="26"/>
  <c r="AP58" s="1"/>
  <c r="F58" i="27" s="1"/>
  <c r="AP58" s="1"/>
  <c r="F44" i="26"/>
  <c r="AP44" s="1"/>
  <c r="F44" i="27" s="1"/>
  <c r="AP44" s="1"/>
  <c r="F42" i="26"/>
  <c r="AP42" s="1"/>
  <c r="F42" i="27" s="1"/>
  <c r="AP42" s="1"/>
  <c r="F14" i="26"/>
  <c r="AP14" s="1"/>
  <c r="F15" i="27" s="1"/>
  <c r="AP15" s="1"/>
  <c r="G58" i="26"/>
  <c r="AQ58" s="1"/>
  <c r="G58" i="27" s="1"/>
  <c r="AQ58" s="1"/>
  <c r="G58" i="28" s="1"/>
  <c r="AP58" s="1"/>
  <c r="G59" i="26"/>
  <c r="AQ59" s="1"/>
  <c r="I10"/>
  <c r="AS10" s="1"/>
  <c r="F52"/>
  <c r="AP52" s="1"/>
  <c r="F52" i="27" s="1"/>
  <c r="AP52" s="1"/>
  <c r="F38" i="26"/>
  <c r="AP38" s="1"/>
  <c r="F38" i="27" s="1"/>
  <c r="AP38" s="1"/>
  <c r="G21" i="26"/>
  <c r="AQ21" s="1"/>
  <c r="G21" i="27" s="1"/>
  <c r="AQ21" s="1"/>
  <c r="G23" i="26"/>
  <c r="AQ23" s="1"/>
  <c r="G23" i="27" s="1"/>
  <c r="AQ23" s="1"/>
  <c r="G55" i="26"/>
  <c r="AQ55" s="1"/>
  <c r="G19"/>
  <c r="AQ19" s="1"/>
  <c r="G19" i="27" s="1"/>
  <c r="AQ19" s="1"/>
  <c r="G51" i="26"/>
  <c r="AQ51" s="1"/>
  <c r="G51" i="27" s="1"/>
  <c r="AQ51" s="1"/>
  <c r="F28" i="26"/>
  <c r="AP28" s="1"/>
  <c r="F28" i="27" s="1"/>
  <c r="AP28" s="1"/>
  <c r="G15" i="26"/>
  <c r="AQ15" s="1"/>
  <c r="G47"/>
  <c r="AQ47" s="1"/>
  <c r="G47" i="27" s="1"/>
  <c r="AQ47" s="1"/>
  <c r="G45" i="26"/>
  <c r="AQ45" s="1"/>
  <c r="G45" i="27" s="1"/>
  <c r="AQ45" s="1"/>
  <c r="G35" i="26"/>
  <c r="AQ35" s="1"/>
  <c r="G35" i="27" s="1"/>
  <c r="AQ35" s="1"/>
  <c r="F40" i="26"/>
  <c r="AP40" s="1"/>
  <c r="F40" i="27" s="1"/>
  <c r="AP40" s="1"/>
  <c r="G27" i="26"/>
  <c r="AQ27" s="1"/>
  <c r="G27" i="27" s="1"/>
  <c r="AQ27" s="1"/>
  <c r="G41" i="26"/>
  <c r="AQ41" s="1"/>
  <c r="G41" i="27" s="1"/>
  <c r="AQ41" s="1"/>
  <c r="F36" i="26"/>
  <c r="AP36" s="1"/>
  <c r="F36" i="27" s="1"/>
  <c r="AP36" s="1"/>
  <c r="G43" i="26"/>
  <c r="AQ43" s="1"/>
  <c r="G43" i="27" s="1"/>
  <c r="AQ43" s="1"/>
  <c r="G39" i="26"/>
  <c r="AQ39" s="1"/>
  <c r="G39" i="27" s="1"/>
  <c r="AQ39" s="1"/>
  <c r="G37" i="26"/>
  <c r="AQ37" s="1"/>
  <c r="G37" i="27" s="1"/>
  <c r="AQ37" s="1"/>
  <c r="G33" i="26"/>
  <c r="AQ33" s="1"/>
  <c r="G33" i="27" s="1"/>
  <c r="AQ33" s="1"/>
  <c r="G31" i="26"/>
  <c r="AQ31" s="1"/>
  <c r="G31" i="27" s="1"/>
  <c r="AQ31" s="1"/>
  <c r="G29" i="26"/>
  <c r="AQ29" s="1"/>
  <c r="G29" i="27" s="1"/>
  <c r="AQ29" s="1"/>
  <c r="O5" i="1"/>
  <c r="O2" s="1"/>
  <c r="N3"/>
  <c r="N4" s="1"/>
  <c r="P5" i="22"/>
  <c r="P2" s="1"/>
  <c r="O3"/>
  <c r="O4" s="1"/>
  <c r="P5" i="25"/>
  <c r="P2" s="1"/>
  <c r="O3"/>
  <c r="O4" s="1"/>
  <c r="P5" i="24"/>
  <c r="P2" s="1"/>
  <c r="O3"/>
  <c r="O4" s="1"/>
  <c r="P5" i="27"/>
  <c r="P2" s="1"/>
  <c r="O3"/>
  <c r="O4" s="1"/>
  <c r="P5" i="31"/>
  <c r="P2" s="1"/>
  <c r="O3"/>
  <c r="O4" s="1"/>
  <c r="P5" i="30"/>
  <c r="P2" s="1"/>
  <c r="O3"/>
  <c r="O4" s="1"/>
  <c r="O3" i="29"/>
  <c r="O4" s="1"/>
  <c r="P5"/>
  <c r="P2" s="1"/>
  <c r="O3" i="28"/>
  <c r="O4" s="1"/>
  <c r="P5"/>
  <c r="P2" s="1"/>
  <c r="H67" i="24"/>
  <c r="I67"/>
  <c r="H61" i="25"/>
  <c r="AR65" i="24"/>
  <c r="AR66"/>
  <c r="H60" i="25"/>
  <c r="AQ61" i="24"/>
  <c r="G62" i="25" s="1"/>
  <c r="AP62" s="1"/>
  <c r="G65" i="24"/>
  <c r="I60" i="25"/>
  <c r="AS66" i="24"/>
  <c r="F66"/>
  <c r="AP60"/>
  <c r="AQ60"/>
  <c r="G66"/>
  <c r="AO60"/>
  <c r="E66"/>
  <c r="AP63" i="22"/>
  <c r="G11" i="24"/>
  <c r="AP61"/>
  <c r="F62" i="25" s="1"/>
  <c r="AO62" s="1"/>
  <c r="F65" i="24"/>
  <c r="F11"/>
  <c r="AO63" i="22"/>
  <c r="AO61" i="24"/>
  <c r="E62" i="25" s="1"/>
  <c r="AN62" s="1"/>
  <c r="E65" i="24"/>
  <c r="I61" i="25"/>
  <c r="AS65" i="24"/>
  <c r="H11" i="25"/>
  <c r="AR63" i="24"/>
  <c r="AN63" i="22"/>
  <c r="E11" i="24"/>
  <c r="AS63"/>
  <c r="I11" i="25"/>
  <c r="AN8" i="22"/>
  <c r="E9" i="24" s="1"/>
  <c r="AO9" s="1"/>
  <c r="AN9" i="25" s="1"/>
  <c r="E64" i="22"/>
  <c r="E67" s="1"/>
  <c r="H8" i="25"/>
  <c r="AR64" i="24"/>
  <c r="I8" i="25"/>
  <c r="AS64" i="24"/>
  <c r="AP8" i="22"/>
  <c r="G9" i="24" s="1"/>
  <c r="AQ9" s="1"/>
  <c r="G64" i="22"/>
  <c r="G67" s="1"/>
  <c r="AO8"/>
  <c r="F9" i="24" s="1"/>
  <c r="AP9" s="1"/>
  <c r="F10" i="25" s="1"/>
  <c r="AO10" s="1"/>
  <c r="F64" i="22"/>
  <c r="F67" s="1"/>
  <c r="O3" i="20"/>
  <c r="O4" s="1"/>
  <c r="P5"/>
  <c r="P2" s="1"/>
  <c r="P5" i="21"/>
  <c r="P2" s="1"/>
  <c r="O3"/>
  <c r="O4" s="1"/>
  <c r="A8" i="6"/>
  <c r="B7"/>
  <c r="H7"/>
  <c r="I49" i="31" l="1"/>
  <c r="AS49" s="1"/>
  <c r="H28"/>
  <c r="AR28" s="1"/>
  <c r="H40"/>
  <c r="AR40" s="1"/>
  <c r="I41"/>
  <c r="AS41" s="1"/>
  <c r="H45"/>
  <c r="AR45" s="1"/>
  <c r="H39" i="30"/>
  <c r="AQ39" s="1"/>
  <c r="H39" i="31" s="1"/>
  <c r="AR39" s="1"/>
  <c r="I54" i="30"/>
  <c r="AR54" s="1"/>
  <c r="I54" i="31" s="1"/>
  <c r="AS54" s="1"/>
  <c r="I40" i="30"/>
  <c r="AR40" s="1"/>
  <c r="I40" i="31" s="1"/>
  <c r="AS40" s="1"/>
  <c r="H18" i="30"/>
  <c r="AQ18" s="1"/>
  <c r="H18" i="31" s="1"/>
  <c r="AR18" s="1"/>
  <c r="H26" i="30"/>
  <c r="AQ26" s="1"/>
  <c r="H26" i="31" s="1"/>
  <c r="AR26" s="1"/>
  <c r="I46" i="30"/>
  <c r="AR46" s="1"/>
  <c r="I46" i="31" s="1"/>
  <c r="AS46" s="1"/>
  <c r="I32" i="30"/>
  <c r="AR32" s="1"/>
  <c r="I32" i="31" s="1"/>
  <c r="AS32" s="1"/>
  <c r="H57" i="30"/>
  <c r="AQ57" s="1"/>
  <c r="H57" i="31" s="1"/>
  <c r="AR57" s="1"/>
  <c r="H30" i="30"/>
  <c r="AQ30" s="1"/>
  <c r="H30" i="31" s="1"/>
  <c r="AR30" s="1"/>
  <c r="H31" i="30"/>
  <c r="AQ31" s="1"/>
  <c r="H41"/>
  <c r="AQ41" s="1"/>
  <c r="H41" i="31" s="1"/>
  <c r="AR41" s="1"/>
  <c r="I52" i="30"/>
  <c r="AR52" s="1"/>
  <c r="I52" i="31" s="1"/>
  <c r="AS52" s="1"/>
  <c r="H55" i="30"/>
  <c r="AQ55" s="1"/>
  <c r="H55" i="31" s="1"/>
  <c r="AR55" s="1"/>
  <c r="H43" i="30"/>
  <c r="AQ43" s="1"/>
  <c r="H43" i="31" s="1"/>
  <c r="AR43" s="1"/>
  <c r="I24" i="30"/>
  <c r="AR24" s="1"/>
  <c r="I24" i="31" s="1"/>
  <c r="AS24" s="1"/>
  <c r="I44" i="30"/>
  <c r="AR44" s="1"/>
  <c r="I44" i="31" s="1"/>
  <c r="AS44" s="1"/>
  <c r="H46" i="30"/>
  <c r="AQ46" s="1"/>
  <c r="H46" i="31" s="1"/>
  <c r="AR46" s="1"/>
  <c r="H47" i="30"/>
  <c r="AQ47" s="1"/>
  <c r="H34"/>
  <c r="AQ34" s="1"/>
  <c r="H34" i="31" s="1"/>
  <c r="AR34" s="1"/>
  <c r="H35" i="30"/>
  <c r="AQ35" s="1"/>
  <c r="H58"/>
  <c r="AQ58" s="1"/>
  <c r="H59"/>
  <c r="AQ59" s="1"/>
  <c r="H59" i="31" s="1"/>
  <c r="AR59" s="1"/>
  <c r="H50" i="30"/>
  <c r="AQ50" s="1"/>
  <c r="H50" i="31" s="1"/>
  <c r="AR50" s="1"/>
  <c r="H51" i="30"/>
  <c r="AQ51" s="1"/>
  <c r="H24"/>
  <c r="AQ24" s="1"/>
  <c r="H24" i="31" s="1"/>
  <c r="AR24" s="1"/>
  <c r="I56" i="30"/>
  <c r="AR56" s="1"/>
  <c r="I56" i="31" s="1"/>
  <c r="AS56" s="1"/>
  <c r="I34" i="30"/>
  <c r="AR34" s="1"/>
  <c r="I34" i="31" s="1"/>
  <c r="AS34" s="1"/>
  <c r="I42" i="30"/>
  <c r="AR42" s="1"/>
  <c r="I42" i="31" s="1"/>
  <c r="AS42" s="1"/>
  <c r="I30" i="30"/>
  <c r="AR30" s="1"/>
  <c r="I30" i="31" s="1"/>
  <c r="AS30" s="1"/>
  <c r="I26" i="30"/>
  <c r="AR26" s="1"/>
  <c r="I26" i="31" s="1"/>
  <c r="AS26" s="1"/>
  <c r="I36" i="30"/>
  <c r="AR36" s="1"/>
  <c r="I36" i="31" s="1"/>
  <c r="AS36" s="1"/>
  <c r="I28" i="30"/>
  <c r="AR28" s="1"/>
  <c r="I28" i="31" s="1"/>
  <c r="AS28" s="1"/>
  <c r="I48" i="30"/>
  <c r="AR48" s="1"/>
  <c r="I48" i="31" s="1"/>
  <c r="AS48" s="1"/>
  <c r="I50" i="30"/>
  <c r="AR50" s="1"/>
  <c r="I50" i="31" s="1"/>
  <c r="AS50" s="1"/>
  <c r="I58" i="30"/>
  <c r="AR58" s="1"/>
  <c r="I58" i="31" s="1"/>
  <c r="AS58" s="1"/>
  <c r="I38" i="30"/>
  <c r="AR38" s="1"/>
  <c r="I38" i="31" s="1"/>
  <c r="AS38" s="1"/>
  <c r="H16" i="29"/>
  <c r="AR16" s="1"/>
  <c r="H17" i="30" s="1"/>
  <c r="AQ17" s="1"/>
  <c r="I20" i="29"/>
  <c r="AS20" s="1"/>
  <c r="I20" i="30" s="1"/>
  <c r="AR20" s="1"/>
  <c r="I20" i="31" s="1"/>
  <c r="AS20" s="1"/>
  <c r="I21" i="29"/>
  <c r="AS21" s="1"/>
  <c r="H19"/>
  <c r="AR19" s="1"/>
  <c r="H19" i="30" s="1"/>
  <c r="AQ19" s="1"/>
  <c r="H19" i="31" s="1"/>
  <c r="AR19" s="1"/>
  <c r="H20" i="29"/>
  <c r="AR20" s="1"/>
  <c r="E20" i="28"/>
  <c r="AN20" s="1"/>
  <c r="E20" i="29" s="1"/>
  <c r="AO20" s="1"/>
  <c r="E48" i="28"/>
  <c r="AN48" s="1"/>
  <c r="E48" i="29" s="1"/>
  <c r="AO48" s="1"/>
  <c r="E22" i="28"/>
  <c r="AN22" s="1"/>
  <c r="E22" i="29" s="1"/>
  <c r="AO22" s="1"/>
  <c r="E52" i="28"/>
  <c r="AN52" s="1"/>
  <c r="E52" i="29" s="1"/>
  <c r="AO52" s="1"/>
  <c r="E36" i="28"/>
  <c r="AN36" s="1"/>
  <c r="E36" i="29" s="1"/>
  <c r="AO36" s="1"/>
  <c r="I16" i="28"/>
  <c r="AR16" s="1"/>
  <c r="E26"/>
  <c r="AN26" s="1"/>
  <c r="E26" i="29" s="1"/>
  <c r="AO26" s="1"/>
  <c r="E42" i="28"/>
  <c r="AN42" s="1"/>
  <c r="E42" i="29" s="1"/>
  <c r="AO42" s="1"/>
  <c r="E46" i="28"/>
  <c r="AN46" s="1"/>
  <c r="E46" i="29" s="1"/>
  <c r="AO46" s="1"/>
  <c r="E54" i="28"/>
  <c r="AN54" s="1"/>
  <c r="E54" i="29" s="1"/>
  <c r="AO54" s="1"/>
  <c r="F16" i="28"/>
  <c r="AO16" s="1"/>
  <c r="E24"/>
  <c r="AN24" s="1"/>
  <c r="E24" i="29" s="1"/>
  <c r="AO24" s="1"/>
  <c r="E18" i="28"/>
  <c r="AN18" s="1"/>
  <c r="E18" i="29" s="1"/>
  <c r="AO18" s="1"/>
  <c r="E18" i="30" s="1"/>
  <c r="AN18" s="1"/>
  <c r="E30" i="28"/>
  <c r="AN30" s="1"/>
  <c r="E30" i="29" s="1"/>
  <c r="AO30" s="1"/>
  <c r="E50" i="28"/>
  <c r="AN50" s="1"/>
  <c r="E50" i="29" s="1"/>
  <c r="AO50" s="1"/>
  <c r="E38" i="28"/>
  <c r="AN38" s="1"/>
  <c r="E38" i="29" s="1"/>
  <c r="AO38" s="1"/>
  <c r="E32" i="28"/>
  <c r="AN32" s="1"/>
  <c r="E32" i="29" s="1"/>
  <c r="AO32" s="1"/>
  <c r="E28" i="28"/>
  <c r="AN28" s="1"/>
  <c r="E28" i="29" s="1"/>
  <c r="AO28" s="1"/>
  <c r="E58" i="28"/>
  <c r="AN58" s="1"/>
  <c r="E58" i="29" s="1"/>
  <c r="AO58" s="1"/>
  <c r="E44" i="28"/>
  <c r="AN44" s="1"/>
  <c r="E44" i="29" s="1"/>
  <c r="AO44" s="1"/>
  <c r="E34" i="28"/>
  <c r="AN34" s="1"/>
  <c r="E34" i="29" s="1"/>
  <c r="AO34" s="1"/>
  <c r="E56" i="28"/>
  <c r="AN56" s="1"/>
  <c r="E56" i="29" s="1"/>
  <c r="AO56" s="1"/>
  <c r="E40" i="28"/>
  <c r="AN40" s="1"/>
  <c r="E40" i="29" s="1"/>
  <c r="AO40" s="1"/>
  <c r="F35" i="27"/>
  <c r="AP35" s="1"/>
  <c r="F35" i="28" s="1"/>
  <c r="AO35" s="1"/>
  <c r="F21" i="27"/>
  <c r="AP21" s="1"/>
  <c r="F21" i="28" s="1"/>
  <c r="AO21" s="1"/>
  <c r="G52" i="27"/>
  <c r="AQ52" s="1"/>
  <c r="G52" i="28" s="1"/>
  <c r="AP52" s="1"/>
  <c r="F23" i="27"/>
  <c r="AP23" s="1"/>
  <c r="F23" i="28" s="1"/>
  <c r="AO23" s="1"/>
  <c r="F53" i="27"/>
  <c r="AP53" s="1"/>
  <c r="F53" i="28" s="1"/>
  <c r="AO53" s="1"/>
  <c r="F25" i="27"/>
  <c r="AP25" s="1"/>
  <c r="F25" i="28" s="1"/>
  <c r="AO25" s="1"/>
  <c r="G38" i="27"/>
  <c r="AQ38" s="1"/>
  <c r="G38" i="28" s="1"/>
  <c r="AP38" s="1"/>
  <c r="F31" i="27"/>
  <c r="AP31" s="1"/>
  <c r="F31" i="28" s="1"/>
  <c r="AO31" s="1"/>
  <c r="F51" i="27"/>
  <c r="AP51" s="1"/>
  <c r="F51" i="28" s="1"/>
  <c r="AO51" s="1"/>
  <c r="F57" i="27"/>
  <c r="AP57" s="1"/>
  <c r="F57" i="28" s="1"/>
  <c r="AO57" s="1"/>
  <c r="F59" i="27"/>
  <c r="AP59" s="1"/>
  <c r="F59" i="28" s="1"/>
  <c r="AO59" s="1"/>
  <c r="F19" i="27"/>
  <c r="AP19" s="1"/>
  <c r="F19" i="28" s="1"/>
  <c r="AO19" s="1"/>
  <c r="F19" i="29" s="1"/>
  <c r="AP19" s="1"/>
  <c r="F19" i="30" s="1"/>
  <c r="AO19" s="1"/>
  <c r="G48" i="27"/>
  <c r="AQ48" s="1"/>
  <c r="G48" i="28" s="1"/>
  <c r="AP48" s="1"/>
  <c r="G24" i="27"/>
  <c r="AQ24" s="1"/>
  <c r="G24" i="28" s="1"/>
  <c r="AP24" s="1"/>
  <c r="F27" i="27"/>
  <c r="AP27" s="1"/>
  <c r="F27" i="28" s="1"/>
  <c r="AO27" s="1"/>
  <c r="F43" i="27"/>
  <c r="AP43" s="1"/>
  <c r="F43" i="28" s="1"/>
  <c r="AO43" s="1"/>
  <c r="G18" i="27"/>
  <c r="AQ18" s="1"/>
  <c r="G18" i="28" s="1"/>
  <c r="AP18" s="1"/>
  <c r="G54" i="27"/>
  <c r="AQ54" s="1"/>
  <c r="G54" i="28" s="1"/>
  <c r="AP54" s="1"/>
  <c r="F37" i="27"/>
  <c r="AP37" s="1"/>
  <c r="F37" i="28" s="1"/>
  <c r="AO37" s="1"/>
  <c r="G40" i="27"/>
  <c r="AQ40" s="1"/>
  <c r="G40" i="28" s="1"/>
  <c r="AP40" s="1"/>
  <c r="G15" i="27"/>
  <c r="AQ15" s="1"/>
  <c r="G55"/>
  <c r="AQ55" s="1"/>
  <c r="G55" i="28" s="1"/>
  <c r="AP55" s="1"/>
  <c r="G55" i="29" s="1"/>
  <c r="AQ55" s="1"/>
  <c r="G56" i="27"/>
  <c r="AQ56" s="1"/>
  <c r="G59"/>
  <c r="AQ59" s="1"/>
  <c r="G59" i="28" s="1"/>
  <c r="AP59" s="1"/>
  <c r="G59" i="29" s="1"/>
  <c r="AQ59" s="1"/>
  <c r="E14" i="27"/>
  <c r="AO14" s="1"/>
  <c r="F55"/>
  <c r="AP55" s="1"/>
  <c r="F55" i="28" s="1"/>
  <c r="AO55" s="1"/>
  <c r="F49" i="27"/>
  <c r="AP49" s="1"/>
  <c r="F49" i="28" s="1"/>
  <c r="AO49" s="1"/>
  <c r="G42" i="27"/>
  <c r="AQ42" s="1"/>
  <c r="G42" i="28" s="1"/>
  <c r="AP42" s="1"/>
  <c r="F33" i="27"/>
  <c r="AP33" s="1"/>
  <c r="F33" i="28" s="1"/>
  <c r="AO33" s="1"/>
  <c r="F45" i="27"/>
  <c r="AP45" s="1"/>
  <c r="F45" i="28" s="1"/>
  <c r="AO45" s="1"/>
  <c r="G44" i="27"/>
  <c r="AQ44" s="1"/>
  <c r="G44" i="28" s="1"/>
  <c r="AP44" s="1"/>
  <c r="G50" i="27"/>
  <c r="AQ50" s="1"/>
  <c r="G50" i="28" s="1"/>
  <c r="AP50" s="1"/>
  <c r="G16" i="27"/>
  <c r="AQ16" s="1"/>
  <c r="G16" i="28" s="1"/>
  <c r="AP16" s="1"/>
  <c r="F39" i="27"/>
  <c r="AP39" s="1"/>
  <c r="F39" i="28" s="1"/>
  <c r="AO39" s="1"/>
  <c r="G34" i="27"/>
  <c r="AQ34" s="1"/>
  <c r="G34" i="28" s="1"/>
  <c r="AP34" s="1"/>
  <c r="G30" i="27"/>
  <c r="AQ30" s="1"/>
  <c r="G30" i="28" s="1"/>
  <c r="AP30" s="1"/>
  <c r="I14" i="27"/>
  <c r="AS14" s="1"/>
  <c r="F29"/>
  <c r="AP29" s="1"/>
  <c r="F29" i="28" s="1"/>
  <c r="AO29" s="1"/>
  <c r="G26" i="27"/>
  <c r="AQ26" s="1"/>
  <c r="G26" i="28" s="1"/>
  <c r="AP26" s="1"/>
  <c r="F47" i="27"/>
  <c r="AP47" s="1"/>
  <c r="F47" i="28" s="1"/>
  <c r="AO47" s="1"/>
  <c r="G28" i="27"/>
  <c r="AQ28" s="1"/>
  <c r="G28" i="28" s="1"/>
  <c r="AP28" s="1"/>
  <c r="F41" i="27"/>
  <c r="AP41" s="1"/>
  <c r="F41" i="28" s="1"/>
  <c r="AO41" s="1"/>
  <c r="G36" i="27"/>
  <c r="AQ36" s="1"/>
  <c r="G36" i="28" s="1"/>
  <c r="AP36" s="1"/>
  <c r="G32" i="27"/>
  <c r="AQ32" s="1"/>
  <c r="G32" i="28" s="1"/>
  <c r="AP32" s="1"/>
  <c r="G22" i="27"/>
  <c r="AQ22" s="1"/>
  <c r="G22" i="28" s="1"/>
  <c r="AP22" s="1"/>
  <c r="G20" i="27"/>
  <c r="AQ20" s="1"/>
  <c r="G20" i="28" s="1"/>
  <c r="AP20" s="1"/>
  <c r="G46" i="27"/>
  <c r="AQ46" s="1"/>
  <c r="G46" i="28" s="1"/>
  <c r="AP46" s="1"/>
  <c r="E10" i="26"/>
  <c r="AO10" s="1"/>
  <c r="G10" i="25"/>
  <c r="AP10" s="1"/>
  <c r="P5" i="1"/>
  <c r="P2" s="1"/>
  <c r="O3"/>
  <c r="O4" s="1"/>
  <c r="Q5" i="28"/>
  <c r="Q2" s="1"/>
  <c r="P3"/>
  <c r="P4" s="1"/>
  <c r="Q5" i="29"/>
  <c r="Q2" s="1"/>
  <c r="P3"/>
  <c r="P4" s="1"/>
  <c r="Q5" i="30"/>
  <c r="Q2" s="1"/>
  <c r="P3"/>
  <c r="P4" s="1"/>
  <c r="P3" i="31"/>
  <c r="P4" s="1"/>
  <c r="Q5"/>
  <c r="Q2" s="1"/>
  <c r="P3" i="27"/>
  <c r="P4" s="1"/>
  <c r="Q5"/>
  <c r="Q2" s="1"/>
  <c r="P3" i="24"/>
  <c r="P4" s="1"/>
  <c r="Q5"/>
  <c r="Q2" s="1"/>
  <c r="P3" i="25"/>
  <c r="P4" s="1"/>
  <c r="Q5"/>
  <c r="Q2" s="1"/>
  <c r="P3" i="22"/>
  <c r="P4" s="1"/>
  <c r="Q5"/>
  <c r="Q2" s="1"/>
  <c r="AR67" i="24"/>
  <c r="AS67"/>
  <c r="AR11" i="25"/>
  <c r="I12" i="26" s="1"/>
  <c r="AS12" s="1"/>
  <c r="I13" i="27" s="1"/>
  <c r="AS13" s="1"/>
  <c r="I63" i="25"/>
  <c r="AO11" i="24"/>
  <c r="E63"/>
  <c r="AQ11"/>
  <c r="G12" i="25" s="1"/>
  <c r="AP12" s="1"/>
  <c r="G63" i="24"/>
  <c r="AP66"/>
  <c r="F60" i="25"/>
  <c r="AQ60"/>
  <c r="H66"/>
  <c r="AQ11"/>
  <c r="H12" i="26" s="1"/>
  <c r="AR12" s="1"/>
  <c r="H63" i="25"/>
  <c r="AR61"/>
  <c r="I62" i="26" s="1"/>
  <c r="AS62" s="1"/>
  <c r="I65" i="25"/>
  <c r="E61"/>
  <c r="AO65" i="24"/>
  <c r="AP11"/>
  <c r="F12" i="25" s="1"/>
  <c r="AO12" s="1"/>
  <c r="F63" i="24"/>
  <c r="F61" i="25"/>
  <c r="AP65" i="24"/>
  <c r="AO66"/>
  <c r="G60" i="25"/>
  <c r="AQ66" i="24"/>
  <c r="AR60" i="25"/>
  <c r="I66"/>
  <c r="G61"/>
  <c r="AQ65" i="24"/>
  <c r="AQ61" i="25"/>
  <c r="H62" i="26" s="1"/>
  <c r="AR62" s="1"/>
  <c r="H65" i="25"/>
  <c r="AR8"/>
  <c r="I9" i="26" s="1"/>
  <c r="AS9" s="1"/>
  <c r="I64" i="25"/>
  <c r="AQ8"/>
  <c r="H9" i="26" s="1"/>
  <c r="AR9" s="1"/>
  <c r="H64" i="25"/>
  <c r="E8" i="24"/>
  <c r="AN64" i="22"/>
  <c r="AN67" s="1"/>
  <c r="G8" i="24"/>
  <c r="AP64" i="22"/>
  <c r="AP67" s="1"/>
  <c r="F8" i="24"/>
  <c r="AO64" i="22"/>
  <c r="AO67" s="1"/>
  <c r="P3" i="21"/>
  <c r="P4" s="1"/>
  <c r="Q5"/>
  <c r="Q2" s="1"/>
  <c r="P3" i="20"/>
  <c r="P4" s="1"/>
  <c r="Q5"/>
  <c r="Q2" s="1"/>
  <c r="H8" i="6"/>
  <c r="A9"/>
  <c r="B8"/>
  <c r="H42" i="31" l="1"/>
  <c r="AR42" s="1"/>
  <c r="H56"/>
  <c r="AR56" s="1"/>
  <c r="I59"/>
  <c r="AS59" s="1"/>
  <c r="I31"/>
  <c r="AS31" s="1"/>
  <c r="I35"/>
  <c r="AS35" s="1"/>
  <c r="H51"/>
  <c r="AR51" s="1"/>
  <c r="H52"/>
  <c r="AR52" s="1"/>
  <c r="H35"/>
  <c r="AR35" s="1"/>
  <c r="H36"/>
  <c r="AR36" s="1"/>
  <c r="H47"/>
  <c r="AR47" s="1"/>
  <c r="H48"/>
  <c r="AR48" s="1"/>
  <c r="H31"/>
  <c r="AR31" s="1"/>
  <c r="H32"/>
  <c r="AR32" s="1"/>
  <c r="I43"/>
  <c r="AS43" s="1"/>
  <c r="I53"/>
  <c r="AS53" s="1"/>
  <c r="I47"/>
  <c r="AS47" s="1"/>
  <c r="I45"/>
  <c r="AS45" s="1"/>
  <c r="H58"/>
  <c r="AR58" s="1"/>
  <c r="H44"/>
  <c r="AR44" s="1"/>
  <c r="I37"/>
  <c r="AS37" s="1"/>
  <c r="I25"/>
  <c r="AS25" s="1"/>
  <c r="I57"/>
  <c r="AS57" s="1"/>
  <c r="I51"/>
  <c r="AS51" s="1"/>
  <c r="H27"/>
  <c r="AR27" s="1"/>
  <c r="H25"/>
  <c r="AR25" s="1"/>
  <c r="I27"/>
  <c r="AS27" s="1"/>
  <c r="I39"/>
  <c r="AS39" s="1"/>
  <c r="I55"/>
  <c r="AS55" s="1"/>
  <c r="I33"/>
  <c r="AS33" s="1"/>
  <c r="I29"/>
  <c r="AS29" s="1"/>
  <c r="E28" i="30"/>
  <c r="AN28" s="1"/>
  <c r="E54"/>
  <c r="AN54" s="1"/>
  <c r="H20"/>
  <c r="AQ20" s="1"/>
  <c r="H20" i="31" s="1"/>
  <c r="AR20" s="1"/>
  <c r="H21" i="30"/>
  <c r="AQ21" s="1"/>
  <c r="I21"/>
  <c r="AR21" s="1"/>
  <c r="I21" i="31" s="1"/>
  <c r="AS21" s="1"/>
  <c r="I22" i="30"/>
  <c r="AR22" s="1"/>
  <c r="E45" i="29"/>
  <c r="AO45" s="1"/>
  <c r="E45" i="30" s="1"/>
  <c r="AN45" s="1"/>
  <c r="E49" i="29"/>
  <c r="AO49" s="1"/>
  <c r="E49" i="30" s="1"/>
  <c r="AN49" s="1"/>
  <c r="E41" i="29"/>
  <c r="AO41" s="1"/>
  <c r="E41" i="30" s="1"/>
  <c r="AN41" s="1"/>
  <c r="E25" i="29"/>
  <c r="AO25" s="1"/>
  <c r="E25" i="30" s="1"/>
  <c r="AN25" s="1"/>
  <c r="E59" i="29"/>
  <c r="AO59" s="1"/>
  <c r="E59" i="30" s="1"/>
  <c r="AN59" s="1"/>
  <c r="E47" i="29"/>
  <c r="AO47" s="1"/>
  <c r="E47" i="30" s="1"/>
  <c r="AN47" s="1"/>
  <c r="E55" i="29"/>
  <c r="AO55" s="1"/>
  <c r="E55" i="30" s="1"/>
  <c r="AN55" s="1"/>
  <c r="E21" i="29"/>
  <c r="AO21" s="1"/>
  <c r="E21" i="30" s="1"/>
  <c r="AN21" s="1"/>
  <c r="E27" i="29"/>
  <c r="AO27" s="1"/>
  <c r="E27" i="30" s="1"/>
  <c r="AN27" s="1"/>
  <c r="E51" i="29"/>
  <c r="AO51" s="1"/>
  <c r="E51" i="30" s="1"/>
  <c r="AN51" s="1"/>
  <c r="I17" i="29"/>
  <c r="AS17" s="1"/>
  <c r="F17"/>
  <c r="AP17" s="1"/>
  <c r="E43"/>
  <c r="AO43" s="1"/>
  <c r="E43" i="30" s="1"/>
  <c r="AN43" s="1"/>
  <c r="E23" i="29"/>
  <c r="AO23" s="1"/>
  <c r="E23" i="30" s="1"/>
  <c r="AN23" s="1"/>
  <c r="E33" i="29"/>
  <c r="AO33" s="1"/>
  <c r="E33" i="30" s="1"/>
  <c r="AN33" s="1"/>
  <c r="E57" i="29"/>
  <c r="AO57" s="1"/>
  <c r="E57" i="30" s="1"/>
  <c r="AN57" s="1"/>
  <c r="E53" i="29"/>
  <c r="AO53" s="1"/>
  <c r="E53" i="30" s="1"/>
  <c r="AN53" s="1"/>
  <c r="E39" i="29"/>
  <c r="AO39" s="1"/>
  <c r="E39" i="30" s="1"/>
  <c r="AN39" s="1"/>
  <c r="E19" i="29"/>
  <c r="AO19" s="1"/>
  <c r="E19" i="30" s="1"/>
  <c r="AN19" s="1"/>
  <c r="E19" i="31" s="1"/>
  <c r="AO19" s="1"/>
  <c r="E37" i="29"/>
  <c r="AO37" s="1"/>
  <c r="E37" i="30" s="1"/>
  <c r="AN37" s="1"/>
  <c r="E31" i="29"/>
  <c r="AO31" s="1"/>
  <c r="E31" i="30" s="1"/>
  <c r="AN31" s="1"/>
  <c r="E35" i="29"/>
  <c r="AO35" s="1"/>
  <c r="E35" i="30" s="1"/>
  <c r="AN35" s="1"/>
  <c r="E29" i="29"/>
  <c r="AO29" s="1"/>
  <c r="E29" i="30" s="1"/>
  <c r="AN29" s="1"/>
  <c r="E29" i="31" s="1"/>
  <c r="AO29" s="1"/>
  <c r="I14" i="28"/>
  <c r="AR14" s="1"/>
  <c r="F58"/>
  <c r="AO58" s="1"/>
  <c r="F58" i="29" s="1"/>
  <c r="AP58" s="1"/>
  <c r="F30" i="28"/>
  <c r="AO30" s="1"/>
  <c r="F30" i="29" s="1"/>
  <c r="AP30" s="1"/>
  <c r="F20" i="28"/>
  <c r="AO20" s="1"/>
  <c r="F20" i="29" s="1"/>
  <c r="AP20" s="1"/>
  <c r="F20" i="30" s="1"/>
  <c r="AO20" s="1"/>
  <c r="F20" i="31" s="1"/>
  <c r="AP20" s="1"/>
  <c r="G41" i="28"/>
  <c r="AP41" s="1"/>
  <c r="G41" i="29" s="1"/>
  <c r="AQ41" s="1"/>
  <c r="F56" i="28"/>
  <c r="AO56" s="1"/>
  <c r="F56" i="29" s="1"/>
  <c r="AP56" s="1"/>
  <c r="G25" i="28"/>
  <c r="AP25" s="1"/>
  <c r="G25" i="29" s="1"/>
  <c r="AQ25" s="1"/>
  <c r="F24" i="28"/>
  <c r="AO24" s="1"/>
  <c r="F24" i="29" s="1"/>
  <c r="AP24" s="1"/>
  <c r="G21" i="28"/>
  <c r="AP21" s="1"/>
  <c r="G21" i="29" s="1"/>
  <c r="AQ21" s="1"/>
  <c r="E15" i="28"/>
  <c r="AN15" s="1"/>
  <c r="G56"/>
  <c r="AP56" s="1"/>
  <c r="G56" i="29" s="1"/>
  <c r="AQ56" s="1"/>
  <c r="G56" i="30" s="1"/>
  <c r="AP56" s="1"/>
  <c r="G57" i="28"/>
  <c r="AP57" s="1"/>
  <c r="F54"/>
  <c r="AO54" s="1"/>
  <c r="F54" i="29" s="1"/>
  <c r="AP54" s="1"/>
  <c r="G17" i="28"/>
  <c r="AP17" s="1"/>
  <c r="G17" i="29" s="1"/>
  <c r="AQ17" s="1"/>
  <c r="F38" i="28"/>
  <c r="AO38" s="1"/>
  <c r="F38" i="29" s="1"/>
  <c r="AP38" s="1"/>
  <c r="G19" i="28"/>
  <c r="AP19" s="1"/>
  <c r="G19" i="29" s="1"/>
  <c r="AQ19" s="1"/>
  <c r="G47" i="28"/>
  <c r="AP47" s="1"/>
  <c r="G47" i="29" s="1"/>
  <c r="AQ47" s="1"/>
  <c r="G27" i="28"/>
  <c r="AP27" s="1"/>
  <c r="G27" i="29" s="1"/>
  <c r="AQ27" s="1"/>
  <c r="G39" i="28"/>
  <c r="AP39" s="1"/>
  <c r="G39" i="29" s="1"/>
  <c r="AQ39" s="1"/>
  <c r="G29" i="28"/>
  <c r="AP29" s="1"/>
  <c r="G29" i="29" s="1"/>
  <c r="AQ29" s="1"/>
  <c r="F50" i="28"/>
  <c r="AO50" s="1"/>
  <c r="F50" i="29" s="1"/>
  <c r="AP50" s="1"/>
  <c r="G45" i="28"/>
  <c r="AP45" s="1"/>
  <c r="G45" i="29" s="1"/>
  <c r="AQ45" s="1"/>
  <c r="G37" i="28"/>
  <c r="AP37" s="1"/>
  <c r="G37" i="29" s="1"/>
  <c r="AQ37" s="1"/>
  <c r="G53" i="28"/>
  <c r="AP53" s="1"/>
  <c r="G53" i="29" s="1"/>
  <c r="AQ53" s="1"/>
  <c r="F48" i="28"/>
  <c r="AO48" s="1"/>
  <c r="F48" i="29" s="1"/>
  <c r="AP48" s="1"/>
  <c r="F26" i="28"/>
  <c r="AO26" s="1"/>
  <c r="F26" i="29" s="1"/>
  <c r="AP26" s="1"/>
  <c r="F32" i="28"/>
  <c r="AO32" s="1"/>
  <c r="F32" i="29" s="1"/>
  <c r="AP32" s="1"/>
  <c r="F42" i="28"/>
  <c r="AO42" s="1"/>
  <c r="F42" i="29" s="1"/>
  <c r="AP42" s="1"/>
  <c r="G23" i="28"/>
  <c r="AP23" s="1"/>
  <c r="G23" i="29" s="1"/>
  <c r="AQ23" s="1"/>
  <c r="F28" i="28"/>
  <c r="AO28" s="1"/>
  <c r="F28" i="29" s="1"/>
  <c r="AP28" s="1"/>
  <c r="G35" i="28"/>
  <c r="AP35" s="1"/>
  <c r="G35" i="29" s="1"/>
  <c r="AQ35" s="1"/>
  <c r="F36" i="28"/>
  <c r="AO36" s="1"/>
  <c r="F36" i="29" s="1"/>
  <c r="AP36" s="1"/>
  <c r="G33" i="28"/>
  <c r="AP33" s="1"/>
  <c r="G33" i="29" s="1"/>
  <c r="AQ33" s="1"/>
  <c r="I15" i="28"/>
  <c r="AR15" s="1"/>
  <c r="F34"/>
  <c r="AO34" s="1"/>
  <c r="F34" i="29" s="1"/>
  <c r="AP34" s="1"/>
  <c r="G49" i="28"/>
  <c r="AP49" s="1"/>
  <c r="G49" i="29" s="1"/>
  <c r="AQ49" s="1"/>
  <c r="F46" i="28"/>
  <c r="AO46" s="1"/>
  <c r="F46" i="29" s="1"/>
  <c r="AP46" s="1"/>
  <c r="F22" i="28"/>
  <c r="AO22" s="1"/>
  <c r="F22" i="29" s="1"/>
  <c r="AP22" s="1"/>
  <c r="F44" i="28"/>
  <c r="AO44" s="1"/>
  <c r="F44" i="29" s="1"/>
  <c r="AP44" s="1"/>
  <c r="F52" i="28"/>
  <c r="AO52" s="1"/>
  <c r="F52" i="29" s="1"/>
  <c r="AP52" s="1"/>
  <c r="G51" i="28"/>
  <c r="AP51" s="1"/>
  <c r="G51" i="29" s="1"/>
  <c r="AQ51" s="1"/>
  <c r="F40" i="28"/>
  <c r="AO40" s="1"/>
  <c r="F40" i="29" s="1"/>
  <c r="AP40" s="1"/>
  <c r="G43" i="28"/>
  <c r="AP43" s="1"/>
  <c r="G43" i="29" s="1"/>
  <c r="AQ43" s="1"/>
  <c r="G31" i="28"/>
  <c r="AP31" s="1"/>
  <c r="G31" i="29" s="1"/>
  <c r="AQ31" s="1"/>
  <c r="H10" i="27"/>
  <c r="AR10" s="1"/>
  <c r="H13"/>
  <c r="AR13" s="1"/>
  <c r="I10"/>
  <c r="AS10" s="1"/>
  <c r="F13" i="26"/>
  <c r="AP13" s="1"/>
  <c r="G13"/>
  <c r="AQ13" s="1"/>
  <c r="Q5" i="1"/>
  <c r="Q2" s="1"/>
  <c r="P3"/>
  <c r="P4" s="1"/>
  <c r="H67" i="25"/>
  <c r="I67"/>
  <c r="R5" i="22"/>
  <c r="R2" s="1"/>
  <c r="Q3"/>
  <c r="Q4" s="1"/>
  <c r="R5" i="25"/>
  <c r="R2" s="1"/>
  <c r="Q3"/>
  <c r="Q4" s="1"/>
  <c r="R5" i="24"/>
  <c r="R2" s="1"/>
  <c r="Q3"/>
  <c r="Q4" s="1"/>
  <c r="R5" i="27"/>
  <c r="R2" s="1"/>
  <c r="Q3"/>
  <c r="Q4" s="1"/>
  <c r="R5" i="31"/>
  <c r="R2" s="1"/>
  <c r="Q3"/>
  <c r="Q4" s="1"/>
  <c r="R5" i="30"/>
  <c r="R2" s="1"/>
  <c r="Q3"/>
  <c r="Q4" s="1"/>
  <c r="Q3" i="29"/>
  <c r="Q4" s="1"/>
  <c r="R5"/>
  <c r="R2" s="1"/>
  <c r="Q3" i="28"/>
  <c r="Q4" s="1"/>
  <c r="R5"/>
  <c r="R2" s="1"/>
  <c r="AO60" i="25"/>
  <c r="F66"/>
  <c r="H61" i="26"/>
  <c r="AQ65" i="25"/>
  <c r="G65"/>
  <c r="AP61"/>
  <c r="G62" i="26" s="1"/>
  <c r="AQ62" s="1"/>
  <c r="I60"/>
  <c r="AR66" i="25"/>
  <c r="AP60"/>
  <c r="G66"/>
  <c r="AN60"/>
  <c r="E66"/>
  <c r="AO61"/>
  <c r="F62" i="26" s="1"/>
  <c r="AP62" s="1"/>
  <c r="F65" i="25"/>
  <c r="F11"/>
  <c r="AP63" i="24"/>
  <c r="AN61" i="25"/>
  <c r="E62" i="26" s="1"/>
  <c r="AO62" s="1"/>
  <c r="E65" i="25"/>
  <c r="I61" i="26"/>
  <c r="AR65" i="25"/>
  <c r="AQ63"/>
  <c r="H11" i="26"/>
  <c r="H60"/>
  <c r="AQ66" i="25"/>
  <c r="AQ63" i="24"/>
  <c r="G11" i="25"/>
  <c r="AO63" i="24"/>
  <c r="I11" i="26"/>
  <c r="AR63" i="25"/>
  <c r="AO8" i="24"/>
  <c r="E64"/>
  <c r="E67" s="1"/>
  <c r="H8" i="26"/>
  <c r="AQ64" i="25"/>
  <c r="I8" i="26"/>
  <c r="AR64" i="25"/>
  <c r="AQ8" i="24"/>
  <c r="G9" i="25" s="1"/>
  <c r="AP9" s="1"/>
  <c r="G64" i="24"/>
  <c r="G67" s="1"/>
  <c r="AP8"/>
  <c r="F9" i="25" s="1"/>
  <c r="AO9" s="1"/>
  <c r="F64" i="24"/>
  <c r="F67" s="1"/>
  <c r="Q3" i="20"/>
  <c r="Q4" s="1"/>
  <c r="R5"/>
  <c r="R2" s="1"/>
  <c r="R5" i="21"/>
  <c r="R2" s="1"/>
  <c r="Q3"/>
  <c r="Q4" s="1"/>
  <c r="A10" i="6"/>
  <c r="H9"/>
  <c r="B9"/>
  <c r="E54" i="31" l="1"/>
  <c r="AO54" s="1"/>
  <c r="E35"/>
  <c r="AO35" s="1"/>
  <c r="E23"/>
  <c r="AO23" s="1"/>
  <c r="I22"/>
  <c r="AS22" s="1"/>
  <c r="I23"/>
  <c r="AS23" s="1"/>
  <c r="H21"/>
  <c r="AR21" s="1"/>
  <c r="H22"/>
  <c r="AR22" s="1"/>
  <c r="E55"/>
  <c r="AO55" s="1"/>
  <c r="E28"/>
  <c r="AO28" s="1"/>
  <c r="E30" i="30"/>
  <c r="AN30" s="1"/>
  <c r="E30" i="31" s="1"/>
  <c r="AO30" s="1"/>
  <c r="E56" i="30"/>
  <c r="AN56" s="1"/>
  <c r="E56" i="31" s="1"/>
  <c r="AO56" s="1"/>
  <c r="G51" i="30"/>
  <c r="AP51" s="1"/>
  <c r="G47"/>
  <c r="AP47" s="1"/>
  <c r="F30"/>
  <c r="AO30" s="1"/>
  <c r="F18"/>
  <c r="AO18" s="1"/>
  <c r="E52"/>
  <c r="AN52" s="1"/>
  <c r="E52" i="31" s="1"/>
  <c r="AO52" s="1"/>
  <c r="E22" i="30"/>
  <c r="AN22" s="1"/>
  <c r="E22" i="31" s="1"/>
  <c r="AO22" s="1"/>
  <c r="E26" i="30"/>
  <c r="AN26" s="1"/>
  <c r="E26" i="31" s="1"/>
  <c r="AO26" s="1"/>
  <c r="E50" i="30"/>
  <c r="AN50" s="1"/>
  <c r="E50" i="31" s="1"/>
  <c r="AO50" s="1"/>
  <c r="E58" i="30"/>
  <c r="AN58" s="1"/>
  <c r="E58" i="31" s="1"/>
  <c r="AO58" s="1"/>
  <c r="E40" i="30"/>
  <c r="AN40" s="1"/>
  <c r="E40" i="31" s="1"/>
  <c r="AO40" s="1"/>
  <c r="F36" i="30"/>
  <c r="AO36" s="1"/>
  <c r="G53"/>
  <c r="AP53" s="1"/>
  <c r="G19"/>
  <c r="AP19" s="1"/>
  <c r="I18"/>
  <c r="AR18" s="1"/>
  <c r="E48"/>
  <c r="AN48" s="1"/>
  <c r="E48" i="31" s="1"/>
  <c r="AO48" s="1"/>
  <c r="E42" i="30"/>
  <c r="AN42" s="1"/>
  <c r="E42" i="31" s="1"/>
  <c r="AO42" s="1"/>
  <c r="E24" i="30"/>
  <c r="AN24" s="1"/>
  <c r="E24" i="31" s="1"/>
  <c r="AO24" s="1"/>
  <c r="E38" i="30"/>
  <c r="AN38" s="1"/>
  <c r="E38" i="31" s="1"/>
  <c r="AO38" s="1"/>
  <c r="E44" i="30"/>
  <c r="AN44" s="1"/>
  <c r="E44" i="31" s="1"/>
  <c r="AO44" s="1"/>
  <c r="E20" i="30"/>
  <c r="AN20" s="1"/>
  <c r="E20" i="31" s="1"/>
  <c r="AO20" s="1"/>
  <c r="E36" i="30"/>
  <c r="AN36" s="1"/>
  <c r="E36" i="31" s="1"/>
  <c r="AO36" s="1"/>
  <c r="E46" i="30"/>
  <c r="AN46" s="1"/>
  <c r="E46" i="31" s="1"/>
  <c r="AO46" s="1"/>
  <c r="E32" i="30"/>
  <c r="AN32" s="1"/>
  <c r="E32" i="31" s="1"/>
  <c r="AO32" s="1"/>
  <c r="E34" i="30"/>
  <c r="AN34" s="1"/>
  <c r="E34" i="31" s="1"/>
  <c r="AO34" s="1"/>
  <c r="I15" i="29"/>
  <c r="AS15" s="1"/>
  <c r="I16"/>
  <c r="AS16" s="1"/>
  <c r="I16" i="30" s="1"/>
  <c r="AR16" s="1"/>
  <c r="G52" i="29"/>
  <c r="AQ52" s="1"/>
  <c r="G52" i="30" s="1"/>
  <c r="AP52" s="1"/>
  <c r="G52" i="31" s="1"/>
  <c r="AQ52" s="1"/>
  <c r="G38" i="29"/>
  <c r="AQ38" s="1"/>
  <c r="G38" i="30" s="1"/>
  <c r="AP38" s="1"/>
  <c r="F59" i="29"/>
  <c r="AP59" s="1"/>
  <c r="F59" i="30" s="1"/>
  <c r="AO59" s="1"/>
  <c r="F27" i="29"/>
  <c r="AP27" s="1"/>
  <c r="F27" i="30" s="1"/>
  <c r="AO27" s="1"/>
  <c r="F37" i="29"/>
  <c r="AP37" s="1"/>
  <c r="F37" i="30" s="1"/>
  <c r="AO37" s="1"/>
  <c r="F37" i="31" s="1"/>
  <c r="AP37" s="1"/>
  <c r="F33" i="29"/>
  <c r="AP33" s="1"/>
  <c r="F33" i="30" s="1"/>
  <c r="AO33" s="1"/>
  <c r="G26" i="29"/>
  <c r="AQ26" s="1"/>
  <c r="G26" i="30" s="1"/>
  <c r="AP26" s="1"/>
  <c r="G36" i="29"/>
  <c r="AQ36" s="1"/>
  <c r="G36" i="30" s="1"/>
  <c r="AP36" s="1"/>
  <c r="G46" i="29"/>
  <c r="AQ46" s="1"/>
  <c r="G46" i="30" s="1"/>
  <c r="AP46" s="1"/>
  <c r="G30" i="29"/>
  <c r="AQ30" s="1"/>
  <c r="G30" i="30" s="1"/>
  <c r="AP30" s="1"/>
  <c r="G32" i="29"/>
  <c r="AQ32" s="1"/>
  <c r="G32" i="30" s="1"/>
  <c r="AP32" s="1"/>
  <c r="F21" i="29"/>
  <c r="AP21" s="1"/>
  <c r="F21" i="30" s="1"/>
  <c r="AO21" s="1"/>
  <c r="F21" i="31" s="1"/>
  <c r="AP21" s="1"/>
  <c r="F25" i="29"/>
  <c r="AP25" s="1"/>
  <c r="F25" i="30" s="1"/>
  <c r="AO25" s="1"/>
  <c r="F57" i="29"/>
  <c r="AP57" s="1"/>
  <c r="F57" i="30" s="1"/>
  <c r="AO57" s="1"/>
  <c r="F43" i="29"/>
  <c r="AP43" s="1"/>
  <c r="F43" i="30" s="1"/>
  <c r="AO43" s="1"/>
  <c r="G40" i="29"/>
  <c r="AQ40" s="1"/>
  <c r="G40" i="30" s="1"/>
  <c r="AP40" s="1"/>
  <c r="G42" i="29"/>
  <c r="AQ42" s="1"/>
  <c r="G42" i="30" s="1"/>
  <c r="AP42" s="1"/>
  <c r="F39" i="29"/>
  <c r="AP39" s="1"/>
  <c r="F39" i="30" s="1"/>
  <c r="AO39" s="1"/>
  <c r="F41" i="29"/>
  <c r="AP41" s="1"/>
  <c r="F41" i="30" s="1"/>
  <c r="AO41" s="1"/>
  <c r="G57" i="29"/>
  <c r="AQ57" s="1"/>
  <c r="G57" i="30" s="1"/>
  <c r="AP57" s="1"/>
  <c r="G57" i="31" s="1"/>
  <c r="AQ57" s="1"/>
  <c r="G58" i="29"/>
  <c r="AQ58" s="1"/>
  <c r="E16"/>
  <c r="AO16" s="1"/>
  <c r="F35"/>
  <c r="AP35" s="1"/>
  <c r="F35" i="30" s="1"/>
  <c r="AO35" s="1"/>
  <c r="F53" i="29"/>
  <c r="AP53" s="1"/>
  <c r="F53" i="30" s="1"/>
  <c r="AO53" s="1"/>
  <c r="F51" i="29"/>
  <c r="AP51" s="1"/>
  <c r="F51" i="30" s="1"/>
  <c r="AO51" s="1"/>
  <c r="G48" i="29"/>
  <c r="AQ48" s="1"/>
  <c r="G48" i="30" s="1"/>
  <c r="AP48" s="1"/>
  <c r="G48" i="31" s="1"/>
  <c r="AQ48" s="1"/>
  <c r="G18" i="29"/>
  <c r="AQ18" s="1"/>
  <c r="G18" i="30" s="1"/>
  <c r="AP18" s="1"/>
  <c r="F49" i="29"/>
  <c r="AP49" s="1"/>
  <c r="F49" i="30" s="1"/>
  <c r="AO49" s="1"/>
  <c r="G44" i="29"/>
  <c r="AQ44" s="1"/>
  <c r="G44" i="30" s="1"/>
  <c r="AP44" s="1"/>
  <c r="G34" i="29"/>
  <c r="AQ34" s="1"/>
  <c r="G34" i="30" s="1"/>
  <c r="AP34" s="1"/>
  <c r="G28" i="29"/>
  <c r="AQ28" s="1"/>
  <c r="G28" i="30" s="1"/>
  <c r="AP28" s="1"/>
  <c r="G22" i="29"/>
  <c r="AQ22" s="1"/>
  <c r="G22" i="30" s="1"/>
  <c r="AP22" s="1"/>
  <c r="G50" i="29"/>
  <c r="AQ50" s="1"/>
  <c r="G50" i="30" s="1"/>
  <c r="AP50" s="1"/>
  <c r="F47" i="29"/>
  <c r="AP47" s="1"/>
  <c r="F47" i="30" s="1"/>
  <c r="AO47" s="1"/>
  <c r="F23" i="29"/>
  <c r="AP23" s="1"/>
  <c r="F23" i="30" s="1"/>
  <c r="AO23" s="1"/>
  <c r="F31" i="29"/>
  <c r="AP31" s="1"/>
  <c r="F31" i="30" s="1"/>
  <c r="AO31" s="1"/>
  <c r="G24" i="29"/>
  <c r="AQ24" s="1"/>
  <c r="G24" i="30" s="1"/>
  <c r="AP24" s="1"/>
  <c r="G54" i="29"/>
  <c r="AQ54" s="1"/>
  <c r="F55"/>
  <c r="AP55" s="1"/>
  <c r="F55" i="30" s="1"/>
  <c r="AO55" s="1"/>
  <c r="F45" i="29"/>
  <c r="AP45" s="1"/>
  <c r="F45" i="30" s="1"/>
  <c r="AO45" s="1"/>
  <c r="F29" i="29"/>
  <c r="AP29" s="1"/>
  <c r="F29" i="30" s="1"/>
  <c r="AO29" s="1"/>
  <c r="G20" i="29"/>
  <c r="AQ20" s="1"/>
  <c r="G20" i="30" s="1"/>
  <c r="AP20" s="1"/>
  <c r="H14" i="28"/>
  <c r="AQ14" s="1"/>
  <c r="G14" i="27"/>
  <c r="AQ14" s="1"/>
  <c r="F14"/>
  <c r="AP14" s="1"/>
  <c r="F10" i="26"/>
  <c r="AP10" s="1"/>
  <c r="G10"/>
  <c r="AQ10" s="1"/>
  <c r="R5" i="1"/>
  <c r="R2" s="1"/>
  <c r="Q3"/>
  <c r="Q4" s="1"/>
  <c r="AR67" i="25"/>
  <c r="R3" i="28"/>
  <c r="R4" s="1"/>
  <c r="S5"/>
  <c r="S2" s="1"/>
  <c r="R3" i="29"/>
  <c r="R4" s="1"/>
  <c r="S5"/>
  <c r="S2" s="1"/>
  <c r="S5" i="30"/>
  <c r="S2" s="1"/>
  <c r="R3"/>
  <c r="R4" s="1"/>
  <c r="R3" i="31"/>
  <c r="R4" s="1"/>
  <c r="S5"/>
  <c r="S2" s="1"/>
  <c r="R3" i="27"/>
  <c r="R4" s="1"/>
  <c r="S5"/>
  <c r="S2" s="1"/>
  <c r="S5" i="24"/>
  <c r="S2" s="1"/>
  <c r="R3"/>
  <c r="R4" s="1"/>
  <c r="R3" i="25"/>
  <c r="R4" s="1"/>
  <c r="S5"/>
  <c r="S2" s="1"/>
  <c r="S5" i="22"/>
  <c r="S2" s="1"/>
  <c r="R3"/>
  <c r="R4" s="1"/>
  <c r="AQ67" i="25"/>
  <c r="E63"/>
  <c r="AN11"/>
  <c r="E12" i="26" s="1"/>
  <c r="AO12" s="1"/>
  <c r="AP11" i="25"/>
  <c r="G12" i="26" s="1"/>
  <c r="AQ12" s="1"/>
  <c r="G63" i="25"/>
  <c r="H63" i="26"/>
  <c r="AR11"/>
  <c r="H12" i="27" s="1"/>
  <c r="AR12" s="1"/>
  <c r="AP65" i="25"/>
  <c r="G61" i="26"/>
  <c r="AS11"/>
  <c r="I12" i="27" s="1"/>
  <c r="AS12" s="1"/>
  <c r="I63" i="26"/>
  <c r="H66"/>
  <c r="AR60"/>
  <c r="I65"/>
  <c r="AS61"/>
  <c r="I62" i="27" s="1"/>
  <c r="AS62" s="1"/>
  <c r="E61" i="26"/>
  <c r="AN65" i="25"/>
  <c r="AO11"/>
  <c r="F12" i="26" s="1"/>
  <c r="AP12" s="1"/>
  <c r="F63" i="25"/>
  <c r="F61" i="26"/>
  <c r="AO65" i="25"/>
  <c r="E60" i="26"/>
  <c r="AN66" i="25"/>
  <c r="G60" i="26"/>
  <c r="AP66" i="25"/>
  <c r="AS60" i="26"/>
  <c r="I66"/>
  <c r="H65"/>
  <c r="AR61"/>
  <c r="H62" i="27" s="1"/>
  <c r="AR62" s="1"/>
  <c r="F60" i="26"/>
  <c r="AO66" i="25"/>
  <c r="AS8" i="26"/>
  <c r="I9" i="27" s="1"/>
  <c r="AS9" s="1"/>
  <c r="I64" i="26"/>
  <c r="AR8"/>
  <c r="H9" i="27" s="1"/>
  <c r="AR9" s="1"/>
  <c r="H10" i="28" s="1"/>
  <c r="AQ10" s="1"/>
  <c r="H64" i="26"/>
  <c r="AO64" i="24"/>
  <c r="AO67" s="1"/>
  <c r="G8" i="25"/>
  <c r="AQ64" i="24"/>
  <c r="AQ67" s="1"/>
  <c r="F8" i="25"/>
  <c r="AP64" i="24"/>
  <c r="AP67" s="1"/>
  <c r="R3" i="21"/>
  <c r="R4" s="1"/>
  <c r="S5"/>
  <c r="S2" s="1"/>
  <c r="R3" i="20"/>
  <c r="R4" s="1"/>
  <c r="S5"/>
  <c r="S2" s="1"/>
  <c r="A11" i="6"/>
  <c r="H10"/>
  <c r="B10"/>
  <c r="E21" i="31" l="1"/>
  <c r="AO21" s="1"/>
  <c r="E39"/>
  <c r="AO39" s="1"/>
  <c r="G19"/>
  <c r="AQ19" s="1"/>
  <c r="F36"/>
  <c r="AP36" s="1"/>
  <c r="F30"/>
  <c r="AP30" s="1"/>
  <c r="G51"/>
  <c r="AQ51" s="1"/>
  <c r="E45"/>
  <c r="AO45" s="1"/>
  <c r="E59"/>
  <c r="AO59" s="1"/>
  <c r="E27"/>
  <c r="AO27" s="1"/>
  <c r="E33"/>
  <c r="AO33" s="1"/>
  <c r="E31"/>
  <c r="AO31" s="1"/>
  <c r="E25"/>
  <c r="AO25" s="1"/>
  <c r="G20"/>
  <c r="AQ20" s="1"/>
  <c r="F31"/>
  <c r="AP31" s="1"/>
  <c r="I19"/>
  <c r="AS19" s="1"/>
  <c r="G53"/>
  <c r="AQ53" s="1"/>
  <c r="F19"/>
  <c r="AP19" s="1"/>
  <c r="G47"/>
  <c r="AQ47" s="1"/>
  <c r="E41"/>
  <c r="AO41" s="1"/>
  <c r="E43"/>
  <c r="AO43" s="1"/>
  <c r="E53"/>
  <c r="AO53" s="1"/>
  <c r="E49"/>
  <c r="AO49" s="1"/>
  <c r="E47"/>
  <c r="AO47" s="1"/>
  <c r="E51"/>
  <c r="AO51" s="1"/>
  <c r="E57"/>
  <c r="AO57" s="1"/>
  <c r="E37"/>
  <c r="AO37" s="1"/>
  <c r="F24" i="30"/>
  <c r="AO24" s="1"/>
  <c r="F24" i="31" s="1"/>
  <c r="AP24" s="1"/>
  <c r="G29" i="30"/>
  <c r="AP29" s="1"/>
  <c r="G29" i="31" s="1"/>
  <c r="AQ29" s="1"/>
  <c r="F42" i="30"/>
  <c r="AO42" s="1"/>
  <c r="F42" i="31" s="1"/>
  <c r="AP42" s="1"/>
  <c r="G25" i="30"/>
  <c r="AP25" s="1"/>
  <c r="G25" i="31" s="1"/>
  <c r="AQ25" s="1"/>
  <c r="G33" i="30"/>
  <c r="AP33" s="1"/>
  <c r="G33" i="31" s="1"/>
  <c r="AQ33" s="1"/>
  <c r="G54" i="30"/>
  <c r="AP54" s="1"/>
  <c r="G54" i="31" s="1"/>
  <c r="AQ54" s="1"/>
  <c r="G55" i="30"/>
  <c r="AP55" s="1"/>
  <c r="E17"/>
  <c r="AN17" s="1"/>
  <c r="F58"/>
  <c r="AO58" s="1"/>
  <c r="F58" i="31" s="1"/>
  <c r="AP58" s="1"/>
  <c r="F22" i="30"/>
  <c r="AO22" s="1"/>
  <c r="F22" i="31" s="1"/>
  <c r="AP22" s="1"/>
  <c r="F40" i="30"/>
  <c r="AO40" s="1"/>
  <c r="F40" i="31" s="1"/>
  <c r="AP40" s="1"/>
  <c r="F54" i="30"/>
  <c r="AO54" s="1"/>
  <c r="F54" i="31" s="1"/>
  <c r="AP54" s="1"/>
  <c r="F50" i="30"/>
  <c r="AO50" s="1"/>
  <c r="F50" i="31" s="1"/>
  <c r="AP50" s="1"/>
  <c r="F48" i="30"/>
  <c r="AO48" s="1"/>
  <c r="F48" i="31" s="1"/>
  <c r="AP48" s="1"/>
  <c r="G23" i="30"/>
  <c r="AP23" s="1"/>
  <c r="G23" i="31" s="1"/>
  <c r="AQ23" s="1"/>
  <c r="F46" i="30"/>
  <c r="AO46" s="1"/>
  <c r="F46" i="31" s="1"/>
  <c r="AP46" s="1"/>
  <c r="G58" i="30"/>
  <c r="AP58" s="1"/>
  <c r="G58" i="31" s="1"/>
  <c r="AQ58" s="1"/>
  <c r="G59" i="30"/>
  <c r="AP59" s="1"/>
  <c r="I17"/>
  <c r="AR17" s="1"/>
  <c r="I17" i="31" s="1"/>
  <c r="AS17" s="1"/>
  <c r="F56" i="30"/>
  <c r="AO56" s="1"/>
  <c r="F56" i="31" s="1"/>
  <c r="AP56" s="1"/>
  <c r="G27" i="30"/>
  <c r="AP27" s="1"/>
  <c r="G27" i="31" s="1"/>
  <c r="AQ27" s="1"/>
  <c r="G45" i="30"/>
  <c r="AP45" s="1"/>
  <c r="G45" i="31" s="1"/>
  <c r="AQ45" s="1"/>
  <c r="F26" i="30"/>
  <c r="AO26" s="1"/>
  <c r="F26" i="31" s="1"/>
  <c r="AP26" s="1"/>
  <c r="F28" i="30"/>
  <c r="AO28" s="1"/>
  <c r="F28" i="31" s="1"/>
  <c r="AP28" s="1"/>
  <c r="G49" i="30"/>
  <c r="AP49" s="1"/>
  <c r="G49" i="31" s="1"/>
  <c r="AQ49" s="1"/>
  <c r="F52" i="30"/>
  <c r="AO52" s="1"/>
  <c r="F52" i="31" s="1"/>
  <c r="AP52" s="1"/>
  <c r="G31" i="30"/>
  <c r="AP31" s="1"/>
  <c r="G31" i="31" s="1"/>
  <c r="AQ31" s="1"/>
  <c r="G41" i="30"/>
  <c r="AP41" s="1"/>
  <c r="G41" i="31" s="1"/>
  <c r="AQ41" s="1"/>
  <c r="G21" i="30"/>
  <c r="AP21" s="1"/>
  <c r="G21" i="31" s="1"/>
  <c r="AQ21" s="1"/>
  <c r="F38" i="30"/>
  <c r="AO38" s="1"/>
  <c r="F38" i="31" s="1"/>
  <c r="AP38" s="1"/>
  <c r="G39" i="30"/>
  <c r="AP39" s="1"/>
  <c r="G39" i="31" s="1"/>
  <c r="AQ39" s="1"/>
  <c r="G37" i="30"/>
  <c r="AP37" s="1"/>
  <c r="G37" i="31" s="1"/>
  <c r="AQ37" s="1"/>
  <c r="F32" i="30"/>
  <c r="AO32" s="1"/>
  <c r="F32" i="31" s="1"/>
  <c r="AP32" s="1"/>
  <c r="G35" i="30"/>
  <c r="AP35" s="1"/>
  <c r="G35" i="31" s="1"/>
  <c r="AQ35" s="1"/>
  <c r="F34" i="30"/>
  <c r="AO34" s="1"/>
  <c r="F34" i="31" s="1"/>
  <c r="AP34" s="1"/>
  <c r="F44" i="30"/>
  <c r="AO44" s="1"/>
  <c r="F44" i="31" s="1"/>
  <c r="AP44" s="1"/>
  <c r="G43" i="30"/>
  <c r="AP43" s="1"/>
  <c r="G43" i="31" s="1"/>
  <c r="AQ43" s="1"/>
  <c r="H15" i="29"/>
  <c r="AR15" s="1"/>
  <c r="F15" i="28"/>
  <c r="AO15" s="1"/>
  <c r="I13"/>
  <c r="AR13" s="1"/>
  <c r="G15"/>
  <c r="AP15" s="1"/>
  <c r="I10"/>
  <c r="AR10" s="1"/>
  <c r="H13"/>
  <c r="AQ13" s="1"/>
  <c r="F13" i="27"/>
  <c r="AP13" s="1"/>
  <c r="G13"/>
  <c r="AQ13" s="1"/>
  <c r="G14" i="28" s="1"/>
  <c r="AP14" s="1"/>
  <c r="E13" i="27"/>
  <c r="AO13" s="1"/>
  <c r="S5" i="1"/>
  <c r="S2" s="1"/>
  <c r="R3"/>
  <c r="R4" s="1"/>
  <c r="S3" i="25"/>
  <c r="S4" s="1"/>
  <c r="T5"/>
  <c r="T2" s="1"/>
  <c r="S3" i="27"/>
  <c r="S4" s="1"/>
  <c r="T5"/>
  <c r="T2" s="1"/>
  <c r="S3" i="31"/>
  <c r="S4" s="1"/>
  <c r="T5"/>
  <c r="T2" s="1"/>
  <c r="S3" i="29"/>
  <c r="S4" s="1"/>
  <c r="T5"/>
  <c r="T2" s="1"/>
  <c r="S3" i="28"/>
  <c r="S4" s="1"/>
  <c r="T5"/>
  <c r="T2" s="1"/>
  <c r="T5" i="22"/>
  <c r="T2" s="1"/>
  <c r="S3"/>
  <c r="S4" s="1"/>
  <c r="T5" i="24"/>
  <c r="T2" s="1"/>
  <c r="S3"/>
  <c r="S4" s="1"/>
  <c r="T5" i="30"/>
  <c r="T2" s="1"/>
  <c r="S3"/>
  <c r="S4" s="1"/>
  <c r="H67" i="26"/>
  <c r="I67"/>
  <c r="AR65"/>
  <c r="H61" i="27"/>
  <c r="I61"/>
  <c r="AS65" i="26"/>
  <c r="AR66"/>
  <c r="H60" i="27"/>
  <c r="AQ61" i="26"/>
  <c r="G62" i="27" s="1"/>
  <c r="AQ62" s="1"/>
  <c r="G65" i="26"/>
  <c r="AR63"/>
  <c r="H11" i="27"/>
  <c r="AN63" i="25"/>
  <c r="E11" i="26"/>
  <c r="F66"/>
  <c r="AP60"/>
  <c r="I60" i="27"/>
  <c r="AS66" i="26"/>
  <c r="AQ60"/>
  <c r="G66"/>
  <c r="AO60"/>
  <c r="E66"/>
  <c r="AP61"/>
  <c r="F62" i="27" s="1"/>
  <c r="AP62" s="1"/>
  <c r="F65" i="26"/>
  <c r="AO63" i="25"/>
  <c r="F11" i="26"/>
  <c r="E65"/>
  <c r="AO61"/>
  <c r="E62" i="27" s="1"/>
  <c r="AO62" s="1"/>
  <c r="I11"/>
  <c r="AS63" i="26"/>
  <c r="G11"/>
  <c r="AP63" i="25"/>
  <c r="AN8"/>
  <c r="E9" i="26" s="1"/>
  <c r="AO9" s="1"/>
  <c r="E64" i="25"/>
  <c r="E67" s="1"/>
  <c r="H8" i="27"/>
  <c r="AR64" i="26"/>
  <c r="I8" i="27"/>
  <c r="AS64" i="26"/>
  <c r="AP8" i="25"/>
  <c r="G9" i="26" s="1"/>
  <c r="AQ9" s="1"/>
  <c r="G10" i="27" s="1"/>
  <c r="AQ10" s="1"/>
  <c r="G64" i="25"/>
  <c r="G67" s="1"/>
  <c r="AO8"/>
  <c r="F9" i="26" s="1"/>
  <c r="AP9" s="1"/>
  <c r="F64" i="25"/>
  <c r="F67" s="1"/>
  <c r="S3" i="20"/>
  <c r="S4" s="1"/>
  <c r="T5"/>
  <c r="T2" s="1"/>
  <c r="T5" i="21"/>
  <c r="T2" s="1"/>
  <c r="S3"/>
  <c r="S4" s="1"/>
  <c r="A12" i="6"/>
  <c r="H11"/>
  <c r="B11"/>
  <c r="G38" i="31" l="1"/>
  <c r="AQ38" s="1"/>
  <c r="F53"/>
  <c r="AP53" s="1"/>
  <c r="G42"/>
  <c r="AQ42" s="1"/>
  <c r="F55"/>
  <c r="AP55" s="1"/>
  <c r="G30"/>
  <c r="AQ30" s="1"/>
  <c r="F47"/>
  <c r="AP47" s="1"/>
  <c r="F45"/>
  <c r="AP45" s="1"/>
  <c r="G46"/>
  <c r="AQ46" s="1"/>
  <c r="F23"/>
  <c r="AP23" s="1"/>
  <c r="G55"/>
  <c r="AQ55" s="1"/>
  <c r="G56"/>
  <c r="AQ56" s="1"/>
  <c r="I18"/>
  <c r="AS18" s="1"/>
  <c r="F33"/>
  <c r="AP33" s="1"/>
  <c r="G40"/>
  <c r="AQ40" s="1"/>
  <c r="G34"/>
  <c r="AQ34" s="1"/>
  <c r="F59"/>
  <c r="AP59" s="1"/>
  <c r="F25"/>
  <c r="AP25" s="1"/>
  <c r="F35"/>
  <c r="AP35" s="1"/>
  <c r="G28"/>
  <c r="AQ28" s="1"/>
  <c r="G59"/>
  <c r="AQ59" s="1"/>
  <c r="E18"/>
  <c r="AO18" s="1"/>
  <c r="F27"/>
  <c r="AP27" s="1"/>
  <c r="G36"/>
  <c r="AQ36" s="1"/>
  <c r="F57"/>
  <c r="AP57" s="1"/>
  <c r="F39"/>
  <c r="AP39" s="1"/>
  <c r="F49"/>
  <c r="AP49" s="1"/>
  <c r="G22"/>
  <c r="AQ22" s="1"/>
  <c r="G26"/>
  <c r="AQ26" s="1"/>
  <c r="G32"/>
  <c r="AQ32" s="1"/>
  <c r="F43"/>
  <c r="AP43" s="1"/>
  <c r="F41"/>
  <c r="AP41" s="1"/>
  <c r="F51"/>
  <c r="AP51" s="1"/>
  <c r="G44"/>
  <c r="AQ44" s="1"/>
  <c r="G50"/>
  <c r="AQ50" s="1"/>
  <c r="G24"/>
  <c r="AQ24" s="1"/>
  <c r="F29"/>
  <c r="AP29" s="1"/>
  <c r="H16" i="30"/>
  <c r="AQ16" s="1"/>
  <c r="G15" i="29"/>
  <c r="AQ15" s="1"/>
  <c r="G16"/>
  <c r="AQ16" s="1"/>
  <c r="F16"/>
  <c r="AP16" s="1"/>
  <c r="I14"/>
  <c r="AS14" s="1"/>
  <c r="H14"/>
  <c r="AR14" s="1"/>
  <c r="E14" i="28"/>
  <c r="AN14" s="1"/>
  <c r="F14"/>
  <c r="AO14" s="1"/>
  <c r="E10" i="27"/>
  <c r="AO10" s="1"/>
  <c r="F10"/>
  <c r="AP10" s="1"/>
  <c r="T5" i="1"/>
  <c r="T2" s="1"/>
  <c r="S3"/>
  <c r="S4" s="1"/>
  <c r="AS67" i="26"/>
  <c r="U5" i="28"/>
  <c r="U2" s="1"/>
  <c r="T3"/>
  <c r="T4" s="1"/>
  <c r="U5" i="29"/>
  <c r="U2" s="1"/>
  <c r="T3"/>
  <c r="T4" s="1"/>
  <c r="T3" i="31"/>
  <c r="T4" s="1"/>
  <c r="U5"/>
  <c r="U2" s="1"/>
  <c r="T3" i="27"/>
  <c r="T4" s="1"/>
  <c r="U5"/>
  <c r="U2" s="1"/>
  <c r="T3" i="25"/>
  <c r="T4" s="1"/>
  <c r="U5"/>
  <c r="U2" s="1"/>
  <c r="U5" i="30"/>
  <c r="U2" s="1"/>
  <c r="T3"/>
  <c r="T4" s="1"/>
  <c r="T3" i="24"/>
  <c r="T4" s="1"/>
  <c r="U5"/>
  <c r="U2" s="1"/>
  <c r="T3" i="22"/>
  <c r="T4" s="1"/>
  <c r="U5"/>
  <c r="U2" s="1"/>
  <c r="AR67" i="26"/>
  <c r="E61" i="27"/>
  <c r="AO65" i="26"/>
  <c r="AP11"/>
  <c r="F12" i="27" s="1"/>
  <c r="AP12" s="1"/>
  <c r="F63" i="26"/>
  <c r="AP66"/>
  <c r="F60" i="27"/>
  <c r="AO11" i="26"/>
  <c r="E12" i="27" s="1"/>
  <c r="AO12" s="1"/>
  <c r="E63" i="26"/>
  <c r="AR11" i="27"/>
  <c r="H12" i="28" s="1"/>
  <c r="AQ12" s="1"/>
  <c r="H13" i="29" s="1"/>
  <c r="AR13" s="1"/>
  <c r="H63" i="27"/>
  <c r="AR60"/>
  <c r="H66"/>
  <c r="AR61"/>
  <c r="H62" i="28" s="1"/>
  <c r="AQ62" s="1"/>
  <c r="H65" i="27"/>
  <c r="AQ11" i="26"/>
  <c r="G12" i="27" s="1"/>
  <c r="AQ12" s="1"/>
  <c r="G63" i="26"/>
  <c r="I63" i="27"/>
  <c r="AS11"/>
  <c r="I12" i="28" s="1"/>
  <c r="AR12" s="1"/>
  <c r="F61" i="27"/>
  <c r="AP65" i="26"/>
  <c r="E60" i="27"/>
  <c r="AO66" i="26"/>
  <c r="G60" i="27"/>
  <c r="AQ66" i="26"/>
  <c r="AS60" i="27"/>
  <c r="I66"/>
  <c r="G61"/>
  <c r="AQ65" i="26"/>
  <c r="I65" i="27"/>
  <c r="AS61"/>
  <c r="I62" i="28" s="1"/>
  <c r="AR62" s="1"/>
  <c r="AS8" i="27"/>
  <c r="I9" i="28" s="1"/>
  <c r="AR9" s="1"/>
  <c r="I64" i="27"/>
  <c r="AR8"/>
  <c r="H9" i="28" s="1"/>
  <c r="AQ9" s="1"/>
  <c r="H64" i="27"/>
  <c r="E8" i="26"/>
  <c r="AN64" i="25"/>
  <c r="AN67" s="1"/>
  <c r="G8" i="26"/>
  <c r="AP64" i="25"/>
  <c r="AP67" s="1"/>
  <c r="F8" i="26"/>
  <c r="AO64" i="25"/>
  <c r="AO67" s="1"/>
  <c r="T3" i="21"/>
  <c r="T4" s="1"/>
  <c r="U5"/>
  <c r="U2" s="1"/>
  <c r="T3" i="20"/>
  <c r="T4" s="1"/>
  <c r="U5"/>
  <c r="U2" s="1"/>
  <c r="H12" i="6"/>
  <c r="A13"/>
  <c r="B12"/>
  <c r="H67" i="27" l="1"/>
  <c r="H17" i="31"/>
  <c r="AR17" s="1"/>
  <c r="I15" i="30"/>
  <c r="AR15" s="1"/>
  <c r="G16"/>
  <c r="AP16" s="1"/>
  <c r="G17"/>
  <c r="AP17" s="1"/>
  <c r="H14"/>
  <c r="AQ14" s="1"/>
  <c r="F17"/>
  <c r="AO17" s="1"/>
  <c r="H15"/>
  <c r="AQ15" s="1"/>
  <c r="H15" i="31" s="1"/>
  <c r="AR15" s="1"/>
  <c r="I13" i="29"/>
  <c r="AS13" s="1"/>
  <c r="H10"/>
  <c r="AR10" s="1"/>
  <c r="E15"/>
  <c r="AO15" s="1"/>
  <c r="I10"/>
  <c r="AS10" s="1"/>
  <c r="F15"/>
  <c r="AP15" s="1"/>
  <c r="F13" i="28"/>
  <c r="AO13" s="1"/>
  <c r="E13"/>
  <c r="AN13" s="1"/>
  <c r="E14" i="29" s="1"/>
  <c r="AO14" s="1"/>
  <c r="G13" i="28"/>
  <c r="AP13" s="1"/>
  <c r="U5" i="1"/>
  <c r="U2" s="1"/>
  <c r="T3"/>
  <c r="T4" s="1"/>
  <c r="V5" i="22"/>
  <c r="V2" s="1"/>
  <c r="U3"/>
  <c r="U4" s="1"/>
  <c r="V5" i="24"/>
  <c r="V2" s="1"/>
  <c r="U3"/>
  <c r="U4" s="1"/>
  <c r="V5" i="25"/>
  <c r="V2" s="1"/>
  <c r="U3"/>
  <c r="U4" s="1"/>
  <c r="V5" i="27"/>
  <c r="V2" s="1"/>
  <c r="U3"/>
  <c r="U4" s="1"/>
  <c r="V5" i="31"/>
  <c r="V2" s="1"/>
  <c r="U3"/>
  <c r="U4" s="1"/>
  <c r="V5" i="30"/>
  <c r="V2" s="1"/>
  <c r="U3"/>
  <c r="U4" s="1"/>
  <c r="U3" i="29"/>
  <c r="U4" s="1"/>
  <c r="V5"/>
  <c r="V2" s="1"/>
  <c r="U3" i="28"/>
  <c r="U4" s="1"/>
  <c r="V5"/>
  <c r="V2" s="1"/>
  <c r="I67" i="27"/>
  <c r="I61" i="28"/>
  <c r="AS65" i="27"/>
  <c r="AS63"/>
  <c r="I11" i="28"/>
  <c r="AP60" i="27"/>
  <c r="F66"/>
  <c r="AQ61"/>
  <c r="G62" i="28" s="1"/>
  <c r="AP62" s="1"/>
  <c r="G65" i="27"/>
  <c r="I60" i="28"/>
  <c r="AS66" i="27"/>
  <c r="AQ60"/>
  <c r="G66"/>
  <c r="AO60"/>
  <c r="E66"/>
  <c r="AP61"/>
  <c r="F62" i="28" s="1"/>
  <c r="AO62" s="1"/>
  <c r="F65" i="27"/>
  <c r="G11"/>
  <c r="AQ63" i="26"/>
  <c r="H61" i="28"/>
  <c r="AR65" i="27"/>
  <c r="AR66"/>
  <c r="H60" i="28"/>
  <c r="H11"/>
  <c r="AR63" i="27"/>
  <c r="E11"/>
  <c r="AO63" i="26"/>
  <c r="F11" i="27"/>
  <c r="AP63" i="26"/>
  <c r="E65" i="27"/>
  <c r="AO61"/>
  <c r="E62" i="28" s="1"/>
  <c r="AN62" s="1"/>
  <c r="AO8" i="26"/>
  <c r="E9" i="27" s="1"/>
  <c r="AO9" s="1"/>
  <c r="E64" i="26"/>
  <c r="E67" s="1"/>
  <c r="H8" i="28"/>
  <c r="AR64" i="27"/>
  <c r="I8" i="28"/>
  <c r="AS64" i="27"/>
  <c r="AQ8" i="26"/>
  <c r="G9" i="27" s="1"/>
  <c r="AQ9" s="1"/>
  <c r="G64" i="26"/>
  <c r="G67" s="1"/>
  <c r="AP8"/>
  <c r="F9" i="27" s="1"/>
  <c r="AP9" s="1"/>
  <c r="F64" i="26"/>
  <c r="F67" s="1"/>
  <c r="V5" i="20"/>
  <c r="V2" s="1"/>
  <c r="U3"/>
  <c r="U4" s="1"/>
  <c r="V5" i="21"/>
  <c r="V2" s="1"/>
  <c r="U3"/>
  <c r="U4" s="1"/>
  <c r="H13" i="6"/>
  <c r="B13"/>
  <c r="A14"/>
  <c r="F18" i="31" l="1"/>
  <c r="AP18" s="1"/>
  <c r="G17"/>
  <c r="AQ17" s="1"/>
  <c r="G18"/>
  <c r="AQ18" s="1"/>
  <c r="I16"/>
  <c r="AS16" s="1"/>
  <c r="H16"/>
  <c r="AR16" s="1"/>
  <c r="E15" i="30"/>
  <c r="AN15" s="1"/>
  <c r="E16"/>
  <c r="AN16" s="1"/>
  <c r="F16"/>
  <c r="AO16" s="1"/>
  <c r="I14"/>
  <c r="AR14" s="1"/>
  <c r="G14" i="29"/>
  <c r="AQ14" s="1"/>
  <c r="F14"/>
  <c r="AP14" s="1"/>
  <c r="G10" i="28"/>
  <c r="AP10" s="1"/>
  <c r="E10"/>
  <c r="AN10" s="1"/>
  <c r="F10"/>
  <c r="AO10" s="1"/>
  <c r="V5" i="1"/>
  <c r="V2" s="1"/>
  <c r="U3"/>
  <c r="U4" s="1"/>
  <c r="V3" i="28"/>
  <c r="V4" s="1"/>
  <c r="W5"/>
  <c r="W2" s="1"/>
  <c r="V3" i="29"/>
  <c r="V4" s="1"/>
  <c r="W5"/>
  <c r="W2" s="1"/>
  <c r="V3" i="30"/>
  <c r="V4" s="1"/>
  <c r="W5"/>
  <c r="W2" s="1"/>
  <c r="V3" i="31"/>
  <c r="V4" s="1"/>
  <c r="W5"/>
  <c r="W2" s="1"/>
  <c r="V3" i="27"/>
  <c r="V4" s="1"/>
  <c r="W5"/>
  <c r="W2" s="1"/>
  <c r="V3" i="25"/>
  <c r="V4" s="1"/>
  <c r="W5"/>
  <c r="W2" s="1"/>
  <c r="W5" i="24"/>
  <c r="W2" s="1"/>
  <c r="V3"/>
  <c r="V4" s="1"/>
  <c r="W5" i="22"/>
  <c r="W2" s="1"/>
  <c r="V3"/>
  <c r="V4" s="1"/>
  <c r="AS67" i="27"/>
  <c r="AR67"/>
  <c r="E61" i="28"/>
  <c r="AO65" i="27"/>
  <c r="AQ60" i="28"/>
  <c r="H66"/>
  <c r="I63"/>
  <c r="AR11"/>
  <c r="I12" i="29" s="1"/>
  <c r="AS12" s="1"/>
  <c r="I13" i="30" s="1"/>
  <c r="AR13" s="1"/>
  <c r="AP11" i="27"/>
  <c r="F12" i="28" s="1"/>
  <c r="AO12" s="1"/>
  <c r="F63" i="27"/>
  <c r="E63"/>
  <c r="AO11"/>
  <c r="E12" i="28" s="1"/>
  <c r="AN12" s="1"/>
  <c r="E13" i="29" s="1"/>
  <c r="AO13" s="1"/>
  <c r="E14" i="30" s="1"/>
  <c r="AN14" s="1"/>
  <c r="AQ11" i="28"/>
  <c r="H12" i="29" s="1"/>
  <c r="AR12" s="1"/>
  <c r="H63" i="28"/>
  <c r="AQ61"/>
  <c r="H62" i="29" s="1"/>
  <c r="AR62" s="1"/>
  <c r="H65" i="28"/>
  <c r="G63" i="27"/>
  <c r="AQ11"/>
  <c r="G12" i="28" s="1"/>
  <c r="AP12" s="1"/>
  <c r="F61"/>
  <c r="AP65" i="27"/>
  <c r="E60" i="28"/>
  <c r="AO66" i="27"/>
  <c r="G60" i="28"/>
  <c r="AQ66" i="27"/>
  <c r="AR60" i="28"/>
  <c r="I66"/>
  <c r="G61"/>
  <c r="AQ65" i="27"/>
  <c r="AP66"/>
  <c r="F60" i="28"/>
  <c r="I65"/>
  <c r="AR61"/>
  <c r="I62" i="29" s="1"/>
  <c r="AS62" s="1"/>
  <c r="AR8" i="28"/>
  <c r="I9" i="29" s="1"/>
  <c r="AS9" s="1"/>
  <c r="I64" i="28"/>
  <c r="AQ8"/>
  <c r="H9" i="29" s="1"/>
  <c r="AR9" s="1"/>
  <c r="H64" i="28"/>
  <c r="E8" i="27"/>
  <c r="AO64" i="26"/>
  <c r="AO67" s="1"/>
  <c r="G8" i="27"/>
  <c r="AQ64" i="26"/>
  <c r="AQ67" s="1"/>
  <c r="F8" i="27"/>
  <c r="AP64" i="26"/>
  <c r="AP67" s="1"/>
  <c r="V3" i="21"/>
  <c r="V4" s="1"/>
  <c r="W5"/>
  <c r="W2" s="1"/>
  <c r="V3" i="20"/>
  <c r="V4" s="1"/>
  <c r="W5"/>
  <c r="W2" s="1"/>
  <c r="A15" i="6"/>
  <c r="H14"/>
  <c r="B14"/>
  <c r="E15" i="31" l="1"/>
  <c r="AO15" s="1"/>
  <c r="I14"/>
  <c r="AS14" s="1"/>
  <c r="E16"/>
  <c r="AO16" s="1"/>
  <c r="E17"/>
  <c r="AO17" s="1"/>
  <c r="I15"/>
  <c r="AS15" s="1"/>
  <c r="F17"/>
  <c r="AP17" s="1"/>
  <c r="H13" i="30"/>
  <c r="AQ13" s="1"/>
  <c r="I10"/>
  <c r="AR10" s="1"/>
  <c r="G14"/>
  <c r="AP14" s="1"/>
  <c r="G15"/>
  <c r="AP15" s="1"/>
  <c r="H10"/>
  <c r="AQ10" s="1"/>
  <c r="F15"/>
  <c r="AO15" s="1"/>
  <c r="F13" i="29"/>
  <c r="AP13" s="1"/>
  <c r="G13"/>
  <c r="AQ13" s="1"/>
  <c r="W5" i="1"/>
  <c r="W2" s="1"/>
  <c r="V3"/>
  <c r="V4" s="1"/>
  <c r="H67" i="28"/>
  <c r="W3" i="22"/>
  <c r="W4" s="1"/>
  <c r="X5"/>
  <c r="X2" s="1"/>
  <c r="W3" i="25"/>
  <c r="W4" s="1"/>
  <c r="X5"/>
  <c r="X2" s="1"/>
  <c r="W3" i="27"/>
  <c r="W4" s="1"/>
  <c r="X5"/>
  <c r="X2" s="1"/>
  <c r="W3" i="31"/>
  <c r="W4" s="1"/>
  <c r="X5"/>
  <c r="X2" s="1"/>
  <c r="X5" i="30"/>
  <c r="X2" s="1"/>
  <c r="W3"/>
  <c r="W4" s="1"/>
  <c r="X5" i="29"/>
  <c r="X2" s="1"/>
  <c r="W3"/>
  <c r="W4" s="1"/>
  <c r="X5" i="28"/>
  <c r="X2" s="1"/>
  <c r="W3"/>
  <c r="W4" s="1"/>
  <c r="W3" i="24"/>
  <c r="W4" s="1"/>
  <c r="X5"/>
  <c r="X2" s="1"/>
  <c r="I67" i="28"/>
  <c r="AR65"/>
  <c r="I61" i="29"/>
  <c r="AO60" i="28"/>
  <c r="F66"/>
  <c r="AQ63" i="27"/>
  <c r="G11" i="28"/>
  <c r="AO63" i="27"/>
  <c r="E11" i="28"/>
  <c r="AR63"/>
  <c r="I11" i="29"/>
  <c r="G65" i="28"/>
  <c r="AP61"/>
  <c r="G62" i="29" s="1"/>
  <c r="AQ62" s="1"/>
  <c r="AR66" i="28"/>
  <c r="I60" i="29"/>
  <c r="AP60" i="28"/>
  <c r="G66"/>
  <c r="AN60"/>
  <c r="E66"/>
  <c r="AO61"/>
  <c r="F62" i="29" s="1"/>
  <c r="AP62" s="1"/>
  <c r="F65" i="28"/>
  <c r="H61" i="29"/>
  <c r="AQ65" i="28"/>
  <c r="H11" i="29"/>
  <c r="AQ63" i="28"/>
  <c r="F11"/>
  <c r="AP63" i="27"/>
  <c r="H60" i="29"/>
  <c r="AQ66" i="28"/>
  <c r="E65"/>
  <c r="AN61"/>
  <c r="E62" i="29" s="1"/>
  <c r="AO62" s="1"/>
  <c r="AO8" i="27"/>
  <c r="E9" i="28" s="1"/>
  <c r="AN9" s="1"/>
  <c r="E10" i="29" s="1"/>
  <c r="AO10" s="1"/>
  <c r="E64" i="27"/>
  <c r="E67" s="1"/>
  <c r="H8" i="29"/>
  <c r="AQ64" i="28"/>
  <c r="I8" i="29"/>
  <c r="AR64" i="28"/>
  <c r="AQ8" i="27"/>
  <c r="G9" i="28" s="1"/>
  <c r="AP9" s="1"/>
  <c r="G64" i="27"/>
  <c r="G67" s="1"/>
  <c r="AP8"/>
  <c r="F9" i="28" s="1"/>
  <c r="AO9" s="1"/>
  <c r="F64" i="27"/>
  <c r="F67" s="1"/>
  <c r="W3" i="20"/>
  <c r="W4" s="1"/>
  <c r="X5"/>
  <c r="X2" s="1"/>
  <c r="X5" i="21"/>
  <c r="X2" s="1"/>
  <c r="W3"/>
  <c r="W4" s="1"/>
  <c r="A16" i="6"/>
  <c r="B15"/>
  <c r="H15"/>
  <c r="H14" i="31" l="1"/>
  <c r="AR14" s="1"/>
  <c r="G15"/>
  <c r="AQ15" s="1"/>
  <c r="G16"/>
  <c r="AQ16" s="1"/>
  <c r="I10"/>
  <c r="AS10" s="1"/>
  <c r="F16"/>
  <c r="AP16" s="1"/>
  <c r="F14" i="30"/>
  <c r="AO14" s="1"/>
  <c r="F14" i="31" s="1"/>
  <c r="AP14" s="1"/>
  <c r="G10" i="29"/>
  <c r="AQ10" s="1"/>
  <c r="F10"/>
  <c r="AP10" s="1"/>
  <c r="X5" i="1"/>
  <c r="X2" s="1"/>
  <c r="W3"/>
  <c r="W4" s="1"/>
  <c r="AQ67" i="28"/>
  <c r="X3" i="24"/>
  <c r="X4" s="1"/>
  <c r="Y5"/>
  <c r="Y2" s="1"/>
  <c r="Y5" i="31"/>
  <c r="Y2" s="1"/>
  <c r="X3"/>
  <c r="X4" s="1"/>
  <c r="Y5" i="27"/>
  <c r="Y2" s="1"/>
  <c r="X3"/>
  <c r="X4" s="1"/>
  <c r="Y5" i="25"/>
  <c r="Y2" s="1"/>
  <c r="X3"/>
  <c r="X4" s="1"/>
  <c r="X3" i="22"/>
  <c r="X4" s="1"/>
  <c r="Y5"/>
  <c r="Y2" s="1"/>
  <c r="Y5" i="28"/>
  <c r="Y2" s="1"/>
  <c r="X3"/>
  <c r="X4" s="1"/>
  <c r="Y5" i="29"/>
  <c r="Y2" s="1"/>
  <c r="X3"/>
  <c r="X4" s="1"/>
  <c r="Y5" i="30"/>
  <c r="Y2" s="1"/>
  <c r="X3"/>
  <c r="X4" s="1"/>
  <c r="AR67" i="28"/>
  <c r="AN65"/>
  <c r="E61" i="29"/>
  <c r="AS60"/>
  <c r="I66"/>
  <c r="AP65" i="28"/>
  <c r="G61" i="29"/>
  <c r="AS11"/>
  <c r="I12" i="30" s="1"/>
  <c r="AR12" s="1"/>
  <c r="I63" i="29"/>
  <c r="E63" i="28"/>
  <c r="AN11"/>
  <c r="E12" i="29" s="1"/>
  <c r="AO12" s="1"/>
  <c r="G63" i="28"/>
  <c r="AP11"/>
  <c r="G12" i="29" s="1"/>
  <c r="AQ12" s="1"/>
  <c r="I65"/>
  <c r="AS61"/>
  <c r="I62" i="30" s="1"/>
  <c r="AR62" s="1"/>
  <c r="AR60" i="29"/>
  <c r="H66"/>
  <c r="AO11" i="28"/>
  <c r="F12" i="29" s="1"/>
  <c r="AP12" s="1"/>
  <c r="F13" i="30" s="1"/>
  <c r="AO13" s="1"/>
  <c r="F63" i="28"/>
  <c r="H63" i="29"/>
  <c r="AR11"/>
  <c r="H12" i="30" s="1"/>
  <c r="AQ12" s="1"/>
  <c r="AR61" i="29"/>
  <c r="H62" i="30" s="1"/>
  <c r="AQ62" s="1"/>
  <c r="H65" i="29"/>
  <c r="F61"/>
  <c r="AO65" i="28"/>
  <c r="AN66"/>
  <c r="E60" i="29"/>
  <c r="AP66" i="28"/>
  <c r="G60" i="29"/>
  <c r="F60"/>
  <c r="AO66" i="28"/>
  <c r="AS8" i="29"/>
  <c r="I9" i="30" s="1"/>
  <c r="AR9" s="1"/>
  <c r="I64" i="29"/>
  <c r="AR8"/>
  <c r="H9" i="30" s="1"/>
  <c r="AQ9" s="1"/>
  <c r="H64" i="29"/>
  <c r="E8" i="28"/>
  <c r="AO64" i="27"/>
  <c r="AO67" s="1"/>
  <c r="G8" i="28"/>
  <c r="AQ64" i="27"/>
  <c r="AQ67" s="1"/>
  <c r="F8" i="28"/>
  <c r="AP64" i="27"/>
  <c r="AP67" s="1"/>
  <c r="X3" i="21"/>
  <c r="X4" s="1"/>
  <c r="Y5"/>
  <c r="Y2" s="1"/>
  <c r="X3" i="20"/>
  <c r="X4" s="1"/>
  <c r="Y5"/>
  <c r="Y2" s="1"/>
  <c r="H16" i="6"/>
  <c r="A17"/>
  <c r="B16"/>
  <c r="I13" i="31" l="1"/>
  <c r="AS13" s="1"/>
  <c r="F15"/>
  <c r="AP15" s="1"/>
  <c r="H13"/>
  <c r="AR13" s="1"/>
  <c r="H10"/>
  <c r="AR10" s="1"/>
  <c r="E13" i="30"/>
  <c r="AN13" s="1"/>
  <c r="G13"/>
  <c r="AP13" s="1"/>
  <c r="Y5" i="1"/>
  <c r="Y2" s="1"/>
  <c r="X3"/>
  <c r="X4" s="1"/>
  <c r="Z5" i="22"/>
  <c r="Z2" s="1"/>
  <c r="Y3"/>
  <c r="Y4" s="1"/>
  <c r="Z5" i="24"/>
  <c r="Z2" s="1"/>
  <c r="Y3"/>
  <c r="Y4" s="1"/>
  <c r="Z5" i="30"/>
  <c r="Z2" s="1"/>
  <c r="Y3"/>
  <c r="Y4" s="1"/>
  <c r="Y3" i="29"/>
  <c r="Y4" s="1"/>
  <c r="Z5"/>
  <c r="Z2" s="1"/>
  <c r="Y3" i="28"/>
  <c r="Y4" s="1"/>
  <c r="Z5"/>
  <c r="Z2" s="1"/>
  <c r="Z5" i="25"/>
  <c r="Z2" s="1"/>
  <c r="Y3"/>
  <c r="Y4" s="1"/>
  <c r="Z5" i="27"/>
  <c r="Z2" s="1"/>
  <c r="Y3"/>
  <c r="Y4" s="1"/>
  <c r="Z5" i="31"/>
  <c r="Z2" s="1"/>
  <c r="Y3"/>
  <c r="Y4" s="1"/>
  <c r="H67" i="29"/>
  <c r="I67"/>
  <c r="AQ60"/>
  <c r="G66"/>
  <c r="AO60"/>
  <c r="E66"/>
  <c r="AR63"/>
  <c r="H11" i="30"/>
  <c r="I61"/>
  <c r="AS65" i="29"/>
  <c r="AP63" i="28"/>
  <c r="G11" i="29"/>
  <c r="AN63" i="28"/>
  <c r="E11" i="29"/>
  <c r="AQ61"/>
  <c r="G62" i="30" s="1"/>
  <c r="AP62" s="1"/>
  <c r="G65" i="29"/>
  <c r="E65"/>
  <c r="AO61"/>
  <c r="E62" i="30" s="1"/>
  <c r="AN62" s="1"/>
  <c r="AP60" i="29"/>
  <c r="F66"/>
  <c r="AP61"/>
  <c r="F62" i="30" s="1"/>
  <c r="AO62" s="1"/>
  <c r="F65" i="29"/>
  <c r="AR65"/>
  <c r="H61" i="30"/>
  <c r="F11" i="29"/>
  <c r="AO63" i="28"/>
  <c r="AR66" i="29"/>
  <c r="H60" i="30"/>
  <c r="I11"/>
  <c r="AS63" i="29"/>
  <c r="I60" i="30"/>
  <c r="AS66" i="29"/>
  <c r="AN8" i="28"/>
  <c r="E9" i="29" s="1"/>
  <c r="AO9" s="1"/>
  <c r="E64" i="28"/>
  <c r="E67" s="1"/>
  <c r="H8" i="30"/>
  <c r="AR64" i="29"/>
  <c r="I8" i="30"/>
  <c r="AS64" i="29"/>
  <c r="AP8" i="28"/>
  <c r="G9" i="29" s="1"/>
  <c r="AQ9" s="1"/>
  <c r="G64" i="28"/>
  <c r="G67" s="1"/>
  <c r="AO8"/>
  <c r="F9" i="29" s="1"/>
  <c r="AP9" s="1"/>
  <c r="F64" i="28"/>
  <c r="F67" s="1"/>
  <c r="Y3" i="20"/>
  <c r="Y4" s="1"/>
  <c r="Z5"/>
  <c r="Z2" s="1"/>
  <c r="Z5" i="21"/>
  <c r="Z2" s="1"/>
  <c r="Y3"/>
  <c r="Y4" s="1"/>
  <c r="A18" i="6"/>
  <c r="B17"/>
  <c r="H17"/>
  <c r="E14" i="31" l="1"/>
  <c r="AO14" s="1"/>
  <c r="G13"/>
  <c r="AQ13" s="1"/>
  <c r="G14"/>
  <c r="AQ14" s="1"/>
  <c r="E10" i="30"/>
  <c r="AN10" s="1"/>
  <c r="G10"/>
  <c r="AP10" s="1"/>
  <c r="F10"/>
  <c r="AO10" s="1"/>
  <c r="Z5" i="1"/>
  <c r="Z2" s="1"/>
  <c r="F2" i="6"/>
  <c r="C2"/>
  <c r="E3"/>
  <c r="E4"/>
  <c r="F4"/>
  <c r="C3"/>
  <c r="D2"/>
  <c r="F3"/>
  <c r="E2"/>
  <c r="D4"/>
  <c r="C4"/>
  <c r="D3"/>
  <c r="F5"/>
  <c r="C5"/>
  <c r="E5"/>
  <c r="D5"/>
  <c r="F6"/>
  <c r="C6"/>
  <c r="E6"/>
  <c r="D6"/>
  <c r="D7"/>
  <c r="C7"/>
  <c r="E7"/>
  <c r="F7"/>
  <c r="F8"/>
  <c r="D8"/>
  <c r="C8"/>
  <c r="E8"/>
  <c r="F9"/>
  <c r="E9"/>
  <c r="C9"/>
  <c r="D9"/>
  <c r="F10"/>
  <c r="C10"/>
  <c r="E10"/>
  <c r="D10"/>
  <c r="D11"/>
  <c r="F11"/>
  <c r="E11"/>
  <c r="C11"/>
  <c r="D12"/>
  <c r="F12"/>
  <c r="E12"/>
  <c r="C12"/>
  <c r="D13"/>
  <c r="C13"/>
  <c r="F13"/>
  <c r="E13"/>
  <c r="E14"/>
  <c r="D14"/>
  <c r="F14"/>
  <c r="C14"/>
  <c r="D15"/>
  <c r="C15"/>
  <c r="E15"/>
  <c r="F15"/>
  <c r="Y3" i="1"/>
  <c r="Y4" s="1"/>
  <c r="D16" i="6"/>
  <c r="C16"/>
  <c r="E16"/>
  <c r="F16"/>
  <c r="AS67" i="29"/>
  <c r="AA5" i="28"/>
  <c r="AA2" s="1"/>
  <c r="Z3"/>
  <c r="Z4" s="1"/>
  <c r="AA5" i="29"/>
  <c r="AA2" s="1"/>
  <c r="Z3"/>
  <c r="Z4" s="1"/>
  <c r="Z3" i="31"/>
  <c r="Z4" s="1"/>
  <c r="AA5"/>
  <c r="AA2" s="1"/>
  <c r="Z3" i="27"/>
  <c r="Z4" s="1"/>
  <c r="AA5"/>
  <c r="AA2" s="1"/>
  <c r="Z3" i="25"/>
  <c r="Z4" s="1"/>
  <c r="AA5"/>
  <c r="AA2" s="1"/>
  <c r="Z3" i="30"/>
  <c r="Z4" s="1"/>
  <c r="AA5"/>
  <c r="AA2" s="1"/>
  <c r="Z3" i="24"/>
  <c r="Z4" s="1"/>
  <c r="AA5"/>
  <c r="AA2" s="1"/>
  <c r="Z3" i="22"/>
  <c r="Z4" s="1"/>
  <c r="AA5"/>
  <c r="AA2" s="1"/>
  <c r="AR67" i="29"/>
  <c r="AQ60" i="30"/>
  <c r="H66"/>
  <c r="AQ61"/>
  <c r="H62" i="31" s="1"/>
  <c r="AR62" s="1"/>
  <c r="H65" i="30"/>
  <c r="E61"/>
  <c r="AO65" i="29"/>
  <c r="AO11"/>
  <c r="E12" i="30" s="1"/>
  <c r="AN12" s="1"/>
  <c r="E63" i="29"/>
  <c r="AQ11"/>
  <c r="G12" i="30" s="1"/>
  <c r="AP12" s="1"/>
  <c r="G63" i="29"/>
  <c r="H63" i="30"/>
  <c r="AQ11"/>
  <c r="H12" i="31" s="1"/>
  <c r="AR12" s="1"/>
  <c r="AR60" i="30"/>
  <c r="I66"/>
  <c r="AR11"/>
  <c r="I12" i="31" s="1"/>
  <c r="AS12" s="1"/>
  <c r="I63" i="30"/>
  <c r="AP11" i="29"/>
  <c r="F12" i="30" s="1"/>
  <c r="AO12" s="1"/>
  <c r="F63" i="29"/>
  <c r="F61" i="30"/>
  <c r="AP65" i="29"/>
  <c r="AP66"/>
  <c r="F60" i="30"/>
  <c r="G61"/>
  <c r="AQ65" i="29"/>
  <c r="AR61" i="30"/>
  <c r="I62" i="31" s="1"/>
  <c r="AS62" s="1"/>
  <c r="I65" i="30"/>
  <c r="E60"/>
  <c r="AO66" i="29"/>
  <c r="G60" i="30"/>
  <c r="AQ66" i="29"/>
  <c r="AR8" i="30"/>
  <c r="I9" i="31" s="1"/>
  <c r="AS9" s="1"/>
  <c r="I64" i="30"/>
  <c r="AQ8"/>
  <c r="H9" i="31" s="1"/>
  <c r="AR9" s="1"/>
  <c r="H64" i="30"/>
  <c r="E8" i="29"/>
  <c r="AN64" i="28"/>
  <c r="AN67" s="1"/>
  <c r="G8" i="29"/>
  <c r="AP64" i="28"/>
  <c r="AP67" s="1"/>
  <c r="F8" i="29"/>
  <c r="AO64" i="28"/>
  <c r="AO67" s="1"/>
  <c r="Z3" i="21"/>
  <c r="Z4" s="1"/>
  <c r="AA5"/>
  <c r="AA2" s="1"/>
  <c r="Z3" i="20"/>
  <c r="Z4" s="1"/>
  <c r="AA5"/>
  <c r="AA2" s="1"/>
  <c r="A19" i="6"/>
  <c r="B18"/>
  <c r="H18"/>
  <c r="E10" i="31" l="1"/>
  <c r="AO10" s="1"/>
  <c r="F13"/>
  <c r="AP13" s="1"/>
  <c r="E13"/>
  <c r="AO13" s="1"/>
  <c r="AA5" i="1"/>
  <c r="AA2" s="1"/>
  <c r="Z3"/>
  <c r="Z4" s="1"/>
  <c r="E17" i="6"/>
  <c r="C17"/>
  <c r="F17"/>
  <c r="D17"/>
  <c r="I67" i="30"/>
  <c r="AB5" i="22"/>
  <c r="AB2" s="1"/>
  <c r="AA3"/>
  <c r="AA4" s="1"/>
  <c r="AB5" i="24"/>
  <c r="AB2" s="1"/>
  <c r="AA3"/>
  <c r="AA4" s="1"/>
  <c r="AA3" i="30"/>
  <c r="AA4" s="1"/>
  <c r="AB5"/>
  <c r="AB2" s="1"/>
  <c r="AB5" i="25"/>
  <c r="AB2" s="1"/>
  <c r="AA3"/>
  <c r="AA4" s="1"/>
  <c r="AB5" i="27"/>
  <c r="AB2" s="1"/>
  <c r="AA3"/>
  <c r="AA4" s="1"/>
  <c r="AB5" i="31"/>
  <c r="AB2" s="1"/>
  <c r="AA3"/>
  <c r="AA4" s="1"/>
  <c r="AA3" i="29"/>
  <c r="AA4" s="1"/>
  <c r="AB5"/>
  <c r="AB2" s="1"/>
  <c r="AA3" i="28"/>
  <c r="AA4" s="1"/>
  <c r="AB5"/>
  <c r="AB2" s="1"/>
  <c r="H67" i="30"/>
  <c r="I11" i="31"/>
  <c r="AR63" i="30"/>
  <c r="I60" i="31"/>
  <c r="AR66" i="30"/>
  <c r="G11"/>
  <c r="AQ63" i="29"/>
  <c r="E11" i="30"/>
  <c r="AO63" i="29"/>
  <c r="AN61" i="30"/>
  <c r="E62" i="31" s="1"/>
  <c r="AO62" s="1"/>
  <c r="E65" i="30"/>
  <c r="H61" i="31"/>
  <c r="AQ65" i="30"/>
  <c r="H60" i="31"/>
  <c r="AQ66" i="30"/>
  <c r="AP60"/>
  <c r="G66"/>
  <c r="AN60"/>
  <c r="E66"/>
  <c r="I61" i="31"/>
  <c r="AR65" i="30"/>
  <c r="AP61"/>
  <c r="G62" i="31" s="1"/>
  <c r="AQ62" s="1"/>
  <c r="G65" i="30"/>
  <c r="AO61"/>
  <c r="F62" i="31" s="1"/>
  <c r="AP62" s="1"/>
  <c r="F65" i="30"/>
  <c r="F11"/>
  <c r="AP63" i="29"/>
  <c r="AO60" i="30"/>
  <c r="F66"/>
  <c r="AQ63"/>
  <c r="H11" i="31"/>
  <c r="AO8" i="29"/>
  <c r="E9" i="30" s="1"/>
  <c r="AN9" s="1"/>
  <c r="E64" i="29"/>
  <c r="E67" s="1"/>
  <c r="H8" i="31"/>
  <c r="AQ64" i="30"/>
  <c r="I8" i="31"/>
  <c r="AR64" i="30"/>
  <c r="AQ8" i="29"/>
  <c r="G9" i="30" s="1"/>
  <c r="AP9" s="1"/>
  <c r="G64" i="29"/>
  <c r="G67" s="1"/>
  <c r="AP8"/>
  <c r="F9" i="30" s="1"/>
  <c r="AO9" s="1"/>
  <c r="F64" i="29"/>
  <c r="F67" s="1"/>
  <c r="AA3" i="20"/>
  <c r="AA4" s="1"/>
  <c r="AB5"/>
  <c r="AB2" s="1"/>
  <c r="AB5" i="21"/>
  <c r="AB2" s="1"/>
  <c r="AA3"/>
  <c r="AA4" s="1"/>
  <c r="A20" i="6"/>
  <c r="H19"/>
  <c r="B19"/>
  <c r="AR67" i="30" l="1"/>
  <c r="G10" i="31"/>
  <c r="AQ10" s="1"/>
  <c r="F10"/>
  <c r="AP10" s="1"/>
  <c r="AB5" i="1"/>
  <c r="AB2" s="1"/>
  <c r="AA3"/>
  <c r="AA4" s="1"/>
  <c r="AC5" i="28"/>
  <c r="AC2" s="1"/>
  <c r="AB3"/>
  <c r="AB4" s="1"/>
  <c r="AC5" i="29"/>
  <c r="AC2" s="1"/>
  <c r="AB3"/>
  <c r="AB4" s="1"/>
  <c r="AB3" i="30"/>
  <c r="AB4" s="1"/>
  <c r="AC5"/>
  <c r="AC2" s="1"/>
  <c r="AB3" i="31"/>
  <c r="AB4" s="1"/>
  <c r="AC5"/>
  <c r="AC2" s="1"/>
  <c r="AB3" i="27"/>
  <c r="AB4" s="1"/>
  <c r="AC5"/>
  <c r="AC2" s="1"/>
  <c r="AB3" i="25"/>
  <c r="AB4" s="1"/>
  <c r="AC5"/>
  <c r="AC2" s="1"/>
  <c r="AB3" i="24"/>
  <c r="AB4" s="1"/>
  <c r="AC5"/>
  <c r="AC2" s="1"/>
  <c r="AB3" i="22"/>
  <c r="AB4" s="1"/>
  <c r="AC5"/>
  <c r="AC2" s="1"/>
  <c r="AQ67" i="30"/>
  <c r="H63" i="31"/>
  <c r="AR11"/>
  <c r="AR63" s="1"/>
  <c r="F60"/>
  <c r="AO66" i="30"/>
  <c r="F63"/>
  <c r="AO11"/>
  <c r="F12" i="31" s="1"/>
  <c r="AP12" s="1"/>
  <c r="F61"/>
  <c r="AO65" i="30"/>
  <c r="G61" i="31"/>
  <c r="AP65" i="30"/>
  <c r="AS61" i="31"/>
  <c r="AS65" s="1"/>
  <c r="I65"/>
  <c r="AN66" i="30"/>
  <c r="E60" i="31"/>
  <c r="AP66" i="30"/>
  <c r="G60" i="31"/>
  <c r="AR60"/>
  <c r="AR66" s="1"/>
  <c r="H66"/>
  <c r="AR61"/>
  <c r="AR65" s="1"/>
  <c r="H65"/>
  <c r="E61"/>
  <c r="AN65" i="30"/>
  <c r="E63"/>
  <c r="AN11"/>
  <c r="E12" i="31" s="1"/>
  <c r="AO12" s="1"/>
  <c r="G63" i="30"/>
  <c r="AP11"/>
  <c r="G12" i="31" s="1"/>
  <c r="AQ12" s="1"/>
  <c r="I66"/>
  <c r="AS60"/>
  <c r="AS66" s="1"/>
  <c r="AS11"/>
  <c r="AS63" s="1"/>
  <c r="I63"/>
  <c r="AS8"/>
  <c r="AS64" s="1"/>
  <c r="I64"/>
  <c r="AR8"/>
  <c r="AR64" s="1"/>
  <c r="H64"/>
  <c r="E8" i="30"/>
  <c r="AO64" i="29"/>
  <c r="AO67" s="1"/>
  <c r="G8" i="30"/>
  <c r="AQ64" i="29"/>
  <c r="AQ67" s="1"/>
  <c r="F8" i="30"/>
  <c r="AP64" i="29"/>
  <c r="AP67" s="1"/>
  <c r="AB3" i="21"/>
  <c r="AB4" s="1"/>
  <c r="AC5"/>
  <c r="AC2" s="1"/>
  <c r="AB3" i="20"/>
  <c r="AB4" s="1"/>
  <c r="AC5"/>
  <c r="AC2" s="1"/>
  <c r="H20" i="6"/>
  <c r="A21"/>
  <c r="B20"/>
  <c r="AC5" i="1" l="1"/>
  <c r="AC2" s="1"/>
  <c r="AB3"/>
  <c r="AB4" s="1"/>
  <c r="AC3" i="22"/>
  <c r="AC4" s="1"/>
  <c r="AD5"/>
  <c r="AD2" s="1"/>
  <c r="AC3" i="24"/>
  <c r="AC4" s="1"/>
  <c r="AD5"/>
  <c r="AD2" s="1"/>
  <c r="AD5" i="25"/>
  <c r="AD2" s="1"/>
  <c r="AC3"/>
  <c r="AC4" s="1"/>
  <c r="AD5" i="27"/>
  <c r="AD2" s="1"/>
  <c r="AC3"/>
  <c r="AC4" s="1"/>
  <c r="AD5" i="31"/>
  <c r="AD2" s="1"/>
  <c r="AC3"/>
  <c r="AC4" s="1"/>
  <c r="AD5" i="30"/>
  <c r="AD2" s="1"/>
  <c r="AC3"/>
  <c r="AC4" s="1"/>
  <c r="AD5" i="29"/>
  <c r="AD2" s="1"/>
  <c r="AC3"/>
  <c r="AC4" s="1"/>
  <c r="AD5" i="28"/>
  <c r="AD2" s="1"/>
  <c r="AC3"/>
  <c r="AC4" s="1"/>
  <c r="H67" i="31"/>
  <c r="I67"/>
  <c r="AR67"/>
  <c r="AS67"/>
  <c r="AO61"/>
  <c r="AO65" s="1"/>
  <c r="E65"/>
  <c r="AQ61"/>
  <c r="AQ65" s="1"/>
  <c r="G65"/>
  <c r="AP61"/>
  <c r="AP65" s="1"/>
  <c r="F65"/>
  <c r="AP60"/>
  <c r="AP66" s="1"/>
  <c r="F66"/>
  <c r="G11"/>
  <c r="AP63" i="30"/>
  <c r="AN63"/>
  <c r="E11" i="31"/>
  <c r="G66"/>
  <c r="AQ60"/>
  <c r="AQ66" s="1"/>
  <c r="E66"/>
  <c r="AO60"/>
  <c r="AO66" s="1"/>
  <c r="AO63" i="30"/>
  <c r="F11" i="31"/>
  <c r="E64" i="30"/>
  <c r="E67" s="1"/>
  <c r="AN8"/>
  <c r="E9" i="31" s="1"/>
  <c r="AO9" s="1"/>
  <c r="AP8" i="30"/>
  <c r="G9" i="31" s="1"/>
  <c r="AQ9" s="1"/>
  <c r="G64" i="30"/>
  <c r="G67" s="1"/>
  <c r="AO8"/>
  <c r="F9" i="31" s="1"/>
  <c r="AP9" s="1"/>
  <c r="F64" i="30"/>
  <c r="F67" s="1"/>
  <c r="AC3" i="20"/>
  <c r="AC4" s="1"/>
  <c r="AD5"/>
  <c r="AD2" s="1"/>
  <c r="AD5" i="21"/>
  <c r="AD2" s="1"/>
  <c r="AC3"/>
  <c r="AC4" s="1"/>
  <c r="H21" i="6"/>
  <c r="B21"/>
  <c r="A22"/>
  <c r="AD5" i="1" l="1"/>
  <c r="AD2" s="1"/>
  <c r="AC3"/>
  <c r="AC4" s="1"/>
  <c r="AD3" i="24"/>
  <c r="AD4" s="1"/>
  <c r="AE5"/>
  <c r="AE2" s="1"/>
  <c r="AD3" i="22"/>
  <c r="AD4" s="1"/>
  <c r="AE5"/>
  <c r="AE2" s="1"/>
  <c r="AE5" i="28"/>
  <c r="AE2" s="1"/>
  <c r="AD3"/>
  <c r="AD4" s="1"/>
  <c r="AE5" i="29"/>
  <c r="AE2" s="1"/>
  <c r="AD3"/>
  <c r="AD4" s="1"/>
  <c r="AD3" i="30"/>
  <c r="AD4" s="1"/>
  <c r="AE5"/>
  <c r="AE2" s="1"/>
  <c r="AE5" i="31"/>
  <c r="AE2" s="1"/>
  <c r="AD3"/>
  <c r="AD4" s="1"/>
  <c r="AE5" i="27"/>
  <c r="AE2" s="1"/>
  <c r="AD3"/>
  <c r="AD4" s="1"/>
  <c r="AE5" i="25"/>
  <c r="AE2" s="1"/>
  <c r="AD3"/>
  <c r="AD4" s="1"/>
  <c r="F63" i="31"/>
  <c r="AP11"/>
  <c r="AP63" s="1"/>
  <c r="E63"/>
  <c r="AO11"/>
  <c r="AO63" s="1"/>
  <c r="AQ11"/>
  <c r="AQ63" s="1"/>
  <c r="G63"/>
  <c r="E8"/>
  <c r="AN64" i="30"/>
  <c r="AN67" s="1"/>
  <c r="G8" i="31"/>
  <c r="AP64" i="30"/>
  <c r="AP67" s="1"/>
  <c r="F8" i="31"/>
  <c r="AO64" i="30"/>
  <c r="AO67" s="1"/>
  <c r="AD3" i="21"/>
  <c r="AD4" s="1"/>
  <c r="AE5"/>
  <c r="AE2" s="1"/>
  <c r="AD3" i="20"/>
  <c r="AD4" s="1"/>
  <c r="AE5"/>
  <c r="AE2" s="1"/>
  <c r="A23" i="6"/>
  <c r="H22"/>
  <c r="B22"/>
  <c r="AE5" i="1" l="1"/>
  <c r="AE2" s="1"/>
  <c r="AD3"/>
  <c r="AD4" s="1"/>
  <c r="AF5" i="30"/>
  <c r="AF2" s="1"/>
  <c r="AE3"/>
  <c r="AE4" s="1"/>
  <c r="AE3" i="22"/>
  <c r="AE4" s="1"/>
  <c r="AF5"/>
  <c r="AF2" s="1"/>
  <c r="AE3" i="24"/>
  <c r="AE4" s="1"/>
  <c r="AF5"/>
  <c r="AF2" s="1"/>
  <c r="AF5" i="25"/>
  <c r="AF2" s="1"/>
  <c r="AE3"/>
  <c r="AE4" s="1"/>
  <c r="AF5" i="27"/>
  <c r="AF2" s="1"/>
  <c r="AE3"/>
  <c r="AE4" s="1"/>
  <c r="AF5" i="31"/>
  <c r="AF2" s="1"/>
  <c r="AE3"/>
  <c r="AE4" s="1"/>
  <c r="AF5" i="29"/>
  <c r="AF2" s="1"/>
  <c r="AE3"/>
  <c r="AE4" s="1"/>
  <c r="AF5" i="28"/>
  <c r="AF2" s="1"/>
  <c r="AE3"/>
  <c r="AE4" s="1"/>
  <c r="AO8" i="31"/>
  <c r="AO64" s="1"/>
  <c r="AO67" s="1"/>
  <c r="E64"/>
  <c r="E67" s="1"/>
  <c r="AQ8"/>
  <c r="AQ64" s="1"/>
  <c r="AQ67" s="1"/>
  <c r="G64"/>
  <c r="G67" s="1"/>
  <c r="AP8"/>
  <c r="AP64" s="1"/>
  <c r="AP67" s="1"/>
  <c r="F64"/>
  <c r="F67" s="1"/>
  <c r="AE3" i="20"/>
  <c r="AE4" s="1"/>
  <c r="AF5"/>
  <c r="AF2" s="1"/>
  <c r="AF5" i="21"/>
  <c r="AF2" s="1"/>
  <c r="AE3"/>
  <c r="AE4" s="1"/>
  <c r="A24" i="6"/>
  <c r="H23"/>
  <c r="B23"/>
  <c r="AF5" i="1" l="1"/>
  <c r="AF2" s="1"/>
  <c r="AE3"/>
  <c r="AE4" s="1"/>
  <c r="AG5" i="24"/>
  <c r="AG2" s="1"/>
  <c r="AF3"/>
  <c r="AF4" s="1"/>
  <c r="AG5" i="22"/>
  <c r="AG2" s="1"/>
  <c r="AF3"/>
  <c r="AF4" s="1"/>
  <c r="AF3" i="28"/>
  <c r="AF4" s="1"/>
  <c r="AG5"/>
  <c r="AG2" s="1"/>
  <c r="AF3" i="29"/>
  <c r="AF4" s="1"/>
  <c r="AG5"/>
  <c r="AG2" s="1"/>
  <c r="AF3" i="31"/>
  <c r="AF4" s="1"/>
  <c r="AG5"/>
  <c r="AG2" s="1"/>
  <c r="AG5" i="27"/>
  <c r="AG2" s="1"/>
  <c r="AF3"/>
  <c r="AF4" s="1"/>
  <c r="AG5" i="25"/>
  <c r="AG2" s="1"/>
  <c r="AF3"/>
  <c r="AF4" s="1"/>
  <c r="AF3" i="30"/>
  <c r="AF4" s="1"/>
  <c r="AG5"/>
  <c r="AG2" s="1"/>
  <c r="AF3" i="21"/>
  <c r="AF4" s="1"/>
  <c r="AG5"/>
  <c r="AG2" s="1"/>
  <c r="AF3" i="20"/>
  <c r="AF4" s="1"/>
  <c r="AG5"/>
  <c r="AG2" s="1"/>
  <c r="H24" i="6"/>
  <c r="A25"/>
  <c r="B24"/>
  <c r="AG5" i="1" l="1"/>
  <c r="AG2" s="1"/>
  <c r="AF3"/>
  <c r="AF4" s="1"/>
  <c r="AG3" i="30"/>
  <c r="AG4" s="1"/>
  <c r="AH5"/>
  <c r="AH2" s="1"/>
  <c r="AG3" i="31"/>
  <c r="AG4" s="1"/>
  <c r="AH5"/>
  <c r="AH2" s="1"/>
  <c r="AH5" i="29"/>
  <c r="AH2" s="1"/>
  <c r="AG3"/>
  <c r="AG4" s="1"/>
  <c r="AG3" i="28"/>
  <c r="AG4" s="1"/>
  <c r="AH5"/>
  <c r="AH2" s="1"/>
  <c r="AG3" i="25"/>
  <c r="AG4" s="1"/>
  <c r="AH5"/>
  <c r="AH2" s="1"/>
  <c r="AG3" i="27"/>
  <c r="AG4" s="1"/>
  <c r="AH5"/>
  <c r="AH2" s="1"/>
  <c r="AG3" i="22"/>
  <c r="AG4" s="1"/>
  <c r="AH5"/>
  <c r="AH2" s="1"/>
  <c r="AH5" i="24"/>
  <c r="AH2" s="1"/>
  <c r="AG3"/>
  <c r="AG4" s="1"/>
  <c r="AG3" i="20"/>
  <c r="AG4" s="1"/>
  <c r="AH5"/>
  <c r="AH2" s="1"/>
  <c r="AG3" i="21"/>
  <c r="AG4" s="1"/>
  <c r="AH5"/>
  <c r="AH2" s="1"/>
  <c r="B25" i="6"/>
  <c r="A26"/>
  <c r="H25"/>
  <c r="AH5" i="1" l="1"/>
  <c r="AH2" s="1"/>
  <c r="D18" i="6"/>
  <c r="E18"/>
  <c r="F18"/>
  <c r="C18"/>
  <c r="E19"/>
  <c r="F19"/>
  <c r="D19"/>
  <c r="C19"/>
  <c r="E20"/>
  <c r="D20"/>
  <c r="C20"/>
  <c r="F20"/>
  <c r="E21"/>
  <c r="D21"/>
  <c r="F21"/>
  <c r="C21"/>
  <c r="E22"/>
  <c r="D22"/>
  <c r="F22"/>
  <c r="C22"/>
  <c r="D23"/>
  <c r="C23"/>
  <c r="E23"/>
  <c r="F23"/>
  <c r="AG3" i="1"/>
  <c r="AG4" s="1"/>
  <c r="D24" i="6"/>
  <c r="C24"/>
  <c r="E24"/>
  <c r="F24"/>
  <c r="AI5" i="22"/>
  <c r="AI2" s="1"/>
  <c r="AH3"/>
  <c r="AH4" s="1"/>
  <c r="AI5" i="27"/>
  <c r="AI2" s="1"/>
  <c r="AH3"/>
  <c r="AH4" s="1"/>
  <c r="AI5" i="25"/>
  <c r="AI2" s="1"/>
  <c r="AH3"/>
  <c r="AH4" s="1"/>
  <c r="AH3" i="28"/>
  <c r="AH4" s="1"/>
  <c r="AI5"/>
  <c r="AI2" s="1"/>
  <c r="AH3" i="31"/>
  <c r="AH4" s="1"/>
  <c r="AI5"/>
  <c r="AI2" s="1"/>
  <c r="AH3" i="30"/>
  <c r="AH4" s="1"/>
  <c r="AI5"/>
  <c r="AI2" s="1"/>
  <c r="AI5" i="24"/>
  <c r="AI2" s="1"/>
  <c r="AH3"/>
  <c r="AH4" s="1"/>
  <c r="AH3" i="29"/>
  <c r="AH4" s="1"/>
  <c r="AI5"/>
  <c r="AI2" s="1"/>
  <c r="AH3" i="21"/>
  <c r="AH4" s="1"/>
  <c r="AI5"/>
  <c r="AI2" s="1"/>
  <c r="AH3" i="20"/>
  <c r="AH4" s="1"/>
  <c r="AI5"/>
  <c r="AI2" s="1"/>
  <c r="B26" i="6"/>
  <c r="A27"/>
  <c r="H26"/>
  <c r="AI5" i="1" l="1"/>
  <c r="AI2" s="1"/>
  <c r="AH3"/>
  <c r="AH4" s="1"/>
  <c r="E25" i="6"/>
  <c r="C25"/>
  <c r="F25"/>
  <c r="D25"/>
  <c r="AJ5" i="29"/>
  <c r="AJ2" s="1"/>
  <c r="AI3"/>
  <c r="AI4" s="1"/>
  <c r="AI3" i="30"/>
  <c r="AI4" s="1"/>
  <c r="AJ5"/>
  <c r="AJ2" s="1"/>
  <c r="AI3" i="31"/>
  <c r="AI4" s="1"/>
  <c r="AJ5"/>
  <c r="AJ2" s="1"/>
  <c r="AJ5" i="28"/>
  <c r="AJ2" s="1"/>
  <c r="AI3"/>
  <c r="AI4" s="1"/>
  <c r="AI3" i="24"/>
  <c r="AI4" s="1"/>
  <c r="AJ5"/>
  <c r="AJ2" s="1"/>
  <c r="AI3" i="25"/>
  <c r="AI4" s="1"/>
  <c r="AJ5"/>
  <c r="AJ2" s="1"/>
  <c r="AI3" i="27"/>
  <c r="AI4" s="1"/>
  <c r="AJ5"/>
  <c r="AJ2" s="1"/>
  <c r="AI3" i="22"/>
  <c r="AI4" s="1"/>
  <c r="AJ5"/>
  <c r="AJ2" s="1"/>
  <c r="AI3" i="20"/>
  <c r="AI4" s="1"/>
  <c r="AJ5"/>
  <c r="AJ2" s="1"/>
  <c r="AJ5" i="21"/>
  <c r="AJ2" s="1"/>
  <c r="AI3"/>
  <c r="AI4" s="1"/>
  <c r="A28" i="6"/>
  <c r="H27"/>
  <c r="B27"/>
  <c r="AJ5" i="1" l="1"/>
  <c r="AJ2" s="1"/>
  <c r="AI3"/>
  <c r="AI4" s="1"/>
  <c r="AJ3" i="22"/>
  <c r="AJ4" s="1"/>
  <c r="AK5"/>
  <c r="AK2" s="1"/>
  <c r="AK5" i="27"/>
  <c r="AK2" s="1"/>
  <c r="AJ3"/>
  <c r="AJ4" s="1"/>
  <c r="AK5" i="25"/>
  <c r="AK2" s="1"/>
  <c r="AJ3"/>
  <c r="AJ4" s="1"/>
  <c r="AJ3" i="24"/>
  <c r="AJ4" s="1"/>
  <c r="AK5"/>
  <c r="AK2" s="1"/>
  <c r="AJ3" i="31"/>
  <c r="AJ4" s="1"/>
  <c r="AK5"/>
  <c r="AK2" s="1"/>
  <c r="AK5" i="30"/>
  <c r="AK2" s="1"/>
  <c r="AJ3"/>
  <c r="AJ4" s="1"/>
  <c r="AK5" i="28"/>
  <c r="AK2" s="1"/>
  <c r="AJ3"/>
  <c r="AJ4" s="1"/>
  <c r="AK5" i="29"/>
  <c r="AK2" s="1"/>
  <c r="AJ3"/>
  <c r="AJ4" s="1"/>
  <c r="AJ3" i="21"/>
  <c r="AJ4" s="1"/>
  <c r="AK5"/>
  <c r="AK2" s="1"/>
  <c r="AJ3" i="20"/>
  <c r="AJ4" s="1"/>
  <c r="AK5"/>
  <c r="AK2" s="1"/>
  <c r="H28" i="6"/>
  <c r="A29"/>
  <c r="B28"/>
  <c r="AK5" i="1" l="1"/>
  <c r="AK2" s="1"/>
  <c r="AJ3"/>
  <c r="AJ4" s="1"/>
  <c r="AL5" i="31"/>
  <c r="AL2" s="1"/>
  <c r="AK3"/>
  <c r="AK4" s="1"/>
  <c r="AK3" i="24"/>
  <c r="AK4" s="1"/>
  <c r="AL5"/>
  <c r="AL2" s="1"/>
  <c r="AK3" i="22"/>
  <c r="AK4" s="1"/>
  <c r="AL5"/>
  <c r="AL2" s="1"/>
  <c r="AL5" i="29"/>
  <c r="AL2" s="1"/>
  <c r="AK3"/>
  <c r="AK4" s="1"/>
  <c r="AL5" i="28"/>
  <c r="AL2" s="1"/>
  <c r="AK3"/>
  <c r="AK4" s="1"/>
  <c r="AL5" i="30"/>
  <c r="AL2" s="1"/>
  <c r="AK3"/>
  <c r="AK4" s="1"/>
  <c r="AL5" i="25"/>
  <c r="AL2" s="1"/>
  <c r="AK3"/>
  <c r="AK4" s="1"/>
  <c r="AL5" i="27"/>
  <c r="AL2" s="1"/>
  <c r="AK3"/>
  <c r="AK4" s="1"/>
  <c r="AL5" i="20"/>
  <c r="AK3"/>
  <c r="AK4" s="1"/>
  <c r="AK3" i="21"/>
  <c r="AK4" s="1"/>
  <c r="AL5"/>
  <c r="AL2" s="1"/>
  <c r="H29" i="6"/>
  <c r="B29"/>
  <c r="A30"/>
  <c r="AL3" i="20" l="1"/>
  <c r="AL4" s="1"/>
  <c r="AL2"/>
  <c r="AL5" i="1"/>
  <c r="AL2" s="1"/>
  <c r="F26" i="6"/>
  <c r="C26"/>
  <c r="D26"/>
  <c r="E26"/>
  <c r="E27"/>
  <c r="C27"/>
  <c r="AK3" i="1"/>
  <c r="AK4" s="1"/>
  <c r="D27" i="6"/>
  <c r="F27"/>
  <c r="E28"/>
  <c r="C28"/>
  <c r="D28"/>
  <c r="F28"/>
  <c r="AM5" i="22"/>
  <c r="AL3"/>
  <c r="AL4" s="1"/>
  <c r="AM5" i="24"/>
  <c r="AM2" s="1"/>
  <c r="AL3"/>
  <c r="AL4" s="1"/>
  <c r="AM5" i="27"/>
  <c r="AM2" s="1"/>
  <c r="AL3"/>
  <c r="AL4" s="1"/>
  <c r="AM5" i="25"/>
  <c r="AL3"/>
  <c r="AL4" s="1"/>
  <c r="AM5" i="30"/>
  <c r="AL3"/>
  <c r="AL4" s="1"/>
  <c r="AL3" i="28"/>
  <c r="AL4" s="1"/>
  <c r="AM5"/>
  <c r="AL3" i="29"/>
  <c r="AL4" s="1"/>
  <c r="AM5"/>
  <c r="AM2" s="1"/>
  <c r="AL3" i="31"/>
  <c r="AL4" s="1"/>
  <c r="AM5"/>
  <c r="AM2" s="1"/>
  <c r="AL3" i="21"/>
  <c r="AL4" s="1"/>
  <c r="AM5"/>
  <c r="AM2" s="1"/>
  <c r="B30" i="6"/>
  <c r="A31"/>
  <c r="H30"/>
  <c r="AM3" i="30" l="1"/>
  <c r="AM4" s="1"/>
  <c r="AM2"/>
  <c r="AM3" i="28"/>
  <c r="AM4" s="1"/>
  <c r="AM2"/>
  <c r="AM3" i="25"/>
  <c r="AM4" s="1"/>
  <c r="AM2"/>
  <c r="AM3" i="22"/>
  <c r="AM4" s="1"/>
  <c r="AM2"/>
  <c r="AM5" i="1"/>
  <c r="AM2" s="1"/>
  <c r="AL3"/>
  <c r="AL4" s="1"/>
  <c r="F29" i="6"/>
  <c r="E29"/>
  <c r="D29"/>
  <c r="C29"/>
  <c r="AM3" i="31"/>
  <c r="AM4" s="1"/>
  <c r="AN5"/>
  <c r="AN5" i="29"/>
  <c r="AM3"/>
  <c r="AM4" s="1"/>
  <c r="AM3" i="27"/>
  <c r="AM4" s="1"/>
  <c r="AN5"/>
  <c r="AN5" i="24"/>
  <c r="AM3"/>
  <c r="AM4" s="1"/>
  <c r="AN5" i="21"/>
  <c r="AM3"/>
  <c r="AM4" s="1"/>
  <c r="A32" i="6"/>
  <c r="H31"/>
  <c r="B31"/>
  <c r="AN3" i="31" l="1"/>
  <c r="AN4" s="1"/>
  <c r="AN2"/>
  <c r="AN3" i="29"/>
  <c r="AN4" s="1"/>
  <c r="AN2"/>
  <c r="AN3" i="27"/>
  <c r="AN4" s="1"/>
  <c r="AN2"/>
  <c r="AN3" i="24"/>
  <c r="AN4" s="1"/>
  <c r="AN2"/>
  <c r="AN3" i="21"/>
  <c r="AN4" s="1"/>
  <c r="AN2"/>
  <c r="AN5" i="1"/>
  <c r="AM3"/>
  <c r="AM4" s="1"/>
  <c r="D30" i="6"/>
  <c r="F30"/>
  <c r="C30"/>
  <c r="E30"/>
  <c r="H32"/>
  <c r="A33"/>
  <c r="B32"/>
  <c r="E31" l="1"/>
  <c r="AN2" i="1"/>
  <c r="D32" i="6"/>
  <c r="C32"/>
  <c r="AN3" i="1"/>
  <c r="AN4" s="1"/>
  <c r="D31" i="6"/>
  <c r="C31"/>
  <c r="F32"/>
  <c r="E32"/>
  <c r="F31"/>
  <c r="F33"/>
  <c r="E33"/>
  <c r="D33"/>
  <c r="C33"/>
  <c r="B33"/>
  <c r="A34"/>
  <c r="H33"/>
  <c r="F34" l="1"/>
  <c r="D34"/>
  <c r="C34"/>
  <c r="E34"/>
  <c r="H34"/>
  <c r="B34"/>
  <c r="A35"/>
  <c r="E35" l="1"/>
  <c r="D35"/>
  <c r="F35"/>
  <c r="C35"/>
  <c r="A36"/>
  <c r="H35"/>
  <c r="B35"/>
  <c r="E36" l="1"/>
  <c r="D36"/>
  <c r="F36"/>
  <c r="C36"/>
  <c r="A37"/>
  <c r="B36"/>
  <c r="F37" l="1"/>
  <c r="E37"/>
  <c r="C37"/>
  <c r="D37"/>
  <c r="A38"/>
  <c r="B37"/>
  <c r="F38" l="1"/>
  <c r="E38"/>
  <c r="C38"/>
  <c r="D38"/>
  <c r="B38"/>
  <c r="A39"/>
  <c r="E39" l="1"/>
  <c r="D39"/>
  <c r="F39"/>
  <c r="C39"/>
  <c r="B39"/>
  <c r="A40"/>
  <c r="E40" l="1"/>
  <c r="D40"/>
  <c r="F40"/>
  <c r="C40"/>
  <c r="A41"/>
  <c r="B40"/>
  <c r="F41" l="1"/>
  <c r="E41"/>
  <c r="D41"/>
  <c r="C41"/>
  <c r="B41"/>
  <c r="A42"/>
  <c r="F42" l="1"/>
  <c r="D42"/>
  <c r="C42"/>
  <c r="E42"/>
  <c r="A43"/>
  <c r="B42"/>
  <c r="E43" l="1"/>
  <c r="D43"/>
  <c r="C43"/>
  <c r="F43"/>
  <c r="B43"/>
  <c r="A44"/>
  <c r="E44" l="1"/>
  <c r="D44"/>
  <c r="C44"/>
  <c r="F44"/>
  <c r="A45"/>
  <c r="B44"/>
  <c r="F45" l="1"/>
  <c r="D45"/>
  <c r="E45"/>
  <c r="C45"/>
  <c r="B45"/>
  <c r="A46"/>
  <c r="F46" l="1"/>
  <c r="E46"/>
  <c r="C46"/>
  <c r="D46"/>
  <c r="A47"/>
  <c r="B46"/>
  <c r="E47" l="1"/>
  <c r="D47"/>
  <c r="F47"/>
  <c r="C47"/>
  <c r="B47"/>
  <c r="A48"/>
  <c r="E48" l="1"/>
  <c r="D48"/>
  <c r="F48"/>
  <c r="C48"/>
  <c r="A49"/>
  <c r="B48"/>
  <c r="F49" l="1"/>
  <c r="E49"/>
  <c r="D49"/>
  <c r="C49"/>
  <c r="B49"/>
  <c r="A50"/>
  <c r="F50" l="1"/>
  <c r="D50"/>
  <c r="C50"/>
  <c r="E50"/>
  <c r="A51"/>
  <c r="B50"/>
  <c r="E51" l="1"/>
  <c r="D51"/>
  <c r="F51"/>
  <c r="C51"/>
  <c r="B51"/>
  <c r="A52"/>
  <c r="E52" l="1"/>
  <c r="D52"/>
  <c r="F52"/>
  <c r="C52"/>
  <c r="A53"/>
  <c r="B52"/>
  <c r="F53" l="1"/>
  <c r="E53"/>
  <c r="C53"/>
  <c r="D53"/>
  <c r="B53"/>
  <c r="A54"/>
  <c r="F54" l="1"/>
  <c r="E54"/>
  <c r="C54"/>
  <c r="D54"/>
  <c r="A55"/>
  <c r="B54"/>
  <c r="E55" l="1"/>
  <c r="D55"/>
  <c r="F55"/>
  <c r="C55"/>
  <c r="B55"/>
  <c r="A56"/>
  <c r="E56" l="1"/>
  <c r="D56"/>
  <c r="F56"/>
  <c r="C56"/>
  <c r="A57"/>
  <c r="B56"/>
  <c r="F57" l="1"/>
  <c r="D57"/>
  <c r="C57"/>
  <c r="E57"/>
  <c r="B57"/>
  <c r="A58"/>
  <c r="F58" l="1"/>
  <c r="D58"/>
  <c r="C58"/>
  <c r="E58"/>
  <c r="A59"/>
  <c r="B58"/>
  <c r="E59" l="1"/>
  <c r="D59"/>
  <c r="C59"/>
  <c r="F59"/>
  <c r="B59"/>
  <c r="A60"/>
  <c r="E60" l="1"/>
  <c r="D60"/>
  <c r="C60"/>
  <c r="F60"/>
  <c r="A61"/>
  <c r="B60"/>
  <c r="F61" l="1"/>
  <c r="D61"/>
  <c r="E61"/>
  <c r="C61"/>
  <c r="B61"/>
  <c r="A62"/>
  <c r="F62" l="1"/>
  <c r="E62"/>
  <c r="C62"/>
  <c r="D62"/>
  <c r="A63"/>
  <c r="B62"/>
  <c r="E63" l="1"/>
  <c r="D63"/>
  <c r="F63"/>
  <c r="C63"/>
  <c r="B63"/>
  <c r="A64"/>
  <c r="E64" l="1"/>
  <c r="D64"/>
  <c r="F64"/>
  <c r="C64"/>
  <c r="A65"/>
  <c r="B64"/>
  <c r="F65" l="1"/>
  <c r="E65"/>
  <c r="D65"/>
  <c r="C65"/>
  <c r="B65"/>
  <c r="A66"/>
  <c r="F66" l="1"/>
  <c r="D66"/>
  <c r="C66"/>
  <c r="E66"/>
  <c r="A67"/>
  <c r="B66"/>
  <c r="E67" l="1"/>
  <c r="D67"/>
  <c r="F67"/>
  <c r="C67"/>
  <c r="B67"/>
  <c r="A68"/>
  <c r="E68" l="1"/>
  <c r="D68"/>
  <c r="F68"/>
  <c r="C68"/>
  <c r="A69"/>
  <c r="B68"/>
  <c r="F69" l="1"/>
  <c r="E69"/>
  <c r="C69"/>
  <c r="D69"/>
  <c r="B69"/>
  <c r="A70"/>
  <c r="F70" l="1"/>
  <c r="E70"/>
  <c r="C70"/>
  <c r="D70"/>
  <c r="A71"/>
  <c r="B70"/>
  <c r="E71" l="1"/>
  <c r="D71"/>
  <c r="F71"/>
  <c r="C71"/>
  <c r="B71"/>
  <c r="A72"/>
  <c r="E72" l="1"/>
  <c r="D72"/>
  <c r="F72"/>
  <c r="C72"/>
  <c r="A73"/>
  <c r="B72"/>
  <c r="F73" l="1"/>
  <c r="E73"/>
  <c r="D73"/>
  <c r="C73"/>
  <c r="B73"/>
  <c r="A74"/>
  <c r="F74" l="1"/>
  <c r="D74"/>
  <c r="C74"/>
  <c r="E74"/>
  <c r="A75"/>
  <c r="B74"/>
  <c r="E75" l="1"/>
  <c r="D75"/>
  <c r="C75"/>
  <c r="F75"/>
  <c r="B75"/>
  <c r="A76"/>
  <c r="E76" l="1"/>
  <c r="D76"/>
  <c r="C76"/>
  <c r="F76"/>
  <c r="A77"/>
  <c r="B76"/>
  <c r="F77" l="1"/>
  <c r="D77"/>
  <c r="E77"/>
  <c r="C77"/>
  <c r="B77"/>
  <c r="A78"/>
  <c r="F78" l="1"/>
  <c r="E78"/>
  <c r="C78"/>
  <c r="D78"/>
  <c r="A79"/>
  <c r="B78"/>
  <c r="E79" l="1"/>
  <c r="D79"/>
  <c r="F79"/>
  <c r="C79"/>
  <c r="B79"/>
  <c r="A80"/>
  <c r="E80" l="1"/>
  <c r="D80"/>
  <c r="F80"/>
  <c r="C80"/>
  <c r="A81"/>
  <c r="B80"/>
  <c r="F81" l="1"/>
  <c r="E81"/>
  <c r="D81"/>
  <c r="C81"/>
  <c r="B81"/>
  <c r="A82"/>
  <c r="F82" l="1"/>
  <c r="D82"/>
  <c r="C82"/>
  <c r="E82"/>
  <c r="A83"/>
  <c r="B82"/>
  <c r="E83" l="1"/>
  <c r="D83"/>
  <c r="F83"/>
  <c r="C83"/>
  <c r="B83"/>
  <c r="A84"/>
  <c r="E84" l="1"/>
  <c r="D84"/>
  <c r="F84"/>
  <c r="C84"/>
  <c r="A85"/>
  <c r="B84"/>
  <c r="F85" l="1"/>
  <c r="E85"/>
  <c r="C85"/>
  <c r="D85"/>
  <c r="B85"/>
  <c r="A86"/>
  <c r="F86" l="1"/>
  <c r="E86"/>
  <c r="C86"/>
  <c r="D86"/>
  <c r="A87"/>
  <c r="B86"/>
  <c r="E87" l="1"/>
  <c r="D87"/>
  <c r="F87"/>
  <c r="C87"/>
  <c r="B87"/>
  <c r="A88"/>
  <c r="E88" l="1"/>
  <c r="D88"/>
  <c r="F88"/>
  <c r="C88"/>
  <c r="A89"/>
  <c r="B88"/>
  <c r="F89" l="1"/>
  <c r="E89"/>
  <c r="D89"/>
  <c r="C89"/>
  <c r="B89"/>
  <c r="A90"/>
  <c r="F90" l="1"/>
  <c r="D90"/>
  <c r="C90"/>
  <c r="E90"/>
  <c r="A91"/>
  <c r="B90"/>
  <c r="E91" l="1"/>
  <c r="D91"/>
  <c r="F91"/>
  <c r="C91"/>
  <c r="B91"/>
  <c r="A92"/>
  <c r="E92" l="1"/>
  <c r="D92"/>
  <c r="C92"/>
  <c r="F92"/>
  <c r="A93"/>
  <c r="B92"/>
  <c r="F93" l="1"/>
  <c r="D93"/>
  <c r="E93"/>
  <c r="C93"/>
  <c r="B93"/>
  <c r="A94"/>
  <c r="F94" l="1"/>
  <c r="E94"/>
  <c r="C94"/>
  <c r="D94"/>
  <c r="A95"/>
  <c r="B94"/>
  <c r="E95" l="1"/>
  <c r="D95"/>
  <c r="F95"/>
  <c r="C95"/>
  <c r="B95"/>
  <c r="A96"/>
  <c r="E96" l="1"/>
  <c r="D96"/>
  <c r="F96"/>
  <c r="C96"/>
  <c r="A97"/>
  <c r="B96"/>
  <c r="F97" l="1"/>
  <c r="E97"/>
  <c r="D97"/>
  <c r="C97"/>
  <c r="B97"/>
  <c r="A98"/>
  <c r="F98" l="1"/>
  <c r="D98"/>
  <c r="C98"/>
  <c r="E98"/>
  <c r="A99"/>
  <c r="B98"/>
  <c r="E99" l="1"/>
  <c r="D99"/>
  <c r="C99"/>
  <c r="F99"/>
  <c r="B99"/>
  <c r="A100"/>
  <c r="E100" l="1"/>
  <c r="D100"/>
  <c r="F100"/>
  <c r="C100"/>
  <c r="A101"/>
  <c r="B100"/>
  <c r="F101" l="1"/>
  <c r="E101"/>
  <c r="C101"/>
  <c r="D101"/>
  <c r="B101"/>
  <c r="A102"/>
  <c r="F102" l="1"/>
  <c r="E102"/>
  <c r="C102"/>
  <c r="D102"/>
  <c r="A103"/>
  <c r="B102"/>
  <c r="E103" l="1"/>
  <c r="D103"/>
  <c r="F103"/>
  <c r="C103"/>
  <c r="B103"/>
  <c r="A104"/>
  <c r="E104" l="1"/>
  <c r="D104"/>
  <c r="F104"/>
  <c r="C104"/>
  <c r="A105"/>
  <c r="B104"/>
  <c r="F105" l="1"/>
  <c r="E105"/>
  <c r="D105"/>
  <c r="C105"/>
  <c r="B105"/>
  <c r="A106"/>
  <c r="F106" l="1"/>
  <c r="D106"/>
  <c r="C106"/>
  <c r="E106"/>
  <c r="A107"/>
  <c r="B106"/>
  <c r="E107" l="1"/>
  <c r="D107"/>
  <c r="F107"/>
  <c r="C107"/>
  <c r="B107"/>
  <c r="A108"/>
  <c r="E108" l="1"/>
  <c r="D108"/>
  <c r="C108"/>
  <c r="F108"/>
  <c r="A109"/>
  <c r="B108"/>
  <c r="F109" l="1"/>
  <c r="D109"/>
  <c r="E109"/>
  <c r="C109"/>
  <c r="B109"/>
  <c r="A110"/>
  <c r="F110" l="1"/>
  <c r="E110"/>
  <c r="C110"/>
  <c r="D110"/>
  <c r="A111"/>
  <c r="B110"/>
  <c r="E111" l="1"/>
  <c r="D111"/>
  <c r="F111"/>
  <c r="C111"/>
  <c r="B111"/>
  <c r="A112"/>
  <c r="E112" l="1"/>
  <c r="D112"/>
  <c r="F112"/>
  <c r="C112"/>
  <c r="A113"/>
  <c r="B112"/>
  <c r="F113" l="1"/>
  <c r="E113"/>
  <c r="D113"/>
  <c r="C113"/>
  <c r="B113"/>
  <c r="A114"/>
  <c r="F114" l="1"/>
  <c r="D114"/>
  <c r="C114"/>
  <c r="E114"/>
  <c r="A115"/>
  <c r="B114"/>
  <c r="E115" l="1"/>
  <c r="D115"/>
  <c r="C115"/>
  <c r="F115"/>
  <c r="B115"/>
  <c r="A116"/>
  <c r="E116" l="1"/>
  <c r="D116"/>
  <c r="F116"/>
  <c r="C116"/>
  <c r="A117"/>
  <c r="B116"/>
  <c r="F117" l="1"/>
  <c r="E117"/>
  <c r="C117"/>
  <c r="D117"/>
  <c r="B117"/>
  <c r="A118"/>
  <c r="F118" l="1"/>
  <c r="E118"/>
  <c r="C118"/>
  <c r="D118"/>
  <c r="A119"/>
  <c r="B118"/>
  <c r="E119" l="1"/>
  <c r="D119"/>
  <c r="F119"/>
  <c r="C119"/>
  <c r="B119"/>
  <c r="A120"/>
  <c r="E120" l="1"/>
  <c r="D120"/>
  <c r="F120"/>
  <c r="C120"/>
  <c r="A121"/>
  <c r="B120"/>
  <c r="F121" l="1"/>
  <c r="D121"/>
  <c r="C121"/>
  <c r="E121"/>
  <c r="B121"/>
  <c r="A122"/>
  <c r="F122" l="1"/>
  <c r="D122"/>
  <c r="C122"/>
  <c r="E122"/>
  <c r="A123"/>
  <c r="B122"/>
  <c r="E123" l="1"/>
  <c r="D123"/>
  <c r="F123"/>
  <c r="C123"/>
  <c r="B123"/>
  <c r="A124"/>
  <c r="E124" l="1"/>
  <c r="D124"/>
  <c r="F124"/>
  <c r="C124"/>
  <c r="A125"/>
  <c r="B124"/>
  <c r="F125" l="1"/>
  <c r="D125"/>
  <c r="E125"/>
  <c r="C125"/>
  <c r="B125"/>
  <c r="A126"/>
  <c r="F126" l="1"/>
  <c r="E126"/>
  <c r="C126"/>
  <c r="D126"/>
  <c r="A127"/>
  <c r="B126"/>
  <c r="E127" l="1"/>
  <c r="D127"/>
  <c r="F127"/>
  <c r="C127"/>
  <c r="B127"/>
  <c r="A128"/>
  <c r="E128" l="1"/>
  <c r="D128"/>
  <c r="F128"/>
  <c r="C128"/>
  <c r="A129"/>
  <c r="B128"/>
  <c r="F129" l="1"/>
  <c r="E129"/>
  <c r="D129"/>
  <c r="C129"/>
  <c r="B129"/>
  <c r="A130"/>
  <c r="F130" l="1"/>
  <c r="D130"/>
  <c r="C130"/>
  <c r="E130"/>
  <c r="A131"/>
  <c r="B130"/>
  <c r="E131" l="1"/>
  <c r="D131"/>
  <c r="C131"/>
  <c r="F131"/>
  <c r="B131"/>
  <c r="A132"/>
  <c r="E132" l="1"/>
  <c r="D132"/>
  <c r="C132"/>
  <c r="F132"/>
  <c r="A133"/>
  <c r="B132"/>
  <c r="F133" l="1"/>
  <c r="E133"/>
  <c r="C133"/>
  <c r="D133"/>
  <c r="B133"/>
  <c r="A134"/>
  <c r="F134" l="1"/>
  <c r="E134"/>
  <c r="C134"/>
  <c r="D134"/>
  <c r="A135"/>
  <c r="B134"/>
  <c r="E135" l="1"/>
  <c r="D135"/>
  <c r="F135"/>
  <c r="C135"/>
  <c r="B135"/>
  <c r="A136"/>
  <c r="E136" l="1"/>
  <c r="D136"/>
  <c r="F136"/>
  <c r="C136"/>
  <c r="A137"/>
  <c r="B136"/>
  <c r="F137" l="1"/>
  <c r="E137"/>
  <c r="D137"/>
  <c r="C137"/>
  <c r="A138"/>
  <c r="B137"/>
  <c r="F138" l="1"/>
  <c r="D138"/>
  <c r="C138"/>
  <c r="E138"/>
  <c r="A139"/>
  <c r="B138"/>
  <c r="E139" l="1"/>
  <c r="D139"/>
  <c r="F139"/>
  <c r="C139"/>
  <c r="B139"/>
  <c r="A140"/>
  <c r="E140" l="1"/>
  <c r="D140"/>
  <c r="F140"/>
  <c r="C140"/>
  <c r="A141"/>
  <c r="B140"/>
  <c r="F141" l="1"/>
  <c r="D141"/>
  <c r="E141"/>
  <c r="C141"/>
  <c r="B141"/>
  <c r="A142"/>
  <c r="F142" l="1"/>
  <c r="E142"/>
  <c r="C142"/>
  <c r="D142"/>
  <c r="A143"/>
  <c r="B142"/>
  <c r="E143" l="1"/>
  <c r="D143"/>
  <c r="F143"/>
  <c r="C143"/>
  <c r="B143"/>
  <c r="A144"/>
  <c r="E144" l="1"/>
  <c r="D144"/>
  <c r="F144"/>
  <c r="C144"/>
  <c r="A145"/>
  <c r="B144"/>
  <c r="F145" l="1"/>
  <c r="E145"/>
  <c r="D145"/>
  <c r="C145"/>
  <c r="A146"/>
  <c r="B145"/>
  <c r="F146" l="1"/>
  <c r="D146"/>
  <c r="C146"/>
  <c r="E146"/>
  <c r="A147"/>
  <c r="B146"/>
  <c r="E147" l="1"/>
  <c r="D147"/>
  <c r="C147"/>
  <c r="F147"/>
  <c r="B147"/>
  <c r="A148"/>
  <c r="E148" l="1"/>
  <c r="D148"/>
  <c r="C148"/>
  <c r="F148"/>
  <c r="B148"/>
  <c r="A149"/>
  <c r="F149" l="1"/>
  <c r="E149"/>
  <c r="C149"/>
  <c r="D149"/>
  <c r="A150"/>
  <c r="B149"/>
  <c r="F150" l="1"/>
  <c r="E150"/>
  <c r="C150"/>
  <c r="D150"/>
  <c r="A151"/>
  <c r="B150"/>
  <c r="E151" l="1"/>
  <c r="D151"/>
  <c r="F151"/>
  <c r="C151"/>
  <c r="B151"/>
  <c r="A152"/>
  <c r="E152" l="1"/>
  <c r="D152"/>
  <c r="F152"/>
  <c r="C152"/>
  <c r="A153"/>
  <c r="B152"/>
  <c r="F153" l="1"/>
  <c r="D153"/>
  <c r="C153"/>
  <c r="E153"/>
  <c r="A154"/>
  <c r="B153"/>
  <c r="F154" l="1"/>
  <c r="D154"/>
  <c r="C154"/>
  <c r="E154"/>
  <c r="A155"/>
  <c r="B154"/>
  <c r="E155" l="1"/>
  <c r="D155"/>
  <c r="F155"/>
  <c r="C155"/>
  <c r="B155"/>
  <c r="A156"/>
  <c r="E156" l="1"/>
  <c r="D156"/>
  <c r="F156"/>
  <c r="C156"/>
  <c r="B156"/>
  <c r="A157"/>
  <c r="F157" l="1"/>
  <c r="D157"/>
  <c r="E157"/>
  <c r="C157"/>
  <c r="A158"/>
  <c r="B157"/>
  <c r="F158" l="1"/>
  <c r="E158"/>
  <c r="C158"/>
  <c r="D158"/>
  <c r="A159"/>
  <c r="B158"/>
  <c r="E159" l="1"/>
  <c r="D159"/>
  <c r="F159"/>
  <c r="C159"/>
  <c r="B159"/>
  <c r="A160"/>
  <c r="E160" l="1"/>
  <c r="D160"/>
  <c r="F160"/>
  <c r="C160"/>
  <c r="A161"/>
  <c r="B160"/>
  <c r="F161" l="1"/>
  <c r="E161"/>
  <c r="D161"/>
  <c r="C161"/>
  <c r="A162"/>
  <c r="B161"/>
  <c r="F162" l="1"/>
  <c r="D162"/>
  <c r="C162"/>
  <c r="E162"/>
  <c r="A163"/>
  <c r="B162"/>
  <c r="E163" l="1"/>
  <c r="D163"/>
  <c r="C163"/>
  <c r="F163"/>
  <c r="B163"/>
  <c r="A164"/>
  <c r="E164" l="1"/>
  <c r="D164"/>
  <c r="C164"/>
  <c r="F164"/>
  <c r="B164"/>
  <c r="A165"/>
  <c r="F165" l="1"/>
  <c r="E165"/>
  <c r="C165"/>
  <c r="D165"/>
  <c r="A166"/>
  <c r="B165"/>
  <c r="F166" l="1"/>
  <c r="E166"/>
  <c r="C166"/>
  <c r="D166"/>
  <c r="A167"/>
  <c r="B166"/>
  <c r="E167" l="1"/>
  <c r="D167"/>
  <c r="F167"/>
  <c r="C167"/>
  <c r="B167"/>
  <c r="A168"/>
  <c r="E168" l="1"/>
  <c r="D168"/>
  <c r="F168"/>
  <c r="C168"/>
  <c r="A169"/>
  <c r="B168"/>
  <c r="F169" l="1"/>
  <c r="E169"/>
  <c r="D169"/>
  <c r="C169"/>
  <c r="B169"/>
  <c r="A170"/>
  <c r="F170" l="1"/>
  <c r="D170"/>
  <c r="C170"/>
  <c r="E170"/>
  <c r="A171"/>
  <c r="B170"/>
  <c r="E171" l="1"/>
  <c r="D171"/>
  <c r="F171"/>
  <c r="C171"/>
  <c r="B171"/>
  <c r="A172"/>
  <c r="E172" l="1"/>
  <c r="D172"/>
  <c r="F172"/>
  <c r="C172"/>
  <c r="B172"/>
  <c r="A173"/>
  <c r="F173" l="1"/>
  <c r="D173"/>
  <c r="E173"/>
  <c r="C173"/>
  <c r="B173"/>
  <c r="A174"/>
  <c r="F174" l="1"/>
  <c r="E174"/>
  <c r="C174"/>
  <c r="D174"/>
  <c r="A175"/>
  <c r="B174"/>
  <c r="E175" l="1"/>
  <c r="D175"/>
  <c r="F175"/>
  <c r="C175"/>
  <c r="B175"/>
  <c r="A176"/>
  <c r="E176" l="1"/>
  <c r="D176"/>
  <c r="F176"/>
  <c r="C176"/>
  <c r="A177"/>
  <c r="B176"/>
  <c r="F177" l="1"/>
  <c r="D177"/>
  <c r="C177"/>
  <c r="E177"/>
  <c r="A178"/>
  <c r="B177"/>
  <c r="F178" l="1"/>
  <c r="D178"/>
  <c r="C178"/>
  <c r="E178"/>
  <c r="A179"/>
  <c r="B178"/>
  <c r="E179" l="1"/>
  <c r="D179"/>
  <c r="C179"/>
  <c r="F179"/>
  <c r="B179"/>
  <c r="A180"/>
  <c r="E180" l="1"/>
  <c r="D180"/>
  <c r="C180"/>
  <c r="F180"/>
  <c r="A181"/>
  <c r="B180"/>
  <c r="F181" l="1"/>
  <c r="E181"/>
  <c r="C181"/>
  <c r="D181"/>
  <c r="A182"/>
  <c r="B181"/>
  <c r="F182" l="1"/>
  <c r="E182"/>
  <c r="C182"/>
  <c r="D182"/>
  <c r="B182"/>
  <c r="A183"/>
  <c r="E183" l="1"/>
  <c r="D183"/>
  <c r="F183"/>
  <c r="C183"/>
  <c r="B183"/>
  <c r="A184"/>
  <c r="E184" l="1"/>
  <c r="D184"/>
  <c r="F184"/>
  <c r="C184"/>
  <c r="A185"/>
  <c r="B184"/>
  <c r="F185" l="1"/>
  <c r="E185"/>
  <c r="D185"/>
  <c r="C185"/>
  <c r="B185"/>
  <c r="A186"/>
  <c r="F186" l="1"/>
  <c r="D186"/>
  <c r="C186"/>
  <c r="E186"/>
  <c r="A187"/>
  <c r="B186"/>
  <c r="E187" l="1"/>
  <c r="D187"/>
  <c r="F187"/>
  <c r="C187"/>
  <c r="B187"/>
  <c r="A188"/>
  <c r="E188" l="1"/>
  <c r="D188"/>
  <c r="F188"/>
  <c r="C188"/>
  <c r="B188"/>
  <c r="A189"/>
  <c r="F189" l="1"/>
  <c r="D189"/>
  <c r="E189"/>
  <c r="C189"/>
  <c r="A190"/>
  <c r="B189"/>
  <c r="F190" l="1"/>
  <c r="E190"/>
  <c r="C190"/>
  <c r="D190"/>
  <c r="A191"/>
  <c r="B190"/>
  <c r="E191" l="1"/>
  <c r="D191"/>
  <c r="F191"/>
  <c r="C191"/>
  <c r="B191"/>
  <c r="A192"/>
  <c r="E192" l="1"/>
  <c r="D192"/>
  <c r="F192"/>
  <c r="C192"/>
  <c r="A193"/>
  <c r="B192"/>
  <c r="F193" l="1"/>
  <c r="D193"/>
  <c r="C193"/>
  <c r="E193"/>
  <c r="A194"/>
  <c r="B193"/>
  <c r="F194" l="1"/>
  <c r="D194"/>
  <c r="C194"/>
  <c r="E194"/>
  <c r="A195"/>
  <c r="B194"/>
  <c r="E195" l="1"/>
  <c r="D195"/>
  <c r="C195"/>
  <c r="F195"/>
  <c r="B195"/>
  <c r="A196"/>
  <c r="E196" l="1"/>
  <c r="D196"/>
  <c r="C196"/>
  <c r="F196"/>
  <c r="B196"/>
  <c r="A197"/>
  <c r="F197" l="1"/>
  <c r="E197"/>
  <c r="C197"/>
  <c r="D197"/>
  <c r="A198"/>
  <c r="B197"/>
  <c r="F198" l="1"/>
  <c r="E198"/>
  <c r="C198"/>
  <c r="D198"/>
  <c r="A199"/>
  <c r="B198"/>
  <c r="E199" l="1"/>
  <c r="D199"/>
  <c r="F199"/>
  <c r="C199"/>
  <c r="B199"/>
  <c r="A200"/>
  <c r="E200" l="1"/>
  <c r="D200"/>
  <c r="F200"/>
  <c r="C200"/>
  <c r="A201"/>
  <c r="B200"/>
  <c r="F201" l="1"/>
  <c r="E201"/>
  <c r="D201"/>
  <c r="C201"/>
  <c r="B201"/>
  <c r="A202"/>
  <c r="F202" l="1"/>
  <c r="D202"/>
  <c r="C202"/>
  <c r="E202"/>
  <c r="B202"/>
  <c r="A203"/>
  <c r="E203" l="1"/>
  <c r="D203"/>
  <c r="F203"/>
  <c r="C203"/>
  <c r="B203"/>
  <c r="A204"/>
  <c r="E204" l="1"/>
  <c r="D204"/>
  <c r="F204"/>
  <c r="C204"/>
  <c r="B204"/>
  <c r="A205"/>
  <c r="F205" l="1"/>
  <c r="D205"/>
  <c r="E205"/>
  <c r="C205"/>
  <c r="A206"/>
  <c r="B205"/>
  <c r="F206" l="1"/>
  <c r="E206"/>
  <c r="C206"/>
  <c r="D206"/>
  <c r="B206"/>
  <c r="A207"/>
  <c r="E207" l="1"/>
  <c r="D207"/>
  <c r="F207"/>
  <c r="C207"/>
  <c r="B207"/>
  <c r="A208"/>
  <c r="E208" l="1"/>
  <c r="D208"/>
  <c r="F208"/>
  <c r="C208"/>
  <c r="A209"/>
  <c r="B208"/>
  <c r="F209" l="1"/>
  <c r="D209"/>
  <c r="C209"/>
  <c r="E209"/>
  <c r="A210"/>
  <c r="B209"/>
  <c r="F210" l="1"/>
  <c r="D210"/>
  <c r="C210"/>
  <c r="E210"/>
  <c r="A211"/>
  <c r="B210"/>
  <c r="E211" l="1"/>
  <c r="D211"/>
  <c r="C211"/>
  <c r="F211"/>
  <c r="B211"/>
  <c r="A212"/>
  <c r="E212" l="1"/>
  <c r="D212"/>
  <c r="C212"/>
  <c r="F212"/>
  <c r="B212"/>
  <c r="A213"/>
  <c r="F213" l="1"/>
  <c r="E213"/>
  <c r="C213"/>
  <c r="D213"/>
  <c r="B213"/>
  <c r="A214"/>
  <c r="F214" l="1"/>
  <c r="E214"/>
  <c r="C214"/>
  <c r="D214"/>
  <c r="A215"/>
  <c r="B214"/>
  <c r="E215" l="1"/>
  <c r="D215"/>
  <c r="F215"/>
  <c r="C215"/>
  <c r="B215"/>
  <c r="A216"/>
  <c r="E216" l="1"/>
  <c r="D216"/>
  <c r="F216"/>
  <c r="C216"/>
  <c r="A217"/>
  <c r="B216"/>
  <c r="F217" l="1"/>
  <c r="E217"/>
  <c r="D217"/>
  <c r="C217"/>
  <c r="A218"/>
  <c r="B217"/>
  <c r="F218" l="1"/>
  <c r="D218"/>
  <c r="C218"/>
  <c r="E218"/>
  <c r="B218"/>
  <c r="A219"/>
  <c r="E219" l="1"/>
  <c r="D219"/>
  <c r="F219"/>
  <c r="C219"/>
  <c r="B219"/>
  <c r="A220"/>
  <c r="E220" l="1"/>
  <c r="D220"/>
  <c r="F220"/>
  <c r="C220"/>
  <c r="A221"/>
  <c r="B220"/>
  <c r="F221" l="1"/>
  <c r="D221"/>
  <c r="E221"/>
  <c r="C221"/>
  <c r="B221"/>
  <c r="A222"/>
  <c r="F222" l="1"/>
  <c r="E222"/>
  <c r="C222"/>
  <c r="D222"/>
  <c r="B222"/>
  <c r="A223"/>
  <c r="E223" l="1"/>
  <c r="D223"/>
  <c r="F223"/>
  <c r="C223"/>
  <c r="B223"/>
  <c r="A224"/>
  <c r="E224" l="1"/>
  <c r="D224"/>
  <c r="F224"/>
  <c r="C224"/>
  <c r="A225"/>
  <c r="B224"/>
  <c r="F225" l="1"/>
  <c r="E225"/>
  <c r="D225"/>
  <c r="C225"/>
  <c r="B225"/>
  <c r="A226"/>
  <c r="F226" l="1"/>
  <c r="D226"/>
  <c r="C226"/>
  <c r="E226"/>
  <c r="B226"/>
  <c r="A227"/>
  <c r="E227" l="1"/>
  <c r="D227"/>
  <c r="C227"/>
  <c r="F227"/>
  <c r="B227"/>
  <c r="A228"/>
  <c r="E228" l="1"/>
  <c r="D228"/>
  <c r="C228"/>
  <c r="F228"/>
  <c r="B228"/>
  <c r="A229"/>
  <c r="F229" l="1"/>
  <c r="E229"/>
  <c r="C229"/>
  <c r="D229"/>
  <c r="B229"/>
  <c r="A230"/>
  <c r="F230" l="1"/>
  <c r="E230"/>
  <c r="C230"/>
  <c r="D230"/>
  <c r="B230"/>
  <c r="A231"/>
  <c r="E231" l="1"/>
  <c r="D231"/>
  <c r="F231"/>
  <c r="C231"/>
  <c r="B231"/>
  <c r="A232"/>
  <c r="E232" l="1"/>
  <c r="D232"/>
  <c r="F232"/>
  <c r="C232"/>
  <c r="A233"/>
  <c r="B232"/>
  <c r="F233" l="1"/>
  <c r="D233"/>
  <c r="C233"/>
  <c r="E233"/>
  <c r="A234"/>
  <c r="B233"/>
  <c r="F234" l="1"/>
  <c r="D234"/>
  <c r="C234"/>
  <c r="E234"/>
  <c r="A235"/>
  <c r="B234"/>
  <c r="E235" l="1"/>
  <c r="D235"/>
  <c r="F235"/>
  <c r="C235"/>
  <c r="B235"/>
  <c r="A236"/>
  <c r="E236" l="1"/>
  <c r="D236"/>
  <c r="F236"/>
  <c r="C236"/>
  <c r="B236"/>
  <c r="A237"/>
  <c r="F237" l="1"/>
  <c r="D237"/>
  <c r="E237"/>
  <c r="C237"/>
  <c r="B237"/>
  <c r="A238"/>
  <c r="F238" l="1"/>
  <c r="E238"/>
  <c r="C238"/>
  <c r="D238"/>
  <c r="A239"/>
  <c r="B238"/>
  <c r="E239" l="1"/>
  <c r="D239"/>
  <c r="F239"/>
  <c r="C239"/>
  <c r="B239"/>
  <c r="A240"/>
  <c r="E240" l="1"/>
  <c r="D240"/>
  <c r="F240"/>
  <c r="C240"/>
  <c r="A241"/>
  <c r="B240"/>
  <c r="F241" l="1"/>
  <c r="E241"/>
  <c r="D241"/>
  <c r="C241"/>
  <c r="B241"/>
  <c r="A242"/>
  <c r="F242" l="1"/>
  <c r="D242"/>
  <c r="C242"/>
  <c r="E242"/>
  <c r="A243"/>
  <c r="B242"/>
  <c r="E243" l="1"/>
  <c r="D243"/>
  <c r="C243"/>
  <c r="F243"/>
  <c r="B243"/>
  <c r="A244"/>
  <c r="E244" l="1"/>
  <c r="D244"/>
  <c r="C244"/>
  <c r="F244"/>
  <c r="B244"/>
  <c r="A245"/>
  <c r="F245" l="1"/>
  <c r="E245"/>
  <c r="C245"/>
  <c r="D245"/>
  <c r="A246"/>
  <c r="B245"/>
  <c r="F246" l="1"/>
  <c r="E246"/>
  <c r="C246"/>
  <c r="D246"/>
  <c r="B246"/>
  <c r="A247"/>
  <c r="E247" l="1"/>
  <c r="D247"/>
  <c r="F247"/>
  <c r="C247"/>
  <c r="B247"/>
  <c r="A248"/>
  <c r="E248" l="1"/>
  <c r="D248"/>
  <c r="F248"/>
  <c r="C248"/>
  <c r="A249"/>
  <c r="B248"/>
  <c r="F249" l="1"/>
  <c r="D249"/>
  <c r="C249"/>
  <c r="E249"/>
  <c r="B249"/>
  <c r="A250"/>
  <c r="F250" l="1"/>
  <c r="D250"/>
  <c r="C250"/>
  <c r="E250"/>
  <c r="B250"/>
  <c r="A251"/>
  <c r="E251" l="1"/>
  <c r="D251"/>
  <c r="F251"/>
  <c r="C251"/>
  <c r="B251"/>
  <c r="A252"/>
  <c r="E252" l="1"/>
  <c r="D252"/>
  <c r="F252"/>
  <c r="C252"/>
  <c r="B252"/>
  <c r="A253"/>
  <c r="F253" l="1"/>
  <c r="D253"/>
  <c r="E253"/>
  <c r="C253"/>
  <c r="B253"/>
  <c r="A254"/>
  <c r="F254" l="1"/>
  <c r="E254"/>
  <c r="C254"/>
  <c r="D254"/>
  <c r="B254"/>
  <c r="A255"/>
  <c r="E255" l="1"/>
  <c r="D255"/>
  <c r="F255"/>
  <c r="C255"/>
  <c r="B255"/>
  <c r="A256"/>
  <c r="E256" l="1"/>
  <c r="D256"/>
  <c r="F256"/>
  <c r="C256"/>
  <c r="A257"/>
  <c r="B256"/>
  <c r="F257" l="1"/>
  <c r="E257"/>
  <c r="D257"/>
  <c r="C257"/>
  <c r="A258"/>
  <c r="B257"/>
  <c r="F258" l="1"/>
  <c r="D258"/>
  <c r="C258"/>
  <c r="E258"/>
  <c r="A259"/>
  <c r="B258"/>
  <c r="E259" l="1"/>
  <c r="D259"/>
  <c r="C259"/>
  <c r="F259"/>
  <c r="B259"/>
  <c r="A260"/>
  <c r="E260" l="1"/>
  <c r="D260"/>
  <c r="C260"/>
  <c r="F260"/>
  <c r="B260"/>
  <c r="A261"/>
  <c r="F261" l="1"/>
  <c r="E261"/>
  <c r="C261"/>
  <c r="D261"/>
  <c r="B261"/>
  <c r="A262"/>
  <c r="F262" l="1"/>
  <c r="E262"/>
  <c r="C262"/>
  <c r="D262"/>
  <c r="B262"/>
  <c r="A263"/>
  <c r="E263" l="1"/>
  <c r="D263"/>
  <c r="F263"/>
  <c r="C263"/>
  <c r="B263"/>
  <c r="A264"/>
  <c r="E264" l="1"/>
  <c r="D264"/>
  <c r="F264"/>
  <c r="C264"/>
  <c r="A265"/>
  <c r="B264"/>
  <c r="F265" l="1"/>
  <c r="D265"/>
  <c r="C265"/>
  <c r="E265"/>
  <c r="B265"/>
  <c r="A266"/>
  <c r="F266" l="1"/>
  <c r="D266"/>
  <c r="C266"/>
  <c r="E266"/>
  <c r="A267"/>
  <c r="B266"/>
  <c r="E267" l="1"/>
  <c r="D267"/>
  <c r="F267"/>
  <c r="C267"/>
  <c r="B267"/>
  <c r="A268"/>
  <c r="E268" l="1"/>
  <c r="D268"/>
  <c r="F268"/>
  <c r="C268"/>
  <c r="B268"/>
  <c r="A269"/>
  <c r="F269" l="1"/>
  <c r="D269"/>
  <c r="E269"/>
  <c r="C269"/>
  <c r="A270"/>
  <c r="B269"/>
  <c r="F270" l="1"/>
  <c r="E270"/>
  <c r="C270"/>
  <c r="D270"/>
  <c r="A271"/>
  <c r="B270"/>
  <c r="E271" l="1"/>
  <c r="D271"/>
  <c r="F271"/>
  <c r="C271"/>
  <c r="B271"/>
  <c r="A272"/>
  <c r="E272" l="1"/>
  <c r="D272"/>
  <c r="F272"/>
  <c r="C272"/>
  <c r="A273"/>
  <c r="B272"/>
  <c r="F273" l="1"/>
  <c r="E273"/>
  <c r="D273"/>
  <c r="C273"/>
  <c r="A274"/>
  <c r="B273"/>
  <c r="F274" l="1"/>
  <c r="D274"/>
  <c r="C274"/>
  <c r="E274"/>
  <c r="A275"/>
  <c r="B274"/>
  <c r="E275" l="1"/>
  <c r="D275"/>
  <c r="C275"/>
  <c r="F275"/>
  <c r="B275"/>
  <c r="A276"/>
  <c r="E276" l="1"/>
  <c r="D276"/>
  <c r="C276"/>
  <c r="F276"/>
  <c r="B276"/>
  <c r="A277"/>
  <c r="F277" l="1"/>
  <c r="E277"/>
  <c r="C277"/>
  <c r="D277"/>
  <c r="B277"/>
  <c r="A278"/>
  <c r="F278" l="1"/>
  <c r="E278"/>
  <c r="C278"/>
  <c r="D278"/>
  <c r="A279"/>
  <c r="B278"/>
  <c r="E279" l="1"/>
  <c r="D279"/>
  <c r="F279"/>
  <c r="C279"/>
  <c r="B279"/>
  <c r="A280"/>
  <c r="E280" l="1"/>
  <c r="D280"/>
  <c r="F280"/>
  <c r="C280"/>
  <c r="A281"/>
  <c r="B280"/>
  <c r="F281" l="1"/>
  <c r="D281"/>
  <c r="C281"/>
  <c r="E281"/>
  <c r="B281"/>
  <c r="A282"/>
  <c r="F282" l="1"/>
  <c r="D282"/>
  <c r="C282"/>
  <c r="E282"/>
  <c r="A283"/>
  <c r="B282"/>
  <c r="E283" l="1"/>
  <c r="D283"/>
  <c r="F283"/>
  <c r="C283"/>
  <c r="B283"/>
  <c r="A284"/>
  <c r="E284" l="1"/>
  <c r="D284"/>
  <c r="F284"/>
  <c r="C284"/>
  <c r="B284"/>
  <c r="A285"/>
  <c r="F285" l="1"/>
  <c r="D285"/>
  <c r="E285"/>
  <c r="C285"/>
  <c r="A286"/>
  <c r="B285"/>
  <c r="F286" l="1"/>
  <c r="E286"/>
  <c r="C286"/>
  <c r="D286"/>
  <c r="B286"/>
  <c r="A287"/>
  <c r="E287" l="1"/>
  <c r="D287"/>
  <c r="F287"/>
  <c r="C287"/>
  <c r="B287"/>
  <c r="A288"/>
  <c r="E288" l="1"/>
  <c r="D288"/>
  <c r="F288"/>
  <c r="C288"/>
  <c r="A289"/>
  <c r="B288"/>
  <c r="F289" l="1"/>
  <c r="E289"/>
  <c r="D289"/>
  <c r="C289"/>
  <c r="B289"/>
  <c r="A290"/>
  <c r="F290" l="1"/>
  <c r="D290"/>
  <c r="C290"/>
  <c r="E290"/>
  <c r="A291"/>
  <c r="B290"/>
  <c r="E291" l="1"/>
  <c r="D291"/>
  <c r="C291"/>
  <c r="F291"/>
  <c r="B291"/>
  <c r="A292"/>
  <c r="E292" l="1"/>
  <c r="D292"/>
  <c r="C292"/>
  <c r="F292"/>
  <c r="A293"/>
  <c r="B292"/>
  <c r="F293" l="1"/>
  <c r="E293"/>
  <c r="C293"/>
  <c r="D293"/>
  <c r="B293"/>
  <c r="A294"/>
  <c r="F294" l="1"/>
  <c r="E294"/>
  <c r="C294"/>
  <c r="D294"/>
  <c r="B294"/>
  <c r="A295"/>
  <c r="E295" l="1"/>
  <c r="F295"/>
  <c r="D295"/>
  <c r="C295"/>
  <c r="B295"/>
  <c r="A296"/>
  <c r="E296" l="1"/>
  <c r="F296"/>
  <c r="D296"/>
  <c r="C296"/>
  <c r="A297"/>
  <c r="B296"/>
  <c r="F297" l="1"/>
  <c r="D297"/>
  <c r="C297"/>
  <c r="E297"/>
  <c r="B297"/>
  <c r="A298"/>
  <c r="F298" l="1"/>
  <c r="C298"/>
  <c r="D298"/>
  <c r="E298"/>
  <c r="A299"/>
  <c r="B298"/>
  <c r="E299" l="1"/>
  <c r="F299"/>
  <c r="C299"/>
  <c r="D299"/>
  <c r="B299"/>
  <c r="A300"/>
  <c r="E300" l="1"/>
  <c r="D300"/>
  <c r="F300"/>
  <c r="C300"/>
  <c r="B300"/>
  <c r="A301"/>
  <c r="F301" l="1"/>
  <c r="E301"/>
  <c r="C301"/>
  <c r="D301"/>
  <c r="A302"/>
  <c r="B301"/>
  <c r="F302" l="1"/>
  <c r="E302"/>
  <c r="C302"/>
  <c r="D302"/>
  <c r="B302"/>
  <c r="A303"/>
  <c r="E303" l="1"/>
  <c r="F303"/>
  <c r="D303"/>
  <c r="C303"/>
  <c r="B303"/>
  <c r="A304"/>
  <c r="E304" l="1"/>
  <c r="F304"/>
  <c r="D304"/>
  <c r="C304"/>
  <c r="A305"/>
  <c r="B304"/>
  <c r="F305" l="1"/>
  <c r="E305"/>
  <c r="D305"/>
  <c r="C305"/>
  <c r="A306"/>
  <c r="B305"/>
  <c r="F306" l="1"/>
  <c r="C306"/>
  <c r="E306"/>
  <c r="D306"/>
  <c r="A307"/>
  <c r="B306"/>
  <c r="E307" l="1"/>
  <c r="C307"/>
  <c r="D307"/>
  <c r="F307"/>
  <c r="B307"/>
  <c r="A308"/>
  <c r="E308" l="1"/>
  <c r="D308"/>
  <c r="C308"/>
  <c r="F308"/>
  <c r="A309"/>
  <c r="B308"/>
  <c r="F309" l="1"/>
  <c r="E309"/>
  <c r="C309"/>
  <c r="D309"/>
  <c r="A310"/>
  <c r="B309"/>
  <c r="F310" l="1"/>
  <c r="E310"/>
  <c r="C310"/>
  <c r="D310"/>
  <c r="B310"/>
  <c r="A311"/>
  <c r="E311" l="1"/>
  <c r="F311"/>
  <c r="D311"/>
  <c r="C311"/>
  <c r="B311"/>
  <c r="A312"/>
  <c r="E312" l="1"/>
  <c r="F312"/>
  <c r="D312"/>
  <c r="C312"/>
  <c r="A313"/>
  <c r="B312"/>
  <c r="F313" l="1"/>
  <c r="D313"/>
  <c r="C313"/>
  <c r="E313"/>
  <c r="B313"/>
  <c r="A314"/>
  <c r="F314" l="1"/>
  <c r="C314"/>
  <c r="D314"/>
  <c r="E314"/>
  <c r="B314"/>
  <c r="A315"/>
  <c r="E315" l="1"/>
  <c r="F315"/>
  <c r="C315"/>
  <c r="D315"/>
  <c r="B315"/>
  <c r="A316"/>
  <c r="E316" l="1"/>
  <c r="D316"/>
  <c r="F316"/>
  <c r="C316"/>
  <c r="B316"/>
  <c r="A317"/>
  <c r="F317" l="1"/>
  <c r="E317"/>
  <c r="C317"/>
  <c r="D317"/>
  <c r="B317"/>
  <c r="A318"/>
  <c r="F318" l="1"/>
  <c r="E318"/>
  <c r="C318"/>
  <c r="D318"/>
  <c r="A319"/>
  <c r="B318"/>
  <c r="E319" l="1"/>
  <c r="F319"/>
  <c r="D319"/>
  <c r="C319"/>
  <c r="B319"/>
  <c r="A320"/>
  <c r="E320" l="1"/>
  <c r="F320"/>
  <c r="D320"/>
  <c r="C320"/>
  <c r="A321"/>
  <c r="B320"/>
  <c r="F321" l="1"/>
  <c r="E321"/>
  <c r="D321"/>
  <c r="C321"/>
  <c r="A322"/>
  <c r="B321"/>
  <c r="F322" l="1"/>
  <c r="C322"/>
  <c r="E322"/>
  <c r="D322"/>
  <c r="A323"/>
  <c r="B322"/>
  <c r="E323" l="1"/>
  <c r="C323"/>
  <c r="D323"/>
  <c r="F323"/>
  <c r="B323"/>
  <c r="A324"/>
  <c r="E324" l="1"/>
  <c r="D324"/>
  <c r="C324"/>
  <c r="F324"/>
  <c r="B324"/>
  <c r="A325"/>
  <c r="F325" l="1"/>
  <c r="E325"/>
  <c r="C325"/>
  <c r="D325"/>
  <c r="B325"/>
  <c r="A326"/>
  <c r="F326" l="1"/>
  <c r="E326"/>
  <c r="C326"/>
  <c r="D326"/>
  <c r="A327"/>
  <c r="B326"/>
  <c r="E327" l="1"/>
  <c r="F327"/>
  <c r="D327"/>
  <c r="C327"/>
  <c r="B327"/>
  <c r="A328"/>
  <c r="E328" l="1"/>
  <c r="F328"/>
  <c r="D328"/>
  <c r="C328"/>
  <c r="A329"/>
  <c r="B328"/>
  <c r="F329" l="1"/>
  <c r="D329"/>
  <c r="C329"/>
  <c r="E329"/>
  <c r="B329"/>
  <c r="A330"/>
  <c r="F330" l="1"/>
  <c r="C330"/>
  <c r="D330"/>
  <c r="E330"/>
  <c r="A331"/>
  <c r="B330"/>
  <c r="E331" l="1"/>
  <c r="F331"/>
  <c r="C331"/>
  <c r="D331"/>
  <c r="B331"/>
  <c r="A332"/>
  <c r="E332" l="1"/>
  <c r="D332"/>
  <c r="F332"/>
  <c r="C332"/>
  <c r="B332"/>
  <c r="A333"/>
  <c r="F333" l="1"/>
  <c r="E333"/>
  <c r="C333"/>
  <c r="D333"/>
  <c r="A334"/>
  <c r="B333"/>
  <c r="F334" l="1"/>
  <c r="E334"/>
  <c r="C334"/>
  <c r="D334"/>
  <c r="B334"/>
  <c r="A335"/>
  <c r="E335" l="1"/>
  <c r="F335"/>
  <c r="D335"/>
  <c r="C335"/>
  <c r="B335"/>
  <c r="A336"/>
  <c r="E336" l="1"/>
  <c r="F336"/>
  <c r="D336"/>
  <c r="C336"/>
  <c r="A337"/>
  <c r="B336"/>
  <c r="F337" l="1"/>
  <c r="E337"/>
  <c r="D337"/>
  <c r="C337"/>
  <c r="B337"/>
  <c r="A338"/>
  <c r="F338" l="1"/>
  <c r="C338"/>
  <c r="E338"/>
  <c r="D338"/>
  <c r="A339"/>
  <c r="B338"/>
  <c r="E339" l="1"/>
  <c r="C339"/>
  <c r="D339"/>
  <c r="F339"/>
  <c r="B339"/>
  <c r="A340"/>
  <c r="E340" l="1"/>
  <c r="D340"/>
  <c r="C340"/>
  <c r="F340"/>
  <c r="B340"/>
  <c r="A341"/>
  <c r="F341" l="1"/>
  <c r="E341"/>
  <c r="C341"/>
  <c r="D341"/>
  <c r="B341"/>
  <c r="A342"/>
  <c r="F342" l="1"/>
  <c r="E342"/>
  <c r="C342"/>
  <c r="D342"/>
  <c r="A343"/>
  <c r="B342"/>
  <c r="E343" l="1"/>
  <c r="F343"/>
  <c r="D343"/>
  <c r="C343"/>
  <c r="B343"/>
  <c r="A344"/>
  <c r="E344" l="1"/>
  <c r="F344"/>
  <c r="D344"/>
  <c r="C344"/>
  <c r="A345"/>
  <c r="B344"/>
  <c r="F345" l="1"/>
  <c r="D345"/>
  <c r="C345"/>
  <c r="E345"/>
  <c r="B345"/>
  <c r="A346"/>
  <c r="F346" l="1"/>
  <c r="C346"/>
  <c r="D346"/>
  <c r="E346"/>
  <c r="A347"/>
  <c r="B346"/>
  <c r="E347" l="1"/>
  <c r="F347"/>
  <c r="C347"/>
  <c r="D347"/>
  <c r="B347"/>
  <c r="A348"/>
  <c r="E348" l="1"/>
  <c r="D348"/>
  <c r="F348"/>
  <c r="C348"/>
  <c r="B348"/>
  <c r="A349"/>
  <c r="F349" l="1"/>
  <c r="E349"/>
  <c r="C349"/>
  <c r="D349"/>
  <c r="A350"/>
  <c r="B349"/>
  <c r="F350" l="1"/>
  <c r="E350"/>
  <c r="C350"/>
  <c r="D350"/>
  <c r="B350"/>
  <c r="A351"/>
  <c r="E351" l="1"/>
  <c r="F351"/>
  <c r="D351"/>
  <c r="C351"/>
  <c r="B351"/>
  <c r="A352"/>
  <c r="E352" l="1"/>
  <c r="F352"/>
  <c r="D352"/>
  <c r="C352"/>
  <c r="A353"/>
  <c r="B352"/>
  <c r="F353" l="1"/>
  <c r="E353"/>
  <c r="D353"/>
  <c r="C353"/>
  <c r="A354"/>
  <c r="B353"/>
  <c r="F354" l="1"/>
  <c r="C354"/>
  <c r="E354"/>
  <c r="D354"/>
  <c r="B354"/>
  <c r="A355"/>
  <c r="E355" l="1"/>
  <c r="C355"/>
  <c r="D355"/>
  <c r="F355"/>
  <c r="B355"/>
  <c r="A356"/>
  <c r="E356" l="1"/>
  <c r="D356"/>
  <c r="C356"/>
  <c r="F356"/>
  <c r="B356"/>
  <c r="A357"/>
  <c r="F357" l="1"/>
  <c r="E357"/>
  <c r="C357"/>
  <c r="D357"/>
  <c r="B357"/>
  <c r="A358"/>
  <c r="F358" l="1"/>
  <c r="E358"/>
  <c r="C358"/>
  <c r="D358"/>
  <c r="A359"/>
  <c r="B358"/>
  <c r="E359" l="1"/>
  <c r="F359"/>
  <c r="D359"/>
  <c r="C359"/>
  <c r="B359"/>
  <c r="A360"/>
  <c r="E360" l="1"/>
  <c r="F360"/>
  <c r="D360"/>
  <c r="C360"/>
  <c r="A361"/>
  <c r="B360"/>
  <c r="F361" l="1"/>
  <c r="D361"/>
  <c r="C361"/>
  <c r="E361"/>
  <c r="B361"/>
  <c r="A362"/>
  <c r="F362" l="1"/>
  <c r="C362"/>
  <c r="D362"/>
  <c r="E362"/>
  <c r="A363"/>
  <c r="B362"/>
  <c r="E363" l="1"/>
  <c r="F363"/>
  <c r="C363"/>
  <c r="D363"/>
  <c r="B363"/>
  <c r="A364"/>
  <c r="E364" l="1"/>
  <c r="D364"/>
  <c r="F364"/>
  <c r="C364"/>
  <c r="B364"/>
  <c r="A365"/>
  <c r="F365" l="1"/>
  <c r="E365"/>
  <c r="C365"/>
  <c r="D365"/>
  <c r="B365"/>
  <c r="A366"/>
  <c r="F366" l="1"/>
  <c r="E366"/>
  <c r="C366"/>
  <c r="D366"/>
  <c r="A367"/>
  <c r="B366"/>
  <c r="E367" l="1"/>
  <c r="F367"/>
  <c r="D367"/>
  <c r="C367"/>
  <c r="B367"/>
  <c r="J1" i="26"/>
  <c r="J3"/>
  <c r="J4" s="1"/>
  <c r="K5"/>
  <c r="K2" s="1"/>
  <c r="L5" l="1"/>
  <c r="L2" s="1"/>
  <c r="K3"/>
  <c r="K4" s="1"/>
  <c r="L3" l="1"/>
  <c r="L4" s="1"/>
  <c r="M5"/>
  <c r="M2" s="1"/>
  <c r="N5" l="1"/>
  <c r="N2" s="1"/>
  <c r="M3"/>
  <c r="M4" s="1"/>
  <c r="O5" l="1"/>
  <c r="O2" s="1"/>
  <c r="N3"/>
  <c r="N4" s="1"/>
  <c r="P5" l="1"/>
  <c r="P2" s="1"/>
  <c r="O3"/>
  <c r="O4" s="1"/>
  <c r="P3" l="1"/>
  <c r="P4" s="1"/>
  <c r="Q5"/>
  <c r="Q2" s="1"/>
  <c r="Q3" l="1"/>
  <c r="Q4" s="1"/>
  <c r="R5"/>
  <c r="R2" s="1"/>
  <c r="R3" l="1"/>
  <c r="R4" s="1"/>
  <c r="S5"/>
  <c r="S2" s="1"/>
  <c r="S3" l="1"/>
  <c r="S4" s="1"/>
  <c r="T5"/>
  <c r="T2" s="1"/>
  <c r="U5" l="1"/>
  <c r="U2" s="1"/>
  <c r="T3"/>
  <c r="T4" s="1"/>
  <c r="U3" l="1"/>
  <c r="U4" s="1"/>
  <c r="V5"/>
  <c r="V2" s="1"/>
  <c r="W5" l="1"/>
  <c r="W2" s="1"/>
  <c r="V3"/>
  <c r="V4" s="1"/>
  <c r="W3" l="1"/>
  <c r="W4" s="1"/>
  <c r="X5"/>
  <c r="X2" s="1"/>
  <c r="X3" l="1"/>
  <c r="X4" s="1"/>
  <c r="Y5"/>
  <c r="Y2" s="1"/>
  <c r="Y3"/>
  <c r="Y4" s="1"/>
  <c r="Z5" l="1"/>
  <c r="Z2" s="1"/>
  <c r="Z3" l="1"/>
  <c r="Z4" s="1"/>
  <c r="AA5"/>
  <c r="AA2" s="1"/>
  <c r="AA3" l="1"/>
  <c r="AA4" s="1"/>
  <c r="AB5"/>
  <c r="AB2" s="1"/>
  <c r="AC5" l="1"/>
  <c r="AC2" s="1"/>
  <c r="AB3"/>
  <c r="AB4" s="1"/>
  <c r="AD5" l="1"/>
  <c r="AD2" s="1"/>
  <c r="AC3"/>
  <c r="AC4" s="1"/>
  <c r="AD3" l="1"/>
  <c r="AD4" s="1"/>
  <c r="AE5"/>
  <c r="AE2" s="1"/>
  <c r="AE3" l="1"/>
  <c r="AE4" s="1"/>
  <c r="AF5"/>
  <c r="AF2" s="1"/>
  <c r="AF3" l="1"/>
  <c r="AF4" s="1"/>
  <c r="AG5"/>
  <c r="AG2" s="1"/>
  <c r="AG3" l="1"/>
  <c r="AG4" s="1"/>
  <c r="AH5"/>
  <c r="AH2" s="1"/>
  <c r="AH3" l="1"/>
  <c r="AH4" s="1"/>
  <c r="AI5"/>
  <c r="AI2" s="1"/>
  <c r="AI3" l="1"/>
  <c r="AI4" s="1"/>
  <c r="AJ5"/>
  <c r="AJ2" s="1"/>
  <c r="AK5" l="1"/>
  <c r="AK2" s="1"/>
  <c r="AJ3"/>
  <c r="AJ4" s="1"/>
  <c r="AK3" l="1"/>
  <c r="AK4" s="1"/>
  <c r="AL5"/>
  <c r="AL2" s="1"/>
  <c r="AL3" l="1"/>
  <c r="AL4" s="1"/>
  <c r="AM5"/>
  <c r="AM2" s="1"/>
  <c r="AM3" l="1"/>
  <c r="AM4" s="1"/>
  <c r="AN5"/>
  <c r="AN2" s="1"/>
  <c r="AN3" l="1"/>
  <c r="AN4" s="1"/>
</calcChain>
</file>

<file path=xl/sharedStrings.xml><?xml version="1.0" encoding="utf-8"?>
<sst xmlns="http://schemas.openxmlformats.org/spreadsheetml/2006/main" count="1392" uniqueCount="245">
  <si>
    <t>CP</t>
  </si>
  <si>
    <t>HAB</t>
  </si>
  <si>
    <t>RJF</t>
  </si>
  <si>
    <t>EF</t>
  </si>
  <si>
    <t>RTT</t>
  </si>
  <si>
    <t>NOM</t>
  </si>
  <si>
    <t>SCE</t>
  </si>
  <si>
    <t>ABSENCES</t>
  </si>
  <si>
    <t>MAL</t>
  </si>
  <si>
    <t>FPC</t>
  </si>
  <si>
    <t>FCC</t>
  </si>
  <si>
    <t>FCO</t>
  </si>
  <si>
    <t>Date</t>
  </si>
  <si>
    <t>J</t>
  </si>
  <si>
    <t>Pers10</t>
  </si>
  <si>
    <t>Pers11</t>
  </si>
  <si>
    <t>Pers12</t>
  </si>
  <si>
    <t>Pers13</t>
  </si>
  <si>
    <t>Pers14</t>
  </si>
  <si>
    <t>Pers15</t>
  </si>
  <si>
    <t>Pers16</t>
  </si>
  <si>
    <t>Pers17</t>
  </si>
  <si>
    <t>Pers18</t>
  </si>
  <si>
    <t>Pers19</t>
  </si>
  <si>
    <t>Pers20</t>
  </si>
  <si>
    <t>Pers21</t>
  </si>
  <si>
    <t>Pers22</t>
  </si>
  <si>
    <t>Pers23</t>
  </si>
  <si>
    <t>Pers24</t>
  </si>
  <si>
    <t>Pers25</t>
  </si>
  <si>
    <t>Pers26</t>
  </si>
  <si>
    <t>Pers27</t>
  </si>
  <si>
    <t>Pers28</t>
  </si>
  <si>
    <t>Pers29</t>
  </si>
  <si>
    <t>Pers30</t>
  </si>
  <si>
    <t>Pers31</t>
  </si>
  <si>
    <t>Pers32</t>
  </si>
  <si>
    <t>Pers33</t>
  </si>
  <si>
    <t>Pers34</t>
  </si>
  <si>
    <t>Pers35</t>
  </si>
  <si>
    <t>Pers36</t>
  </si>
  <si>
    <t>Pers37</t>
  </si>
  <si>
    <t>Pers38</t>
  </si>
  <si>
    <t>Pers39</t>
  </si>
  <si>
    <t>Pers40</t>
  </si>
  <si>
    <t>Pers41</t>
  </si>
  <si>
    <t>Pers42</t>
  </si>
  <si>
    <t>Pers43</t>
  </si>
  <si>
    <t>Pers44</t>
  </si>
  <si>
    <t>Pers45</t>
  </si>
  <si>
    <t>Pers46</t>
  </si>
  <si>
    <t>Pers47</t>
  </si>
  <si>
    <t>Pers48</t>
  </si>
  <si>
    <t>Pers49</t>
  </si>
  <si>
    <t>Pers50</t>
  </si>
  <si>
    <t>Réf</t>
  </si>
  <si>
    <t>Service</t>
  </si>
  <si>
    <t>Nom</t>
  </si>
  <si>
    <t>Prénom</t>
  </si>
  <si>
    <t>CIT</t>
  </si>
  <si>
    <t>KERVIEL</t>
  </si>
  <si>
    <t>BERTHOLOM</t>
  </si>
  <si>
    <t>MALBOT</t>
  </si>
  <si>
    <t>MEUDEC</t>
  </si>
  <si>
    <t>Pers01</t>
  </si>
  <si>
    <t>Pers02</t>
  </si>
  <si>
    <t>Pers03</t>
  </si>
  <si>
    <t>Pers04</t>
  </si>
  <si>
    <t>Pers05</t>
  </si>
  <si>
    <t>Pers06</t>
  </si>
  <si>
    <t>Pers07</t>
  </si>
  <si>
    <t>Pers08</t>
  </si>
  <si>
    <t>Pers09</t>
  </si>
  <si>
    <t>DEL</t>
  </si>
  <si>
    <t>PRS</t>
  </si>
  <si>
    <t>PDP</t>
  </si>
  <si>
    <t>PHS</t>
  </si>
  <si>
    <t>PCE</t>
  </si>
  <si>
    <t>RHS</t>
  </si>
  <si>
    <t>RCE</t>
  </si>
  <si>
    <t>RDP</t>
  </si>
  <si>
    <t>FST</t>
  </si>
  <si>
    <t>FMT</t>
  </si>
  <si>
    <t>SOLDE FIN DE MOIS</t>
  </si>
  <si>
    <t>SOLDE DEBUT DE MOIS</t>
  </si>
  <si>
    <t>CONGES PAYES</t>
  </si>
  <si>
    <t>DELEGATIONS</t>
  </si>
  <si>
    <t>EVENEMENT FAMILIAL</t>
  </si>
  <si>
    <t>F° COMPLEMENTAIRE CHAUFFEUR</t>
  </si>
  <si>
    <t>F° CHAUFFEUR OBLIGATOIRE</t>
  </si>
  <si>
    <t>CONGES FRACTIONNES</t>
  </si>
  <si>
    <t>F° SST</t>
  </si>
  <si>
    <t>CONGES HABILLEMENT</t>
  </si>
  <si>
    <t>MALADIE</t>
  </si>
  <si>
    <t>PERMANENCE CE</t>
  </si>
  <si>
    <t>PERMANENCE DP</t>
  </si>
  <si>
    <t>PERMANENCE CHSCT</t>
  </si>
  <si>
    <t>PERMANENCE DS</t>
  </si>
  <si>
    <t>REUNION CE</t>
  </si>
  <si>
    <t>REUNION DP</t>
  </si>
  <si>
    <t>REUNION CHSCT</t>
  </si>
  <si>
    <t>RECUPERATION JOUR FERIES</t>
  </si>
  <si>
    <t>RECUPERATION TEMPS DE TRAVAIL</t>
  </si>
  <si>
    <t>Pers51</t>
  </si>
  <si>
    <t>Pers52</t>
  </si>
  <si>
    <t>Pers53</t>
  </si>
  <si>
    <t>Pers54</t>
  </si>
  <si>
    <t>Pers55</t>
  </si>
  <si>
    <t>Pers56</t>
  </si>
  <si>
    <t>MP</t>
  </si>
  <si>
    <t>ATM</t>
  </si>
  <si>
    <t>MVT</t>
  </si>
  <si>
    <t>DIV</t>
  </si>
  <si>
    <t>DIVERS</t>
  </si>
  <si>
    <t>RC</t>
  </si>
  <si>
    <t>RCL</t>
  </si>
  <si>
    <t>SOLDE DES CONGES N-1</t>
  </si>
  <si>
    <t>TOTAL</t>
  </si>
  <si>
    <t>AGENCE</t>
  </si>
  <si>
    <t>AGE</t>
  </si>
  <si>
    <t>CSP</t>
  </si>
  <si>
    <t>Nvel An</t>
  </si>
  <si>
    <t>Fête travail</t>
  </si>
  <si>
    <t>Victoire 45</t>
  </si>
  <si>
    <t>Fête nationale</t>
  </si>
  <si>
    <t>Assomption</t>
  </si>
  <si>
    <t>Toussaint</t>
  </si>
  <si>
    <t>Morts pour la France</t>
  </si>
  <si>
    <t>Noël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</si>
  <si>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</si>
  <si>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</si>
  <si>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</si>
  <si>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</si>
  <si>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</si>
  <si>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</si>
  <si>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</si>
  <si>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</si>
  <si>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</si>
  <si>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</si>
  <si>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</si>
  <si>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</si>
  <si>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</si>
  <si>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</si>
  <si>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</si>
  <si>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</si>
  <si>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</si>
  <si>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</si>
  <si>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</si>
  <si>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</si>
  <si>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</si>
  <si>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</si>
  <si>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</si>
  <si>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</si>
  <si>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</si>
  <si>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</si>
  <si>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</si>
  <si>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</si>
  <si>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</si>
  <si>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</si>
  <si>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</si>
  <si>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 xml:space="preserve">CP </t>
  </si>
  <si>
    <t xml:space="preserve">RTT </t>
  </si>
  <si>
    <t xml:space="preserve">CSP </t>
  </si>
  <si>
    <t xml:space="preserve">HAB </t>
  </si>
  <si>
    <t xml:space="preserve">RJF </t>
  </si>
  <si>
    <t>REF</t>
  </si>
  <si>
    <t>PRENOM</t>
  </si>
  <si>
    <t>FERIES VARIABLES</t>
  </si>
  <si>
    <t>Pâques :</t>
  </si>
  <si>
    <t>Ascension :</t>
  </si>
  <si>
    <t>Pentecôte :</t>
  </si>
  <si>
    <t>ATTENTION CETTE ACTION  EST IRREVERSIBLE !!</t>
  </si>
  <si>
    <t>FONCTIONNEMENT DE L'OUTIL</t>
  </si>
  <si>
    <t>-</t>
  </si>
  <si>
    <r>
      <t xml:space="preserve">EN CAS RAZ ACCIDENTEL, FERMER LE FICHIER </t>
    </r>
    <r>
      <rPr>
        <b/>
        <sz val="10"/>
        <color theme="1"/>
        <rFont val="Calibri"/>
        <family val="2"/>
        <scheme val="minor"/>
      </rPr>
      <t>SANS</t>
    </r>
    <r>
      <rPr>
        <b/>
        <sz val="10"/>
        <color theme="0"/>
        <rFont val="Calibri"/>
        <family val="2"/>
        <scheme val="minor"/>
      </rPr>
      <t xml:space="preserve"> ENREGISTRER</t>
    </r>
  </si>
  <si>
    <t xml:space="preserve">Suivi des congés et absences du personnel </t>
  </si>
  <si>
    <t>par mois</t>
  </si>
  <si>
    <t>filtre par service</t>
  </si>
  <si>
    <t>La liste du personnel n'est à modifier uniquement que dans l'onglet prévu à cet effet</t>
  </si>
  <si>
    <t>Ce ficher est "perpétuel"</t>
  </si>
  <si>
    <t>récap par service et pour l'agence</t>
  </si>
  <si>
    <t>le fait de modifier l'année met automatiquement les calendrier de chaque mois à jour (tient compte des années  bissextiles en février)</t>
  </si>
  <si>
    <t>menu déroulant proposant les absences listées</t>
  </si>
  <si>
    <t>Première utilisation</t>
  </si>
  <si>
    <t>si, lors de la première utilisation le message ci-dessous apparaît, cliquer sur "Activer le contenu"</t>
  </si>
  <si>
    <r>
      <rPr>
        <b/>
        <u/>
        <sz val="11"/>
        <color rgb="FFFF0000"/>
        <rFont val="Calibri"/>
        <family val="2"/>
        <scheme val="minor"/>
      </rPr>
      <t>ATTENTION</t>
    </r>
    <r>
      <rPr>
        <sz val="11"/>
        <color theme="1"/>
        <rFont val="Calibri"/>
        <family val="2"/>
        <scheme val="minor"/>
      </rPr>
      <t xml:space="preserve"> : L'usage du RAZ est une action irréversible / </t>
    </r>
    <r>
      <rPr>
        <b/>
        <sz val="11"/>
        <color rgb="FFFF0000"/>
        <rFont val="Calibri"/>
        <family val="2"/>
        <scheme val="minor"/>
      </rPr>
      <t>s'il est activé involontairement, fermer sans enregistrer</t>
    </r>
  </si>
  <si>
    <t>VACANCES SCOLAIRES</t>
  </si>
  <si>
    <t>fin :</t>
  </si>
  <si>
    <t>Hiver                 début :</t>
  </si>
  <si>
    <t>Nöel N-1          début :</t>
  </si>
  <si>
    <t>Printemps       début :</t>
  </si>
  <si>
    <t>Eté                     début :</t>
  </si>
  <si>
    <t>Toussaint         début :</t>
  </si>
  <si>
    <t>Nöel                  début :</t>
  </si>
  <si>
    <t>ANNEE</t>
  </si>
  <si>
    <t>REPOS COMPENSATEURS</t>
  </si>
  <si>
    <t>REPOS COMPENSATEURS DE LISSAGE</t>
  </si>
  <si>
    <t>Même chose pour les congés scolaires : le fait de les renseigner permet un meilleur visuel du calendrier</t>
  </si>
  <si>
    <t>C'est après le RAZ que l'on peut renseigner les éléments variables (année, fériés et congés scolaires).</t>
  </si>
  <si>
    <t>Pour faire apparaître l'onglet RAZ</t>
  </si>
  <si>
    <t>Pour masquer cet onglet</t>
  </si>
  <si>
    <r>
      <t>placer la souris sur l'un des onglet RAZ puis cliquer bouton droit puis Masqu</t>
    </r>
    <r>
      <rPr>
        <u/>
        <sz val="11"/>
        <color theme="1"/>
        <rFont val="Calibri"/>
        <family val="2"/>
        <scheme val="minor"/>
      </rPr>
      <t>e</t>
    </r>
    <r>
      <rPr>
        <sz val="11"/>
        <color theme="1"/>
        <rFont val="Calibri"/>
        <family val="2"/>
        <scheme val="minor"/>
      </rPr>
      <t>r</t>
    </r>
  </si>
  <si>
    <r>
      <t>Placer la souris sur l'un des onglet puis cliquer bouton droit puis Affic</t>
    </r>
    <r>
      <rPr>
        <u/>
        <sz val="11"/>
        <color theme="1"/>
        <rFont val="Calibri"/>
        <family val="2"/>
        <scheme val="minor"/>
      </rPr>
      <t>h</t>
    </r>
    <r>
      <rPr>
        <sz val="11"/>
        <color theme="1"/>
        <rFont val="Calibri"/>
        <family val="2"/>
        <scheme val="minor"/>
      </rPr>
      <t>er</t>
    </r>
  </si>
  <si>
    <t>Un onglet caché permet d'effectuer un RAZ de la base de donnée (solde au 01/01 + absences saisies + fériés variables).</t>
  </si>
  <si>
    <t>F° RECYCLAGE MDT</t>
  </si>
  <si>
    <t>F° PERMANENTE CV</t>
  </si>
  <si>
    <t>L'onglet paramètres contient une liste (évolutive) de différents codes d'absence</t>
  </si>
  <si>
    <t>Le calendrier tient compte aussi automatiquement des 8 fériés fixes. Il suffit de renseigner les 3 fériés variables et le calendrier est à jour.</t>
  </si>
  <si>
    <t>AM1</t>
  </si>
  <si>
    <t>AM2</t>
  </si>
  <si>
    <t>AM3</t>
  </si>
  <si>
    <t>AM4</t>
  </si>
  <si>
    <t>CV1</t>
  </si>
  <si>
    <t>CV2</t>
  </si>
  <si>
    <t>A</t>
  </si>
  <si>
    <t>B</t>
  </si>
  <si>
    <t>C</t>
  </si>
  <si>
    <t>D</t>
  </si>
  <si>
    <t>CV3</t>
  </si>
  <si>
    <t>CV4</t>
  </si>
  <si>
    <t>CV5</t>
  </si>
  <si>
    <t>CV6</t>
  </si>
  <si>
    <t>CV7</t>
  </si>
  <si>
    <t>CV8</t>
  </si>
  <si>
    <t>CV9</t>
  </si>
  <si>
    <t>CV10</t>
  </si>
  <si>
    <t>CV11</t>
  </si>
  <si>
    <t>CV12</t>
  </si>
  <si>
    <t>CV13</t>
  </si>
  <si>
    <t>CV14</t>
  </si>
  <si>
    <t>CV15</t>
  </si>
  <si>
    <t>CV16</t>
  </si>
  <si>
    <t>CV17</t>
  </si>
  <si>
    <t>CV18</t>
  </si>
  <si>
    <t>CV19</t>
  </si>
  <si>
    <t>CV20</t>
  </si>
  <si>
    <t>CV21</t>
  </si>
  <si>
    <t>CV22</t>
  </si>
  <si>
    <t>CV23</t>
  </si>
  <si>
    <t>CV24</t>
  </si>
  <si>
    <t>CV25</t>
  </si>
  <si>
    <t>CV26</t>
  </si>
  <si>
    <t>CV27</t>
  </si>
  <si>
    <t>CV28</t>
  </si>
  <si>
    <t>CV29</t>
  </si>
</sst>
</file>

<file path=xl/styles.xml><?xml version="1.0" encoding="utf-8"?>
<styleSheet xmlns="http://schemas.openxmlformats.org/spreadsheetml/2006/main">
  <numFmts count="3">
    <numFmt numFmtId="164" formatCode="dd/mm;@"/>
    <numFmt numFmtId="165" formatCode="dd/mm/yy;@"/>
    <numFmt numFmtId="166" formatCode="[$-40C]mmmm\-yyyy;@"/>
  </numFmts>
  <fonts count="19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8"/>
      <color theme="0"/>
      <name val="Arial Black"/>
      <family val="2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theme="6" tint="0.39997558519241921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 style="thick">
        <color rgb="FFC00000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rgb="FFC00000"/>
      </left>
      <right/>
      <top/>
      <bottom/>
      <diagonal/>
    </border>
    <border>
      <left style="thick">
        <color rgb="FFC00000"/>
      </left>
      <right style="hair">
        <color auto="1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hair">
        <color indexed="64"/>
      </bottom>
      <diagonal/>
    </border>
    <border>
      <left/>
      <right style="thick">
        <color indexed="64"/>
      </right>
      <top/>
      <bottom/>
      <diagonal/>
    </border>
    <border>
      <left style="hair">
        <color auto="1"/>
      </left>
      <right style="thick">
        <color indexed="64"/>
      </right>
      <top/>
      <bottom/>
      <diagonal/>
    </border>
    <border>
      <left style="thick">
        <color auto="1"/>
      </left>
      <right style="hair">
        <color auto="1"/>
      </right>
      <top/>
      <bottom/>
      <diagonal/>
    </border>
    <border>
      <left style="hair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rgb="FFC00000"/>
      </right>
      <top style="thin">
        <color indexed="64"/>
      </top>
      <bottom style="thin">
        <color indexed="64"/>
      </bottom>
      <diagonal/>
    </border>
    <border>
      <left style="thick">
        <color rgb="FFC00000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theme="6" tint="0.59996337778862885"/>
      </bottom>
      <diagonal/>
    </border>
    <border>
      <left/>
      <right/>
      <top style="hair">
        <color theme="6" tint="0.59996337778862885"/>
      </top>
      <bottom style="hair">
        <color theme="6" tint="0.59996337778862885"/>
      </bottom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hair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B0F0"/>
      </left>
      <right/>
      <top style="thick">
        <color rgb="FF00B0F0"/>
      </top>
      <bottom/>
      <diagonal/>
    </border>
    <border>
      <left/>
      <right style="thick">
        <color rgb="FF00B0F0"/>
      </right>
      <top style="thick">
        <color rgb="FF00B0F0"/>
      </top>
      <bottom/>
      <diagonal/>
    </border>
    <border>
      <left style="thick">
        <color rgb="FF00B0F0"/>
      </left>
      <right/>
      <top/>
      <bottom/>
      <diagonal/>
    </border>
    <border>
      <left/>
      <right style="thick">
        <color rgb="FF00B0F0"/>
      </right>
      <top/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0070C0"/>
      </bottom>
      <diagonal/>
    </border>
    <border>
      <left/>
      <right/>
      <top style="hair">
        <color theme="6" tint="0.59996337778862885"/>
      </top>
      <bottom style="medium">
        <color rgb="FF0070C0"/>
      </bottom>
      <diagonal/>
    </border>
    <border>
      <left style="hair">
        <color auto="1"/>
      </left>
      <right style="hair">
        <color auto="1"/>
      </right>
      <top/>
      <bottom style="medium">
        <color rgb="FF0070C0"/>
      </bottom>
      <diagonal/>
    </border>
    <border>
      <left style="thick">
        <color rgb="FFC00000"/>
      </left>
      <right style="hair">
        <color auto="1"/>
      </right>
      <top/>
      <bottom style="medium">
        <color rgb="FF0070C0"/>
      </bottom>
      <diagonal/>
    </border>
    <border>
      <left/>
      <right style="hair">
        <color auto="1"/>
      </right>
      <top/>
      <bottom style="medium">
        <color rgb="FF0070C0"/>
      </bottom>
      <diagonal/>
    </border>
    <border>
      <left/>
      <right style="thick">
        <color indexed="64"/>
      </right>
      <top/>
      <bottom style="medium">
        <color rgb="FF0070C0"/>
      </bottom>
      <diagonal/>
    </border>
    <border>
      <left style="hair">
        <color auto="1"/>
      </left>
      <right/>
      <top/>
      <bottom style="medium">
        <color rgb="FF0070C0"/>
      </bottom>
      <diagonal/>
    </border>
    <border>
      <left style="thick">
        <color auto="1"/>
      </left>
      <right style="hair">
        <color auto="1"/>
      </right>
      <top/>
      <bottom style="medium">
        <color rgb="FF0070C0"/>
      </bottom>
      <diagonal/>
    </border>
  </borders>
  <cellStyleXfs count="1">
    <xf numFmtId="0" fontId="0" fillId="0" borderId="0"/>
  </cellStyleXfs>
  <cellXfs count="156">
    <xf numFmtId="0" fontId="0" fillId="0" borderId="0" xfId="0"/>
    <xf numFmtId="0" fontId="0" fillId="0" borderId="0" xfId="0" applyNumberFormat="1" applyFill="1" applyBorder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3" fillId="0" borderId="0" xfId="0" applyNumberFormat="1" applyFont="1" applyFill="1" applyBorder="1" applyAlignment="1">
      <alignment horizontal="center" vertical="center"/>
    </xf>
    <xf numFmtId="0" fontId="0" fillId="0" borderId="0" xfId="0" applyNumberFormat="1"/>
    <xf numFmtId="165" fontId="0" fillId="0" borderId="0" xfId="0" applyNumberFormat="1"/>
    <xf numFmtId="165" fontId="3" fillId="0" borderId="0" xfId="0" applyNumberFormat="1" applyFont="1" applyFill="1" applyBorder="1" applyAlignment="1">
      <alignment horizontal="center" vertical="center"/>
    </xf>
    <xf numFmtId="164" fontId="0" fillId="7" borderId="0" xfId="0" applyNumberFormat="1" applyFont="1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2" fillId="7" borderId="0" xfId="0" applyFont="1" applyFill="1" applyAlignment="1">
      <alignment horizontal="center" vertical="top"/>
    </xf>
    <xf numFmtId="0" fontId="0" fillId="7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14" fontId="0" fillId="0" borderId="0" xfId="0" applyNumberFormat="1"/>
    <xf numFmtId="0" fontId="1" fillId="0" borderId="9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0" fillId="0" borderId="2" xfId="0" applyBorder="1" applyAlignment="1" applyProtection="1"/>
    <xf numFmtId="0" fontId="1" fillId="0" borderId="0" xfId="0" applyFont="1" applyFill="1" applyAlignment="1" applyProtection="1"/>
    <xf numFmtId="0" fontId="1" fillId="0" borderId="0" xfId="0" applyFont="1" applyFill="1" applyAlignment="1" applyProtection="1">
      <alignment vertical="center"/>
    </xf>
    <xf numFmtId="0" fontId="0" fillId="0" borderId="0" xfId="0" applyBorder="1" applyAlignment="1" applyProtection="1">
      <alignment horizontal="center" vertical="center"/>
    </xf>
    <xf numFmtId="0" fontId="0" fillId="0" borderId="8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4" fillId="0" borderId="2" xfId="0" applyFont="1" applyBorder="1" applyProtection="1"/>
    <xf numFmtId="0" fontId="4" fillId="0" borderId="0" xfId="0" applyFont="1" applyFill="1" applyAlignment="1" applyProtection="1"/>
    <xf numFmtId="0" fontId="4" fillId="8" borderId="17" xfId="0" applyFont="1" applyFill="1" applyBorder="1" applyAlignment="1" applyProtection="1">
      <alignment horizontal="center" vertical="center"/>
    </xf>
    <xf numFmtId="0" fontId="4" fillId="8" borderId="18" xfId="0" applyFont="1" applyFill="1" applyBorder="1" applyAlignment="1" applyProtection="1">
      <alignment horizontal="center" vertical="center"/>
    </xf>
    <xf numFmtId="0" fontId="4" fillId="8" borderId="19" xfId="0" applyFont="1" applyFill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0" fillId="9" borderId="0" xfId="0" applyFill="1" applyAlignment="1" applyProtection="1">
      <alignment vertical="top" textRotation="90"/>
    </xf>
    <xf numFmtId="0" fontId="1" fillId="0" borderId="0" xfId="0" applyFont="1" applyFill="1" applyAlignment="1" applyProtection="1">
      <alignment horizontal="center" vertical="center" textRotation="90"/>
    </xf>
    <xf numFmtId="0" fontId="1" fillId="0" borderId="0" xfId="0" applyFont="1" applyFill="1" applyAlignment="1" applyProtection="1">
      <alignment vertical="center" textRotation="90"/>
    </xf>
    <xf numFmtId="164" fontId="1" fillId="2" borderId="3" xfId="0" applyNumberFormat="1" applyFont="1" applyFill="1" applyBorder="1" applyAlignment="1" applyProtection="1">
      <alignment horizontal="center" vertical="center" textRotation="90"/>
    </xf>
    <xf numFmtId="164" fontId="1" fillId="3" borderId="3" xfId="0" applyNumberFormat="1" applyFont="1" applyFill="1" applyBorder="1" applyAlignment="1" applyProtection="1">
      <alignment horizontal="center" vertical="center" textRotation="90"/>
    </xf>
    <xf numFmtId="164" fontId="1" fillId="4" borderId="3" xfId="0" applyNumberFormat="1" applyFont="1" applyFill="1" applyBorder="1" applyAlignment="1" applyProtection="1">
      <alignment horizontal="center" vertical="center" textRotation="90"/>
    </xf>
    <xf numFmtId="164" fontId="1" fillId="5" borderId="3" xfId="0" applyNumberFormat="1" applyFont="1" applyFill="1" applyBorder="1" applyAlignment="1" applyProtection="1">
      <alignment horizontal="center" vertical="center" textRotation="90"/>
    </xf>
    <xf numFmtId="164" fontId="1" fillId="6" borderId="3" xfId="0" applyNumberFormat="1" applyFont="1" applyFill="1" applyBorder="1" applyAlignment="1" applyProtection="1">
      <alignment horizontal="center" vertical="center" textRotation="90"/>
    </xf>
    <xf numFmtId="164" fontId="1" fillId="0" borderId="7" xfId="0" applyNumberFormat="1" applyFont="1" applyBorder="1" applyAlignment="1" applyProtection="1">
      <alignment horizontal="center" vertical="center" textRotation="90"/>
    </xf>
    <xf numFmtId="164" fontId="1" fillId="0" borderId="1" xfId="0" applyNumberFormat="1" applyFont="1" applyBorder="1" applyAlignment="1" applyProtection="1">
      <alignment horizontal="center" vertical="center" textRotation="90"/>
    </xf>
    <xf numFmtId="164" fontId="1" fillId="0" borderId="10" xfId="0" applyNumberFormat="1" applyFont="1" applyBorder="1" applyAlignment="1" applyProtection="1">
      <alignment horizontal="center" vertical="center" textRotation="90"/>
    </xf>
    <xf numFmtId="164" fontId="1" fillId="0" borderId="0" xfId="0" applyNumberFormat="1" applyFont="1" applyAlignment="1" applyProtection="1">
      <alignment horizontal="center" vertical="center" textRotation="90"/>
    </xf>
    <xf numFmtId="0" fontId="0" fillId="9" borderId="0" xfId="0" applyNumberFormat="1" applyFill="1" applyAlignment="1" applyProtection="1">
      <alignment vertical="top"/>
    </xf>
    <xf numFmtId="0" fontId="8" fillId="9" borderId="0" xfId="0" applyNumberFormat="1" applyFont="1" applyFill="1" applyAlignment="1" applyProtection="1">
      <alignment horizontal="center" vertical="center"/>
    </xf>
    <xf numFmtId="0" fontId="9" fillId="9" borderId="0" xfId="0" applyNumberFormat="1" applyFont="1" applyFill="1" applyAlignment="1" applyProtection="1">
      <alignment vertical="center"/>
    </xf>
    <xf numFmtId="0" fontId="9" fillId="2" borderId="4" xfId="0" applyNumberFormat="1" applyFont="1" applyFill="1" applyBorder="1" applyAlignment="1" applyProtection="1">
      <alignment horizontal="center" vertical="center"/>
    </xf>
    <xf numFmtId="0" fontId="9" fillId="3" borderId="4" xfId="0" applyNumberFormat="1" applyFont="1" applyFill="1" applyBorder="1" applyAlignment="1" applyProtection="1">
      <alignment horizontal="center" vertical="center"/>
    </xf>
    <xf numFmtId="0" fontId="9" fillId="4" borderId="4" xfId="0" applyNumberFormat="1" applyFont="1" applyFill="1" applyBorder="1" applyAlignment="1" applyProtection="1">
      <alignment horizontal="center" vertical="center"/>
    </xf>
    <xf numFmtId="0" fontId="9" fillId="5" borderId="4" xfId="0" applyNumberFormat="1" applyFont="1" applyFill="1" applyBorder="1" applyAlignment="1" applyProtection="1">
      <alignment horizontal="center" vertical="center"/>
    </xf>
    <xf numFmtId="0" fontId="9" fillId="6" borderId="4" xfId="0" applyNumberFormat="1" applyFont="1" applyFill="1" applyBorder="1" applyAlignment="1" applyProtection="1">
      <alignment horizontal="center" vertical="center"/>
    </xf>
    <xf numFmtId="0" fontId="9" fillId="9" borderId="8" xfId="0" applyNumberFormat="1" applyFont="1" applyFill="1" applyBorder="1" applyAlignment="1" applyProtection="1">
      <alignment horizontal="center" vertical="center"/>
    </xf>
    <xf numFmtId="0" fontId="9" fillId="9" borderId="0" xfId="0" applyNumberFormat="1" applyFont="1" applyFill="1" applyBorder="1" applyAlignment="1" applyProtection="1">
      <alignment horizontal="center" vertical="center"/>
    </xf>
    <xf numFmtId="0" fontId="9" fillId="9" borderId="23" xfId="0" applyNumberFormat="1" applyFont="1" applyFill="1" applyBorder="1" applyAlignment="1" applyProtection="1">
      <alignment horizontal="center" vertical="center"/>
    </xf>
    <xf numFmtId="0" fontId="9" fillId="2" borderId="5" xfId="0" applyNumberFormat="1" applyFont="1" applyFill="1" applyBorder="1" applyAlignment="1" applyProtection="1">
      <alignment horizontal="center" vertical="center"/>
    </xf>
    <xf numFmtId="0" fontId="9" fillId="6" borderId="6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Alignment="1" applyProtection="1">
      <alignment horizontal="center" vertical="center"/>
    </xf>
    <xf numFmtId="0" fontId="1" fillId="0" borderId="21" xfId="0" applyFont="1" applyFill="1" applyBorder="1" applyAlignment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1" fillId="13" borderId="22" xfId="0" applyFont="1" applyFill="1" applyBorder="1" applyAlignment="1" applyProtection="1">
      <alignment vertical="center"/>
    </xf>
    <xf numFmtId="0" fontId="1" fillId="0" borderId="22" xfId="0" applyFont="1" applyFill="1" applyBorder="1" applyAlignment="1" applyProtection="1">
      <alignment vertical="center"/>
    </xf>
    <xf numFmtId="0" fontId="5" fillId="10" borderId="0" xfId="0" applyFont="1" applyFill="1" applyAlignment="1" applyProtection="1">
      <alignment vertical="center"/>
    </xf>
    <xf numFmtId="0" fontId="5" fillId="10" borderId="0" xfId="0" applyFont="1" applyFill="1" applyAlignment="1" applyProtection="1">
      <alignment horizontal="right" vertical="center"/>
    </xf>
    <xf numFmtId="0" fontId="1" fillId="10" borderId="0" xfId="0" applyFont="1" applyFill="1" applyAlignment="1" applyProtection="1">
      <alignment vertical="center"/>
    </xf>
    <xf numFmtId="0" fontId="0" fillId="10" borderId="4" xfId="0" applyFill="1" applyBorder="1" applyAlignment="1" applyProtection="1">
      <alignment horizontal="center" vertical="center"/>
    </xf>
    <xf numFmtId="0" fontId="0" fillId="10" borderId="9" xfId="0" applyFill="1" applyBorder="1" applyAlignment="1" applyProtection="1">
      <alignment horizontal="center" vertical="center"/>
    </xf>
    <xf numFmtId="0" fontId="0" fillId="10" borderId="12" xfId="0" applyFill="1" applyBorder="1" applyAlignment="1" applyProtection="1">
      <alignment horizontal="center" vertical="center"/>
    </xf>
    <xf numFmtId="0" fontId="0" fillId="10" borderId="13" xfId="0" applyFill="1" applyBorder="1" applyAlignment="1" applyProtection="1">
      <alignment horizontal="center" vertical="center"/>
    </xf>
    <xf numFmtId="0" fontId="5" fillId="11" borderId="0" xfId="0" applyFont="1" applyFill="1" applyAlignment="1" applyProtection="1">
      <alignment vertical="center"/>
    </xf>
    <xf numFmtId="0" fontId="5" fillId="11" borderId="0" xfId="0" applyFont="1" applyFill="1" applyAlignment="1" applyProtection="1">
      <alignment horizontal="right" vertical="center"/>
    </xf>
    <xf numFmtId="0" fontId="1" fillId="11" borderId="0" xfId="0" applyFont="1" applyFill="1" applyAlignment="1" applyProtection="1">
      <alignment vertical="center"/>
    </xf>
    <xf numFmtId="0" fontId="0" fillId="11" borderId="4" xfId="0" applyFill="1" applyBorder="1" applyAlignment="1" applyProtection="1">
      <alignment horizontal="center" vertical="center"/>
    </xf>
    <xf numFmtId="0" fontId="0" fillId="11" borderId="9" xfId="0" applyFill="1" applyBorder="1" applyAlignment="1" applyProtection="1">
      <alignment horizontal="center" vertical="center"/>
    </xf>
    <xf numFmtId="0" fontId="0" fillId="11" borderId="12" xfId="0" applyFill="1" applyBorder="1" applyAlignment="1" applyProtection="1">
      <alignment horizontal="center" vertical="center"/>
    </xf>
    <xf numFmtId="0" fontId="0" fillId="11" borderId="13" xfId="0" applyFill="1" applyBorder="1" applyAlignment="1" applyProtection="1">
      <alignment horizontal="center" vertical="center"/>
    </xf>
    <xf numFmtId="0" fontId="5" fillId="12" borderId="0" xfId="0" applyFont="1" applyFill="1" applyAlignment="1" applyProtection="1">
      <alignment vertical="center"/>
    </xf>
    <xf numFmtId="0" fontId="5" fillId="12" borderId="0" xfId="0" applyFont="1" applyFill="1" applyAlignment="1" applyProtection="1">
      <alignment horizontal="right" vertical="center"/>
    </xf>
    <xf numFmtId="0" fontId="0" fillId="12" borderId="4" xfId="0" applyFill="1" applyBorder="1" applyAlignment="1" applyProtection="1">
      <alignment horizontal="center" vertical="center"/>
    </xf>
    <xf numFmtId="0" fontId="0" fillId="12" borderId="9" xfId="0" applyFill="1" applyBorder="1" applyAlignment="1" applyProtection="1">
      <alignment horizontal="center" vertical="center"/>
    </xf>
    <xf numFmtId="0" fontId="0" fillId="12" borderId="12" xfId="0" applyFill="1" applyBorder="1" applyAlignment="1" applyProtection="1">
      <alignment horizontal="center" vertical="center"/>
    </xf>
    <xf numFmtId="0" fontId="0" fillId="12" borderId="13" xfId="0" applyFill="1" applyBorder="1" applyAlignment="1" applyProtection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164" fontId="1" fillId="0" borderId="25" xfId="0" applyNumberFormat="1" applyFont="1" applyBorder="1" applyAlignment="1" applyProtection="1">
      <alignment horizontal="center" vertical="center" textRotation="90"/>
    </xf>
    <xf numFmtId="164" fontId="1" fillId="2" borderId="24" xfId="0" applyNumberFormat="1" applyFont="1" applyFill="1" applyBorder="1" applyAlignment="1" applyProtection="1">
      <alignment horizontal="center" vertical="center" textRotation="90"/>
    </xf>
    <xf numFmtId="0" fontId="9" fillId="2" borderId="13" xfId="0" applyNumberFormat="1" applyFont="1" applyFill="1" applyBorder="1" applyAlignment="1" applyProtection="1">
      <alignment horizontal="center" vertical="center"/>
    </xf>
    <xf numFmtId="0" fontId="0" fillId="0" borderId="13" xfId="0" applyFill="1" applyBorder="1" applyAlignment="1" applyProtection="1">
      <alignment horizontal="center" vertical="center"/>
    </xf>
    <xf numFmtId="0" fontId="0" fillId="10" borderId="6" xfId="0" applyFill="1" applyBorder="1" applyAlignment="1" applyProtection="1">
      <alignment horizontal="center" vertical="center"/>
    </xf>
    <xf numFmtId="0" fontId="0" fillId="11" borderId="6" xfId="0" applyFill="1" applyBorder="1" applyAlignment="1" applyProtection="1">
      <alignment horizontal="center" vertical="center"/>
    </xf>
    <xf numFmtId="0" fontId="0" fillId="12" borderId="6" xfId="0" applyFill="1" applyBorder="1" applyAlignment="1" applyProtection="1">
      <alignment horizontal="center" vertical="center"/>
    </xf>
    <xf numFmtId="0" fontId="4" fillId="8" borderId="14" xfId="0" applyFont="1" applyFill="1" applyBorder="1" applyAlignment="1" applyProtection="1">
      <alignment horizontal="center" vertical="center"/>
    </xf>
    <xf numFmtId="0" fontId="0" fillId="14" borderId="27" xfId="0" applyFill="1" applyBorder="1"/>
    <xf numFmtId="0" fontId="0" fillId="14" borderId="28" xfId="0" applyFill="1" applyBorder="1"/>
    <xf numFmtId="0" fontId="0" fillId="14" borderId="29" xfId="0" applyFill="1" applyBorder="1"/>
    <xf numFmtId="0" fontId="0" fillId="14" borderId="30" xfId="0" applyFill="1" applyBorder="1"/>
    <xf numFmtId="0" fontId="0" fillId="0" borderId="0" xfId="0" applyAlignment="1">
      <alignment horizontal="right"/>
    </xf>
    <xf numFmtId="0" fontId="0" fillId="0" borderId="0" xfId="0" applyFont="1"/>
    <xf numFmtId="0" fontId="6" fillId="0" borderId="0" xfId="0" applyFont="1"/>
    <xf numFmtId="0" fontId="0" fillId="0" borderId="37" xfId="0" applyBorder="1" applyAlignment="1">
      <alignment horizontal="right"/>
    </xf>
    <xf numFmtId="0" fontId="0" fillId="15" borderId="37" xfId="0" applyFill="1" applyBorder="1" applyAlignment="1">
      <alignment horizontal="right"/>
    </xf>
    <xf numFmtId="166" fontId="12" fillId="0" borderId="0" xfId="0" applyNumberFormat="1" applyFont="1" applyBorder="1" applyAlignment="1" applyProtection="1">
      <alignment horizontal="center" vertical="center"/>
    </xf>
    <xf numFmtId="166" fontId="16" fillId="0" borderId="0" xfId="0" applyNumberFormat="1" applyFont="1" applyBorder="1" applyAlignment="1" applyProtection="1">
      <alignment horizontal="center" vertical="center"/>
    </xf>
    <xf numFmtId="166" fontId="16" fillId="0" borderId="0" xfId="0" applyNumberFormat="1" applyFont="1" applyFill="1" applyBorder="1" applyAlignment="1" applyProtection="1">
      <alignment horizontal="center" vertical="center"/>
    </xf>
    <xf numFmtId="0" fontId="0" fillId="0" borderId="45" xfId="0" applyBorder="1" applyAlignment="1">
      <alignment horizontal="right"/>
    </xf>
    <xf numFmtId="0" fontId="0" fillId="15" borderId="45" xfId="0" applyFill="1" applyBorder="1" applyAlignment="1">
      <alignment horizontal="right"/>
    </xf>
    <xf numFmtId="0" fontId="0" fillId="0" borderId="39" xfId="0" applyFill="1" applyBorder="1" applyAlignment="1">
      <alignment horizontal="right"/>
    </xf>
    <xf numFmtId="14" fontId="0" fillId="0" borderId="40" xfId="0" applyNumberFormat="1" applyFill="1" applyBorder="1" applyProtection="1">
      <protection locked="0"/>
    </xf>
    <xf numFmtId="0" fontId="0" fillId="0" borderId="41" xfId="0" applyFill="1" applyBorder="1" applyAlignment="1">
      <alignment horizontal="right"/>
    </xf>
    <xf numFmtId="14" fontId="0" fillId="0" borderId="42" xfId="0" applyNumberFormat="1" applyFill="1" applyBorder="1" applyProtection="1">
      <protection locked="0"/>
    </xf>
    <xf numFmtId="0" fontId="0" fillId="16" borderId="43" xfId="0" applyFill="1" applyBorder="1" applyAlignment="1">
      <alignment horizontal="right"/>
    </xf>
    <xf numFmtId="14" fontId="0" fillId="16" borderId="44" xfId="0" applyNumberFormat="1" applyFill="1" applyBorder="1" applyProtection="1">
      <protection locked="0"/>
    </xf>
    <xf numFmtId="165" fontId="0" fillId="0" borderId="38" xfId="0" applyNumberFormat="1" applyBorder="1" applyProtection="1">
      <protection locked="0"/>
    </xf>
    <xf numFmtId="165" fontId="0" fillId="0" borderId="46" xfId="0" applyNumberFormat="1" applyBorder="1" applyProtection="1">
      <protection locked="0"/>
    </xf>
    <xf numFmtId="165" fontId="0" fillId="15" borderId="38" xfId="0" applyNumberFormat="1" applyFill="1" applyBorder="1" applyProtection="1">
      <protection locked="0"/>
    </xf>
    <xf numFmtId="165" fontId="0" fillId="15" borderId="46" xfId="0" applyNumberFormat="1" applyFill="1" applyBorder="1" applyProtection="1">
      <protection locked="0"/>
    </xf>
    <xf numFmtId="0" fontId="15" fillId="3" borderId="48" xfId="0" applyFont="1" applyFill="1" applyBorder="1" applyAlignment="1">
      <alignment horizontal="center"/>
    </xf>
    <xf numFmtId="0" fontId="6" fillId="16" borderId="47" xfId="0" applyFont="1" applyFill="1" applyBorder="1" applyAlignment="1" applyProtection="1">
      <alignment horizontal="center"/>
      <protection locked="0"/>
    </xf>
    <xf numFmtId="0" fontId="0" fillId="0" borderId="51" xfId="0" applyBorder="1" applyAlignment="1">
      <alignment vertical="center"/>
    </xf>
    <xf numFmtId="0" fontId="1" fillId="13" borderId="52" xfId="0" applyFont="1" applyFill="1" applyBorder="1" applyAlignment="1" applyProtection="1">
      <alignment vertical="center"/>
    </xf>
    <xf numFmtId="0" fontId="1" fillId="0" borderId="51" xfId="0" applyFont="1" applyFill="1" applyBorder="1" applyAlignment="1" applyProtection="1">
      <alignment vertical="center"/>
    </xf>
    <xf numFmtId="0" fontId="0" fillId="0" borderId="53" xfId="0" applyFill="1" applyBorder="1" applyAlignment="1" applyProtection="1">
      <alignment horizontal="center" vertical="center"/>
    </xf>
    <xf numFmtId="0" fontId="1" fillId="0" borderId="54" xfId="0" applyFont="1" applyFill="1" applyBorder="1" applyAlignment="1" applyProtection="1">
      <alignment horizontal="center" vertical="center"/>
      <protection locked="0"/>
    </xf>
    <xf numFmtId="0" fontId="1" fillId="0" borderId="55" xfId="0" applyFont="1" applyFill="1" applyBorder="1" applyAlignment="1" applyProtection="1">
      <alignment horizontal="center" vertical="center"/>
      <protection locked="0"/>
    </xf>
    <xf numFmtId="0" fontId="1" fillId="0" borderId="56" xfId="0" applyFont="1" applyFill="1" applyBorder="1" applyAlignment="1" applyProtection="1">
      <alignment horizontal="center" vertical="center"/>
      <protection locked="0"/>
    </xf>
    <xf numFmtId="0" fontId="0" fillId="0" borderId="55" xfId="0" applyFill="1" applyBorder="1" applyAlignment="1" applyProtection="1">
      <alignment horizontal="center" vertical="center"/>
    </xf>
    <xf numFmtId="0" fontId="0" fillId="0" borderId="57" xfId="0" applyFill="1" applyBorder="1" applyAlignment="1" applyProtection="1">
      <alignment horizontal="center" vertical="center"/>
    </xf>
    <xf numFmtId="0" fontId="1" fillId="0" borderId="51" xfId="0" applyFont="1" applyFill="1" applyBorder="1" applyAlignment="1" applyProtection="1">
      <alignment horizontal="center" vertical="center"/>
      <protection locked="0"/>
    </xf>
    <xf numFmtId="0" fontId="0" fillId="0" borderId="58" xfId="0" applyFill="1" applyBorder="1" applyAlignment="1" applyProtection="1">
      <alignment horizontal="center" vertical="center"/>
    </xf>
    <xf numFmtId="0" fontId="0" fillId="0" borderId="53" xfId="0" applyFill="1" applyBorder="1" applyAlignment="1" applyProtection="1">
      <alignment horizontal="center" vertical="center"/>
      <protection locked="0"/>
    </xf>
    <xf numFmtId="0" fontId="4" fillId="8" borderId="20" xfId="0" applyFont="1" applyFill="1" applyBorder="1" applyAlignment="1" applyProtection="1">
      <alignment horizontal="center" vertical="center"/>
    </xf>
    <xf numFmtId="0" fontId="4" fillId="8" borderId="15" xfId="0" applyFont="1" applyFill="1" applyBorder="1" applyAlignment="1" applyProtection="1">
      <alignment horizontal="center" vertical="center"/>
    </xf>
    <xf numFmtId="0" fontId="4" fillId="8" borderId="26" xfId="0" applyFont="1" applyFill="1" applyBorder="1" applyAlignment="1" applyProtection="1">
      <alignment horizontal="center" vertical="center"/>
    </xf>
    <xf numFmtId="166" fontId="7" fillId="0" borderId="0" xfId="0" applyNumberFormat="1" applyFont="1" applyBorder="1" applyAlignment="1" applyProtection="1">
      <alignment horizontal="center" vertical="center"/>
    </xf>
    <xf numFmtId="0" fontId="4" fillId="8" borderId="14" xfId="0" applyFont="1" applyFill="1" applyBorder="1" applyAlignment="1" applyProtection="1">
      <alignment horizontal="center" vertical="center"/>
    </xf>
    <xf numFmtId="0" fontId="4" fillId="8" borderId="16" xfId="0" applyFont="1" applyFill="1" applyBorder="1" applyAlignment="1" applyProtection="1">
      <alignment horizontal="center" vertical="center"/>
    </xf>
    <xf numFmtId="166" fontId="7" fillId="0" borderId="0" xfId="0" applyNumberFormat="1" applyFont="1" applyFill="1" applyBorder="1" applyAlignment="1" applyProtection="1">
      <alignment horizontal="center" vertical="center"/>
    </xf>
    <xf numFmtId="0" fontId="15" fillId="3" borderId="49" xfId="0" applyFont="1" applyFill="1" applyBorder="1" applyAlignment="1">
      <alignment horizontal="center"/>
    </xf>
    <xf numFmtId="0" fontId="15" fillId="3" borderId="50" xfId="0" applyFont="1" applyFill="1" applyBorder="1" applyAlignment="1">
      <alignment horizontal="center"/>
    </xf>
    <xf numFmtId="0" fontId="15" fillId="3" borderId="37" xfId="0" applyFont="1" applyFill="1" applyBorder="1" applyAlignment="1">
      <alignment horizontal="center"/>
    </xf>
    <xf numFmtId="0" fontId="15" fillId="3" borderId="38" xfId="0" applyFont="1" applyFill="1" applyBorder="1" applyAlignment="1">
      <alignment horizontal="center"/>
    </xf>
    <xf numFmtId="0" fontId="10" fillId="14" borderId="29" xfId="0" applyFont="1" applyFill="1" applyBorder="1" applyAlignment="1">
      <alignment horizontal="center" wrapText="1"/>
    </xf>
    <xf numFmtId="0" fontId="10" fillId="14" borderId="30" xfId="0" applyFont="1" applyFill="1" applyBorder="1" applyAlignment="1">
      <alignment horizontal="center" wrapText="1"/>
    </xf>
    <xf numFmtId="0" fontId="12" fillId="3" borderId="31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>
      <alignment horizontal="center" vertical="center" wrapText="1"/>
    </xf>
    <xf numFmtId="0" fontId="12" fillId="3" borderId="33" xfId="0" applyFont="1" applyFill="1" applyBorder="1" applyAlignment="1">
      <alignment horizontal="center" vertical="center" wrapText="1"/>
    </xf>
    <xf numFmtId="0" fontId="12" fillId="3" borderId="34" xfId="0" applyFont="1" applyFill="1" applyBorder="1" applyAlignment="1">
      <alignment horizontal="center" vertical="center" wrapText="1"/>
    </xf>
    <xf numFmtId="0" fontId="12" fillId="3" borderId="35" xfId="0" applyFont="1" applyFill="1" applyBorder="1" applyAlignment="1">
      <alignment horizontal="center" vertical="center" wrapText="1"/>
    </xf>
    <xf numFmtId="0" fontId="12" fillId="3" borderId="36" xfId="0" applyFont="1" applyFill="1" applyBorder="1" applyAlignment="1">
      <alignment horizontal="center" vertical="center" wrapText="1"/>
    </xf>
  </cellXfs>
  <cellStyles count="1">
    <cellStyle name="Normal" xfId="0" builtinId="0"/>
  </cellStyles>
  <dxfs count="1251"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165" formatCode="dd/mm/yy;@"/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relativeIndent="255" justifyLastLine="0" shrinkToFit="0" readingOrder="0"/>
    </dxf>
    <dxf>
      <fill>
        <patternFill patternType="solid">
          <fgColor indexed="64"/>
          <bgColor theme="1" tint="0.34998626667073579"/>
        </patternFill>
      </fill>
      <alignment horizontal="center" vertical="center" textRotation="0" wrapText="1" indent="0" relativeIndent="255" justifyLastLine="0" shrinkToFit="0" readingOrder="0"/>
    </dxf>
    <dxf>
      <font>
        <color theme="0"/>
      </font>
      <fill>
        <patternFill>
          <bgColor theme="0" tint="-0.34998626667073579"/>
        </patternFill>
      </fill>
    </dxf>
    <dxf>
      <font>
        <color theme="0"/>
      </font>
      <fill>
        <patternFill>
          <bgColor theme="1" tint="0.34998626667073579"/>
        </patternFill>
      </fill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alignment horizontal="general" vertical="center" textRotation="0" wrapText="0" indent="0" relativeIndent="255" justifyLastLine="0" shrinkToFit="0" readingOrder="0"/>
    </dxf>
    <dxf>
      <fill>
        <patternFill>
          <fgColor indexed="64"/>
        </patternFill>
      </fill>
      <alignment horizontal="general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top" textRotation="0" wrapText="0" indent="0" relativeIndent="255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indexed="64"/>
        </left>
        <right style="hair">
          <color auto="1"/>
        </right>
        <top/>
        <bottom/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rgb="FF000000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1"/>
      </font>
      <fill>
        <patternFill>
          <bgColor theme="1"/>
        </patternFill>
      </fill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 tint="-0.24994659260841701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/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ck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thick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/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ck">
          <color rgb="FFC00000"/>
        </left>
        <right style="hair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ck">
          <color rgb="FFC00000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auto="1"/>
        </patternFill>
      </fill>
      <alignment horizontal="general" vertical="center" textRotation="0" wrapText="0" indent="0" relativeIndent="255" justifyLastLine="0" shrinkToFit="0" readingOrder="0"/>
      <protection locked="1" hidden="0"/>
    </dxf>
    <dxf>
      <protection locked="1" hidden="0"/>
    </dxf>
    <dxf>
      <border outline="0">
        <right style="hair">
          <color auto="1"/>
        </right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8"/>
        <color auto="1"/>
        <name val="Calibri"/>
        <scheme val="minor"/>
      </font>
      <protection locked="1" hidden="0"/>
    </dxf>
    <dxf>
      <font>
        <color theme="0"/>
      </font>
      <fill>
        <patternFill>
          <bgColor theme="1" tint="0.34998626667073579"/>
        </patternFill>
      </fill>
      <border>
        <left/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color theme="1"/>
      </font>
      <fill>
        <patternFill>
          <bgColor theme="0" tint="-0.34998626667073579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FF00"/>
        </patternFill>
      </fill>
    </dxf>
    <dxf>
      <font>
        <color theme="1"/>
      </font>
      <fill>
        <patternFill>
          <bgColor rgb="FF00B0F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1"/>
      </font>
      <fill>
        <patternFill>
          <bgColor theme="9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rgb="FFFFFF00"/>
      </font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6" tint="0.79998168889431442"/>
        </patternFill>
      </fill>
      <border>
        <bottom style="hair">
          <color theme="6" tint="0.39994506668294322"/>
        </bottom>
      </border>
    </dxf>
    <dxf>
      <fill>
        <patternFill>
          <bgColor theme="0"/>
        </patternFill>
      </fill>
      <border>
        <bottom style="hair">
          <color theme="6" tint="0.39994506668294322"/>
        </bottom>
      </border>
    </dxf>
    <dxf>
      <font>
        <b/>
        <i val="0"/>
        <color theme="0"/>
      </font>
      <fill>
        <patternFill>
          <bgColor theme="6" tint="-0.24994659260841701"/>
        </patternFill>
      </fill>
      <border>
        <bottom style="thin">
          <color auto="1"/>
        </bottom>
      </border>
    </dxf>
    <dxf>
      <fill>
        <patternFill>
          <bgColor theme="0"/>
        </patternFill>
      </fill>
    </dxf>
  </dxfs>
  <tableStyles count="2" defaultTableStyle="TableStyleMedium9" defaultPivotStyle="PivotStyleLight16">
    <tableStyle name="Style de tableau 1" pivot="0" count="1">
      <tableStyleElement type="firstRowStripe" dxfId="1250"/>
    </tableStyle>
    <tableStyle name="Style de tableau 2" pivot="0" count="3">
      <tableStyleElement type="headerRow" dxfId="1249"/>
      <tableStyleElement type="firstRowStripe" dxfId="1248"/>
      <tableStyleElement type="secondRowStripe" dxfId="1247"/>
    </tableStyle>
  </tableStyles>
  <colors>
    <mruColors>
      <color rgb="FF66FF33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16</xdr:row>
      <xdr:rowOff>113571</xdr:rowOff>
    </xdr:from>
    <xdr:to>
      <xdr:col>12</xdr:col>
      <xdr:colOff>581025</xdr:colOff>
      <xdr:row>20</xdr:row>
      <xdr:rowOff>76077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33900" y="3209196"/>
          <a:ext cx="5191125" cy="724506"/>
        </a:xfrm>
        <a:prstGeom prst="rect">
          <a:avLst/>
        </a:prstGeom>
      </xdr:spPr>
    </xdr:pic>
    <xdr:clientData/>
  </xdr:twoCellAnchor>
  <xdr:twoCellAnchor editAs="oneCell">
    <xdr:from>
      <xdr:col>13</xdr:col>
      <xdr:colOff>104775</xdr:colOff>
      <xdr:row>8</xdr:row>
      <xdr:rowOff>171450</xdr:rowOff>
    </xdr:from>
    <xdr:to>
      <xdr:col>15</xdr:col>
      <xdr:colOff>579917</xdr:colOff>
      <xdr:row>23</xdr:row>
      <xdr:rowOff>151812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010775" y="1743075"/>
          <a:ext cx="1999142" cy="2837862"/>
        </a:xfrm>
        <a:prstGeom prst="rect">
          <a:avLst/>
        </a:prstGeom>
        <a:ln w="88900" cap="sq" cmpd="thickThin">
          <a:solidFill>
            <a:srgbClr val="000000"/>
          </a:solidFill>
          <a:prstDash val="solid"/>
          <a:miter lim="800000"/>
        </a:ln>
        <a:effectLst>
          <a:innerShdw blurRad="76200">
            <a:srgbClr val="000000"/>
          </a:innerShdw>
        </a:effectLst>
      </xdr:spPr>
    </xdr:pic>
    <xdr:clientData/>
  </xdr:twoCellAnchor>
  <xdr:twoCellAnchor>
    <xdr:from>
      <xdr:col>12</xdr:col>
      <xdr:colOff>495300</xdr:colOff>
      <xdr:row>10</xdr:row>
      <xdr:rowOff>47625</xdr:rowOff>
    </xdr:from>
    <xdr:to>
      <xdr:col>13</xdr:col>
      <xdr:colOff>228600</xdr:colOff>
      <xdr:row>13</xdr:row>
      <xdr:rowOff>104775</xdr:rowOff>
    </xdr:to>
    <xdr:cxnSp macro="">
      <xdr:nvCxnSpPr>
        <xdr:cNvPr id="5" name="Connecteur droit avec flèche 4"/>
        <xdr:cNvCxnSpPr/>
      </xdr:nvCxnSpPr>
      <xdr:spPr>
        <a:xfrm flipV="1">
          <a:off x="9639300" y="2000250"/>
          <a:ext cx="495300" cy="6286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504825</xdr:colOff>
      <xdr:row>11</xdr:row>
      <xdr:rowOff>142875</xdr:rowOff>
    </xdr:from>
    <xdr:to>
      <xdr:col>14</xdr:col>
      <xdr:colOff>142875</xdr:colOff>
      <xdr:row>14</xdr:row>
      <xdr:rowOff>114301</xdr:rowOff>
    </xdr:to>
    <xdr:cxnSp macro="">
      <xdr:nvCxnSpPr>
        <xdr:cNvPr id="7" name="Connecteur droit avec flèche 6"/>
        <xdr:cNvCxnSpPr/>
      </xdr:nvCxnSpPr>
      <xdr:spPr>
        <a:xfrm flipV="1">
          <a:off x="9648825" y="2286000"/>
          <a:ext cx="1162050" cy="542926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190500</xdr:colOff>
      <xdr:row>15</xdr:row>
      <xdr:rowOff>123825</xdr:rowOff>
    </xdr:from>
    <xdr:to>
      <xdr:col>14</xdr:col>
      <xdr:colOff>28575</xdr:colOff>
      <xdr:row>18</xdr:row>
      <xdr:rowOff>9525</xdr:rowOff>
    </xdr:to>
    <xdr:cxnSp macro="">
      <xdr:nvCxnSpPr>
        <xdr:cNvPr id="8" name="Connecteur droit avec flèche 7"/>
        <xdr:cNvCxnSpPr/>
      </xdr:nvCxnSpPr>
      <xdr:spPr>
        <a:xfrm>
          <a:off x="7810500" y="3028950"/>
          <a:ext cx="2886075" cy="45720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266700</xdr:colOff>
      <xdr:row>27</xdr:row>
      <xdr:rowOff>66675</xdr:rowOff>
    </xdr:from>
    <xdr:to>
      <xdr:col>8</xdr:col>
      <xdr:colOff>104129</xdr:colOff>
      <xdr:row>30</xdr:row>
      <xdr:rowOff>142794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28700" y="5257800"/>
          <a:ext cx="5171429" cy="647619"/>
        </a:xfrm>
        <a:prstGeom prst="rect">
          <a:avLst/>
        </a:prstGeom>
      </xdr:spPr>
    </xdr:pic>
    <xdr:clientData/>
  </xdr:twoCellAnchor>
  <xdr:twoCellAnchor>
    <xdr:from>
      <xdr:col>6</xdr:col>
      <xdr:colOff>523875</xdr:colOff>
      <xdr:row>27</xdr:row>
      <xdr:rowOff>38100</xdr:rowOff>
    </xdr:from>
    <xdr:to>
      <xdr:col>6</xdr:col>
      <xdr:colOff>619125</xdr:colOff>
      <xdr:row>28</xdr:row>
      <xdr:rowOff>28575</xdr:rowOff>
    </xdr:to>
    <xdr:cxnSp macro="">
      <xdr:nvCxnSpPr>
        <xdr:cNvPr id="9" name="Connecteur droit avec flèche 8"/>
        <xdr:cNvCxnSpPr/>
      </xdr:nvCxnSpPr>
      <xdr:spPr>
        <a:xfrm>
          <a:off x="5095875" y="5229225"/>
          <a:ext cx="95250" cy="1809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742950</xdr:colOff>
      <xdr:row>16</xdr:row>
      <xdr:rowOff>66675</xdr:rowOff>
    </xdr:from>
    <xdr:to>
      <xdr:col>8</xdr:col>
      <xdr:colOff>285750</xdr:colOff>
      <xdr:row>17</xdr:row>
      <xdr:rowOff>123825</xdr:rowOff>
    </xdr:to>
    <xdr:cxnSp macro="">
      <xdr:nvCxnSpPr>
        <xdr:cNvPr id="15" name="Connecteur droit avec flèche 14"/>
        <xdr:cNvCxnSpPr/>
      </xdr:nvCxnSpPr>
      <xdr:spPr>
        <a:xfrm>
          <a:off x="6076950" y="3162300"/>
          <a:ext cx="304800" cy="24765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136881</xdr:colOff>
      <xdr:row>30</xdr:row>
      <xdr:rowOff>71653</xdr:rowOff>
    </xdr:from>
    <xdr:to>
      <xdr:col>13</xdr:col>
      <xdr:colOff>238124</xdr:colOff>
      <xdr:row>43</xdr:row>
      <xdr:rowOff>113867</xdr:rowOff>
    </xdr:to>
    <xdr:pic>
      <xdr:nvPicPr>
        <xdr:cNvPr id="22" name="Image 21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756881" y="5834278"/>
          <a:ext cx="2387243" cy="2518714"/>
        </a:xfrm>
        <a:prstGeom prst="rect">
          <a:avLst/>
        </a:prstGeom>
      </xdr:spPr>
    </xdr:pic>
    <xdr:clientData/>
  </xdr:twoCellAnchor>
  <xdr:twoCellAnchor>
    <xdr:from>
      <xdr:col>8</xdr:col>
      <xdr:colOff>57150</xdr:colOff>
      <xdr:row>39</xdr:row>
      <xdr:rowOff>171450</xdr:rowOff>
    </xdr:from>
    <xdr:to>
      <xdr:col>11</xdr:col>
      <xdr:colOff>209550</xdr:colOff>
      <xdr:row>40</xdr:row>
      <xdr:rowOff>123825</xdr:rowOff>
    </xdr:to>
    <xdr:cxnSp macro="">
      <xdr:nvCxnSpPr>
        <xdr:cNvPr id="27" name="Connecteur droit avec flèche 26"/>
        <xdr:cNvCxnSpPr/>
      </xdr:nvCxnSpPr>
      <xdr:spPr>
        <a:xfrm flipV="1">
          <a:off x="6153150" y="7648575"/>
          <a:ext cx="2438400" cy="1428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590550</xdr:colOff>
      <xdr:row>38</xdr:row>
      <xdr:rowOff>76200</xdr:rowOff>
    </xdr:from>
    <xdr:to>
      <xdr:col>11</xdr:col>
      <xdr:colOff>200025</xdr:colOff>
      <xdr:row>40</xdr:row>
      <xdr:rowOff>142875</xdr:rowOff>
    </xdr:to>
    <xdr:cxnSp macro="">
      <xdr:nvCxnSpPr>
        <xdr:cNvPr id="28" name="Connecteur droit avec flèche 27"/>
        <xdr:cNvCxnSpPr/>
      </xdr:nvCxnSpPr>
      <xdr:spPr>
        <a:xfrm>
          <a:off x="5924550" y="7362825"/>
          <a:ext cx="2657475" cy="447675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hann/AppData/Local/Packages/microsoft.windowscommunicationsapps_8wekyb3d8bbwe/LocalState/Files/S0/295/Cong&#233;s%20CIT%202017%5b454%5d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.xlsm].xlsm]Congés CIT 2017[454]"/>
      <sheetName val=".xlsm]Congés CIT 2017[454]"/>
    </sheetNames>
    <definedNames>
      <definedName name="RAZ"/>
    </definedNames>
    <sheetDataSet>
      <sheetData sheetId="0" refreshError="1"/>
      <sheetData sheetId="1" refreshError="1"/>
    </sheetDataSet>
  </externalBook>
</externalLink>
</file>

<file path=xl/tables/table1.xml><?xml version="1.0" encoding="utf-8"?>
<table xmlns="http://schemas.openxmlformats.org/spreadsheetml/2006/main" id="2" name="JANVIER" displayName="JANVIER" ref="C6:AS62" headerRowDxfId="1233" dataDxfId="1232" totalsRowDxfId="1230" tableBorderDxfId="1231">
  <tableColumns count="43">
    <tableColumn id="3" name="NOM" dataDxfId="1229" totalsRowDxfId="1228">
      <calculatedColumnFormula>VLOOKUP($A7,PERSONNEL[],3)</calculatedColumnFormula>
    </tableColumn>
    <tableColumn id="4" name="PRENOM" dataDxfId="1227" totalsRowDxfId="1226">
      <calculatedColumnFormula>VLOOKUP($A7,PERSONNEL[],4)</calculatedColumnFormula>
    </tableColumn>
    <tableColumn id="5" name="CP" dataDxfId="1225" totalsRowDxfId="1224"/>
    <tableColumn id="6" name="RTT" dataDxfId="1223" totalsRowDxfId="1222"/>
    <tableColumn id="7" name="CSP" dataDxfId="1221" totalsRowDxfId="1220"/>
    <tableColumn id="8" name="HAB" dataDxfId="1219" totalsRowDxfId="1218"/>
    <tableColumn id="9" name="RJF" dataDxfId="1217" totalsRowDxfId="1216"/>
    <tableColumn id="10" name="1" dataDxfId="1215" totalsRowDxfId="1214"/>
    <tableColumn id="11" name="2" dataDxfId="1213" totalsRowDxfId="1212"/>
    <tableColumn id="12" name="3" dataDxfId="1211" totalsRowDxfId="1210"/>
    <tableColumn id="13" name="4" dataDxfId="1209" totalsRowDxfId="1208"/>
    <tableColumn id="14" name="5" dataDxfId="1207" totalsRowDxfId="1206"/>
    <tableColumn id="15" name="6" dataDxfId="1205" totalsRowDxfId="1204"/>
    <tableColumn id="16" name="7" dataDxfId="1203" totalsRowDxfId="1202"/>
    <tableColumn id="17" name="8" dataDxfId="1201" totalsRowDxfId="1200"/>
    <tableColumn id="18" name="9" dataDxfId="1199" totalsRowDxfId="1198"/>
    <tableColumn id="19" name="10" dataDxfId="1197" totalsRowDxfId="1196"/>
    <tableColumn id="20" name="11" dataDxfId="1195" totalsRowDxfId="1194"/>
    <tableColumn id="21" name="12" dataDxfId="1193" totalsRowDxfId="1192"/>
    <tableColumn id="22" name="13" dataDxfId="1191" totalsRowDxfId="1190"/>
    <tableColumn id="23" name="14" dataDxfId="1189" totalsRowDxfId="1188"/>
    <tableColumn id="24" name="15" dataDxfId="1187" totalsRowDxfId="1186"/>
    <tableColumn id="25" name="16" dataDxfId="1185" totalsRowDxfId="1184"/>
    <tableColumn id="26" name="17" dataDxfId="1183" totalsRowDxfId="1182"/>
    <tableColumn id="27" name="18" dataDxfId="1181" totalsRowDxfId="1180"/>
    <tableColumn id="28" name="19" dataDxfId="1179" totalsRowDxfId="1178"/>
    <tableColumn id="29" name="20" dataDxfId="1177" totalsRowDxfId="1176"/>
    <tableColumn id="30" name="21" dataDxfId="1175" totalsRowDxfId="1174"/>
    <tableColumn id="31" name="22" dataDxfId="1173" totalsRowDxfId="1172"/>
    <tableColumn id="32" name="23" dataDxfId="1171" totalsRowDxfId="1170"/>
    <tableColumn id="33" name="24" dataDxfId="1169" totalsRowDxfId="1168"/>
    <tableColumn id="34" name="25" dataDxfId="1167" totalsRowDxfId="1166"/>
    <tableColumn id="35" name="26" dataDxfId="1165" totalsRowDxfId="1164"/>
    <tableColumn id="36" name="27" dataDxfId="1163" totalsRowDxfId="1162"/>
    <tableColumn id="37" name="28" dataDxfId="1161" totalsRowDxfId="1160"/>
    <tableColumn id="38" name="29" dataDxfId="1159" totalsRowDxfId="1158"/>
    <tableColumn id="39" name="30" dataDxfId="1157" totalsRowDxfId="1156"/>
    <tableColumn id="40" name="31" dataDxfId="1155" totalsRowDxfId="1154"/>
    <tableColumn id="41" name="CP " dataDxfId="1153" totalsRowDxfId="1152">
      <calculatedColumnFormula>E7-(COUNTIF($J7:$AN7,E$5))</calculatedColumnFormula>
    </tableColumn>
    <tableColumn id="42" name="RTT " dataDxfId="1151" totalsRowDxfId="1150">
      <calculatedColumnFormula>F7-(COUNTIF($J7:$AN7,F$5))</calculatedColumnFormula>
    </tableColumn>
    <tableColumn id="43" name="CSP " dataDxfId="1149" totalsRowDxfId="1148">
      <calculatedColumnFormula>G7-(COUNTIF($J7:$AN7,G$5))</calculatedColumnFormula>
    </tableColumn>
    <tableColumn id="44" name="HAB " dataDxfId="1147" totalsRowDxfId="1146">
      <calculatedColumnFormula>H7-(COUNTIF($J7:$AN7,H$5))</calculatedColumnFormula>
    </tableColumn>
    <tableColumn id="45" name="RJF " totalsRowFunction="sum" dataDxfId="1145" totalsRowDxfId="1144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2.xml><?xml version="1.0" encoding="utf-8"?>
<table xmlns="http://schemas.openxmlformats.org/spreadsheetml/2006/main" id="4" name="FEVRIER" displayName="FEVRIER" ref="C6:AQ62" headerRowDxfId="1129" dataDxfId="1128" totalsRowDxfId="1126" tableBorderDxfId="1127">
  <tableColumns count="41">
    <tableColumn id="3" name="NOM" dataDxfId="1125" totalsRowDxfId="1124">
      <calculatedColumnFormula>VLOOKUP($A7,PERSONNEL[],3)</calculatedColumnFormula>
    </tableColumn>
    <tableColumn id="4" name="PRENOM" dataDxfId="1123" totalsRowDxfId="1122">
      <calculatedColumnFormula>VLOOKUP($A7,PERSONNEL[],4)</calculatedColumnFormula>
    </tableColumn>
    <tableColumn id="5" name="CP" dataDxfId="1121" totalsRowDxfId="1120">
      <calculatedColumnFormula>+JANVIER[[#This Row],[CP ]]</calculatedColumnFormula>
    </tableColumn>
    <tableColumn id="6" name="RTT" dataDxfId="1119" totalsRowDxfId="1118">
      <calculatedColumnFormula>+JANVIER[[#This Row],[RTT ]]</calculatedColumnFormula>
    </tableColumn>
    <tableColumn id="7" name="CSP" dataDxfId="1117" totalsRowDxfId="1116">
      <calculatedColumnFormula>+JANVIER[[#This Row],[CSP ]]</calculatedColumnFormula>
    </tableColumn>
    <tableColumn id="8" name="HAB" dataDxfId="1115" totalsRowDxfId="1114">
      <calculatedColumnFormula>+JANVIER[[#This Row],[HAB ]]</calculatedColumnFormula>
    </tableColumn>
    <tableColumn id="9" name="RJF" dataDxfId="1113" totalsRowDxfId="1112">
      <calculatedColumnFormula>+JANVIER[[#This Row],[RJF ]]</calculatedColumnFormula>
    </tableColumn>
    <tableColumn id="10" name="1" dataDxfId="1111" totalsRowDxfId="1110"/>
    <tableColumn id="11" name="2" dataDxfId="1109" totalsRowDxfId="1108"/>
    <tableColumn id="12" name="3" dataDxfId="1107" totalsRowDxfId="1106"/>
    <tableColumn id="13" name="4" dataDxfId="1105" totalsRowDxfId="1104"/>
    <tableColumn id="14" name="5" dataDxfId="1103" totalsRowDxfId="1102"/>
    <tableColumn id="15" name="6" dataDxfId="1101" totalsRowDxfId="1100"/>
    <tableColumn id="16" name="7" dataDxfId="1099" totalsRowDxfId="1098"/>
    <tableColumn id="17" name="8" dataDxfId="1097" totalsRowDxfId="1096"/>
    <tableColumn id="18" name="9" dataDxfId="1095" totalsRowDxfId="1094"/>
    <tableColumn id="19" name="10" dataDxfId="1093" totalsRowDxfId="1092"/>
    <tableColumn id="20" name="11" dataDxfId="1091" totalsRowDxfId="1090"/>
    <tableColumn id="21" name="12" dataDxfId="1089" totalsRowDxfId="1088"/>
    <tableColumn id="22" name="13" dataDxfId="1087" totalsRowDxfId="1086"/>
    <tableColumn id="23" name="14" dataDxfId="1085" totalsRowDxfId="1084"/>
    <tableColumn id="24" name="15" dataDxfId="1083" totalsRowDxfId="1082"/>
    <tableColumn id="25" name="16" dataDxfId="1081" totalsRowDxfId="1080"/>
    <tableColumn id="26" name="17" dataDxfId="1079" totalsRowDxfId="1078"/>
    <tableColumn id="27" name="18" dataDxfId="1077" totalsRowDxfId="1076"/>
    <tableColumn id="28" name="19" dataDxfId="1075" totalsRowDxfId="1074"/>
    <tableColumn id="29" name="20" dataDxfId="1073" totalsRowDxfId="1072"/>
    <tableColumn id="30" name="21" dataDxfId="1071" totalsRowDxfId="1070"/>
    <tableColumn id="31" name="22" dataDxfId="1069" totalsRowDxfId="1068"/>
    <tableColumn id="32" name="23" dataDxfId="1067" totalsRowDxfId="1066"/>
    <tableColumn id="33" name="24" dataDxfId="1065" totalsRowDxfId="1064"/>
    <tableColumn id="34" name="25" dataDxfId="1063" totalsRowDxfId="1062"/>
    <tableColumn id="35" name="26" dataDxfId="1061" totalsRowDxfId="1060"/>
    <tableColumn id="36" name="27" dataDxfId="1059" totalsRowDxfId="1058"/>
    <tableColumn id="37" name="28" dataDxfId="1057" totalsRowDxfId="1056"/>
    <tableColumn id="38" name="29" dataDxfId="1055" totalsRowDxfId="1054"/>
    <tableColumn id="41" name="CP " dataDxfId="1053" totalsRowDxfId="1052">
      <calculatedColumnFormula>E7-(COUNTIF($J7:$AL7,E$5))</calculatedColumnFormula>
    </tableColumn>
    <tableColumn id="42" name="RTT " dataDxfId="1051" totalsRowDxfId="1050">
      <calculatedColumnFormula>F7-(COUNTIF($J7:$AL7,F$5))</calculatedColumnFormula>
    </tableColumn>
    <tableColumn id="43" name="CSP " dataDxfId="1049" totalsRowDxfId="1048">
      <calculatedColumnFormula>G7-(COUNTIF($J7:$AL7,G$5))</calculatedColumnFormula>
    </tableColumn>
    <tableColumn id="44" name="HAB " dataDxfId="1047" totalsRowDxfId="1046">
      <calculatedColumnFormula>H7-(COUNTIF($J7:$AL7,H$5))</calculatedColumnFormula>
    </tableColumn>
    <tableColumn id="45" name="RJF " totalsRowFunction="sum" dataDxfId="1045" totalsRowDxfId="1044">
      <calculatedColumnFormula>I7-(COUNTIF($J7:$AL7,I$5))</calculatedColumnFormula>
    </tableColumn>
  </tableColumns>
  <tableStyleInfo name="Style de tableau 2" showFirstColumn="0" showLastColumn="0" showRowStripes="1" showColumnStripes="0"/>
</table>
</file>

<file path=xl/tables/table3.xml><?xml version="1.0" encoding="utf-8"?>
<table xmlns="http://schemas.openxmlformats.org/spreadsheetml/2006/main" id="5" name="MARS" displayName="MARS" ref="C6:AS62" headerRowDxfId="1030" dataDxfId="1029" totalsRowDxfId="1027" tableBorderDxfId="1028">
  <tableColumns count="43">
    <tableColumn id="3" name="NOM" dataDxfId="1026" totalsRowDxfId="1025">
      <calculatedColumnFormula>VLOOKUP($A7,PERSONNEL[],3)</calculatedColumnFormula>
    </tableColumn>
    <tableColumn id="4" name="PRENOM" dataDxfId="1024" totalsRowDxfId="1023">
      <calculatedColumnFormula>VLOOKUP($A7,PERSONNEL[],4)</calculatedColumnFormula>
    </tableColumn>
    <tableColumn id="5" name="CP" dataDxfId="1022" totalsRowDxfId="1021">
      <calculatedColumnFormula>+FEVRIER[[#This Row],[CP ]]</calculatedColumnFormula>
    </tableColumn>
    <tableColumn id="6" name="RTT" dataDxfId="1020" totalsRowDxfId="1019">
      <calculatedColumnFormula>+FEVRIER[[#This Row],[RTT ]]</calculatedColumnFormula>
    </tableColumn>
    <tableColumn id="7" name="CSP" dataDxfId="1018" totalsRowDxfId="1017">
      <calculatedColumnFormula>+FEVRIER[[#This Row],[CSP ]]</calculatedColumnFormula>
    </tableColumn>
    <tableColumn id="8" name="HAB" dataDxfId="1016" totalsRowDxfId="1015">
      <calculatedColumnFormula>+FEVRIER[[#This Row],[HAB ]]</calculatedColumnFormula>
    </tableColumn>
    <tableColumn id="9" name="RJF" dataDxfId="1014" totalsRowDxfId="1013">
      <calculatedColumnFormula>+FEVRIER[[#This Row],[RJF ]]</calculatedColumnFormula>
    </tableColumn>
    <tableColumn id="10" name="1" dataDxfId="1012" totalsRowDxfId="1011"/>
    <tableColumn id="11" name="2" dataDxfId="1010" totalsRowDxfId="1009"/>
    <tableColumn id="12" name="3" dataDxfId="1008" totalsRowDxfId="1007"/>
    <tableColumn id="13" name="4" dataDxfId="1006" totalsRowDxfId="1005"/>
    <tableColumn id="14" name="5" dataDxfId="1004" totalsRowDxfId="1003"/>
    <tableColumn id="15" name="6" dataDxfId="1002" totalsRowDxfId="1001"/>
    <tableColumn id="16" name="7" dataDxfId="1000" totalsRowDxfId="999"/>
    <tableColumn id="17" name="8" dataDxfId="998" totalsRowDxfId="997"/>
    <tableColumn id="18" name="9" dataDxfId="996" totalsRowDxfId="995"/>
    <tableColumn id="19" name="10" dataDxfId="994" totalsRowDxfId="993"/>
    <tableColumn id="20" name="11" dataDxfId="992" totalsRowDxfId="991"/>
    <tableColumn id="21" name="12" dataDxfId="990" totalsRowDxfId="989"/>
    <tableColumn id="22" name="13" dataDxfId="988" totalsRowDxfId="987"/>
    <tableColumn id="23" name="14" dataDxfId="986" totalsRowDxfId="985"/>
    <tableColumn id="24" name="15" dataDxfId="984" totalsRowDxfId="983"/>
    <tableColumn id="25" name="16" dataDxfId="982" totalsRowDxfId="981"/>
    <tableColumn id="26" name="17" dataDxfId="980" totalsRowDxfId="979"/>
    <tableColumn id="27" name="18" dataDxfId="978" totalsRowDxfId="977"/>
    <tableColumn id="28" name="19" dataDxfId="976" totalsRowDxfId="975"/>
    <tableColumn id="29" name="20" dataDxfId="974" totalsRowDxfId="973"/>
    <tableColumn id="30" name="21" dataDxfId="972" totalsRowDxfId="971"/>
    <tableColumn id="31" name="22" dataDxfId="970" totalsRowDxfId="969"/>
    <tableColumn id="32" name="23" dataDxfId="968" totalsRowDxfId="967"/>
    <tableColumn id="33" name="24" dataDxfId="966" totalsRowDxfId="965"/>
    <tableColumn id="34" name="25" dataDxfId="964" totalsRowDxfId="963"/>
    <tableColumn id="35" name="26" dataDxfId="962" totalsRowDxfId="961"/>
    <tableColumn id="36" name="27" dataDxfId="960" totalsRowDxfId="959"/>
    <tableColumn id="37" name="28" dataDxfId="958" totalsRowDxfId="957"/>
    <tableColumn id="38" name="29" dataDxfId="956" totalsRowDxfId="955"/>
    <tableColumn id="39" name="30" dataDxfId="954" totalsRowDxfId="953"/>
    <tableColumn id="40" name="31" dataDxfId="952" totalsRowDxfId="951"/>
    <tableColumn id="41" name="CP " dataDxfId="950" totalsRowDxfId="949">
      <calculatedColumnFormula>E7-(COUNTIF($J7:$AN7,E$5))</calculatedColumnFormula>
    </tableColumn>
    <tableColumn id="42" name="RTT " dataDxfId="948" totalsRowDxfId="947">
      <calculatedColumnFormula>F7-(COUNTIF($J7:$AN7,F$5))</calculatedColumnFormula>
    </tableColumn>
    <tableColumn id="43" name="CSP " dataDxfId="946" totalsRowDxfId="945">
      <calculatedColumnFormula>G7-(COUNTIF($J7:$AN7,G$5))</calculatedColumnFormula>
    </tableColumn>
    <tableColumn id="44" name="HAB " dataDxfId="944" totalsRowDxfId="943">
      <calculatedColumnFormula>H7-(COUNTIF($J7:$AN7,H$5))</calculatedColumnFormula>
    </tableColumn>
    <tableColumn id="45" name="RJF " totalsRowFunction="sum" dataDxfId="942" totalsRowDxfId="941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4.xml><?xml version="1.0" encoding="utf-8"?>
<table xmlns="http://schemas.openxmlformats.org/spreadsheetml/2006/main" id="6" name="AVRIL" displayName="AVRIL" ref="C6:AR62" headerRowDxfId="927" dataDxfId="926" totalsRowDxfId="924" tableBorderDxfId="925">
  <tableColumns count="42">
    <tableColumn id="3" name="NOM" dataDxfId="923" totalsRowDxfId="922">
      <calculatedColumnFormula>VLOOKUP($A7,PERSONNEL[],3)</calculatedColumnFormula>
    </tableColumn>
    <tableColumn id="4" name="PRENOM" dataDxfId="921" totalsRowDxfId="920">
      <calculatedColumnFormula>VLOOKUP($A7,PERSONNEL[],4)</calculatedColumnFormula>
    </tableColumn>
    <tableColumn id="5" name="CP" dataDxfId="919" totalsRowDxfId="918">
      <calculatedColumnFormula>+MARS[[#This Row],[CP ]]</calculatedColumnFormula>
    </tableColumn>
    <tableColumn id="6" name="RTT" dataDxfId="917" totalsRowDxfId="916">
      <calculatedColumnFormula>+MARS[[#This Row],[RTT ]]</calculatedColumnFormula>
    </tableColumn>
    <tableColumn id="7" name="CSP" dataDxfId="915" totalsRowDxfId="914">
      <calculatedColumnFormula>+MARS[[#This Row],[CSP ]]</calculatedColumnFormula>
    </tableColumn>
    <tableColumn id="8" name="HAB" dataDxfId="913" totalsRowDxfId="912">
      <calculatedColumnFormula>+MARS[[#This Row],[HAB ]]</calculatedColumnFormula>
    </tableColumn>
    <tableColumn id="9" name="RJF" dataDxfId="911" totalsRowDxfId="910">
      <calculatedColumnFormula>+MARS[[#This Row],[RJF ]]</calculatedColumnFormula>
    </tableColumn>
    <tableColumn id="10" name="1" dataDxfId="909" totalsRowDxfId="908"/>
    <tableColumn id="11" name="2" dataDxfId="907" totalsRowDxfId="906"/>
    <tableColumn id="12" name="3" dataDxfId="905" totalsRowDxfId="904"/>
    <tableColumn id="13" name="4" dataDxfId="903" totalsRowDxfId="902"/>
    <tableColumn id="14" name="5" dataDxfId="901" totalsRowDxfId="900"/>
    <tableColumn id="15" name="6" dataDxfId="899" totalsRowDxfId="898"/>
    <tableColumn id="16" name="7" dataDxfId="897" totalsRowDxfId="896"/>
    <tableColumn id="17" name="8" dataDxfId="895" totalsRowDxfId="894"/>
    <tableColumn id="18" name="9" dataDxfId="893" totalsRowDxfId="892"/>
    <tableColumn id="19" name="10" dataDxfId="891" totalsRowDxfId="890"/>
    <tableColumn id="20" name="11" dataDxfId="889" totalsRowDxfId="888"/>
    <tableColumn id="21" name="12" dataDxfId="887" totalsRowDxfId="886"/>
    <tableColumn id="22" name="13" dataDxfId="885" totalsRowDxfId="884"/>
    <tableColumn id="23" name="14" dataDxfId="883" totalsRowDxfId="882"/>
    <tableColumn id="24" name="15" dataDxfId="881" totalsRowDxfId="880"/>
    <tableColumn id="25" name="16" dataDxfId="879" totalsRowDxfId="878"/>
    <tableColumn id="26" name="17" dataDxfId="877" totalsRowDxfId="876"/>
    <tableColumn id="27" name="18" dataDxfId="875" totalsRowDxfId="874"/>
    <tableColumn id="28" name="19" dataDxfId="873" totalsRowDxfId="872"/>
    <tableColumn id="29" name="20" dataDxfId="871" totalsRowDxfId="870"/>
    <tableColumn id="30" name="21" dataDxfId="869" totalsRowDxfId="868"/>
    <tableColumn id="31" name="22" dataDxfId="867" totalsRowDxfId="866"/>
    <tableColumn id="32" name="23" dataDxfId="865" totalsRowDxfId="864"/>
    <tableColumn id="33" name="24" dataDxfId="863" totalsRowDxfId="862"/>
    <tableColumn id="34" name="25" dataDxfId="861" totalsRowDxfId="860"/>
    <tableColumn id="35" name="26" dataDxfId="859" totalsRowDxfId="858"/>
    <tableColumn id="36" name="27" dataDxfId="857" totalsRowDxfId="856"/>
    <tableColumn id="37" name="28" dataDxfId="855" totalsRowDxfId="854"/>
    <tableColumn id="38" name="29" dataDxfId="853" totalsRowDxfId="852"/>
    <tableColumn id="39" name="30" dataDxfId="851" totalsRowDxfId="850"/>
    <tableColumn id="41" name="CP " dataDxfId="849" totalsRowDxfId="848">
      <calculatedColumnFormula>E7-(COUNTIF($J7:$AM7,E$5))</calculatedColumnFormula>
    </tableColumn>
    <tableColumn id="42" name="RTT " dataDxfId="847" totalsRowDxfId="846">
      <calculatedColumnFormula>F7-(COUNTIF($J7:$AM7,F$5))</calculatedColumnFormula>
    </tableColumn>
    <tableColumn id="43" name="CSP " dataDxfId="845" totalsRowDxfId="844">
      <calculatedColumnFormula>G7-(COUNTIF($J7:$AM7,G$5))</calculatedColumnFormula>
    </tableColumn>
    <tableColumn id="44" name="HAB " dataDxfId="843" totalsRowDxfId="842">
      <calculatedColumnFormula>H7-(COUNTIF($J7:$AM7,H$5))</calculatedColumnFormula>
    </tableColumn>
    <tableColumn id="45" name="RJF " totalsRowFunction="sum" dataDxfId="841" totalsRowDxfId="840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5.xml><?xml version="1.0" encoding="utf-8"?>
<table xmlns="http://schemas.openxmlformats.org/spreadsheetml/2006/main" id="8" name="MAI" displayName="MAI" ref="C6:AS62" headerRowDxfId="826" dataDxfId="825" totalsRowDxfId="823" tableBorderDxfId="824">
  <tableColumns count="43">
    <tableColumn id="3" name="NOM" dataDxfId="822" totalsRowDxfId="821">
      <calculatedColumnFormula>VLOOKUP($A7,PERSONNEL[],3)</calculatedColumnFormula>
    </tableColumn>
    <tableColumn id="4" name="PRENOM" dataDxfId="820" totalsRowDxfId="819">
      <calculatedColumnFormula>VLOOKUP($A7,PERSONNEL[],4)</calculatedColumnFormula>
    </tableColumn>
    <tableColumn id="5" name="CP" dataDxfId="818" totalsRowDxfId="817">
      <calculatedColumnFormula>+AVRIL[[#This Row],[CP ]]</calculatedColumnFormula>
    </tableColumn>
    <tableColumn id="6" name="RTT" dataDxfId="816" totalsRowDxfId="815">
      <calculatedColumnFormula>+AVRIL[[#This Row],[RTT ]]</calculatedColumnFormula>
    </tableColumn>
    <tableColumn id="7" name="CSP" dataDxfId="814" totalsRowDxfId="813">
      <calculatedColumnFormula>+AVRIL[[#This Row],[CSP ]]</calculatedColumnFormula>
    </tableColumn>
    <tableColumn id="8" name="HAB" dataDxfId="812" totalsRowDxfId="811">
      <calculatedColumnFormula>+AVRIL[[#This Row],[HAB ]]</calculatedColumnFormula>
    </tableColumn>
    <tableColumn id="9" name="RJF" dataDxfId="810" totalsRowDxfId="809">
      <calculatedColumnFormula>+AVRIL[[#This Row],[RJF ]]</calculatedColumnFormula>
    </tableColumn>
    <tableColumn id="10" name="1" dataDxfId="808" totalsRowDxfId="807"/>
    <tableColumn id="11" name="2" dataDxfId="806" totalsRowDxfId="805"/>
    <tableColumn id="12" name="3" dataDxfId="804" totalsRowDxfId="803"/>
    <tableColumn id="13" name="4" dataDxfId="802" totalsRowDxfId="801"/>
    <tableColumn id="14" name="5" dataDxfId="800" totalsRowDxfId="799"/>
    <tableColumn id="15" name="6" dataDxfId="798" totalsRowDxfId="797"/>
    <tableColumn id="16" name="7" dataDxfId="796" totalsRowDxfId="795"/>
    <tableColumn id="17" name="8" dataDxfId="794" totalsRowDxfId="793"/>
    <tableColumn id="18" name="9" dataDxfId="792" totalsRowDxfId="791"/>
    <tableColumn id="19" name="10" dataDxfId="790" totalsRowDxfId="789"/>
    <tableColumn id="20" name="11" dataDxfId="788" totalsRowDxfId="787"/>
    <tableColumn id="21" name="12" dataDxfId="786" totalsRowDxfId="785"/>
    <tableColumn id="22" name="13" dataDxfId="784" totalsRowDxfId="783"/>
    <tableColumn id="23" name="14" dataDxfId="782" totalsRowDxfId="781"/>
    <tableColumn id="24" name="15" dataDxfId="780" totalsRowDxfId="779"/>
    <tableColumn id="25" name="16" dataDxfId="778" totalsRowDxfId="777"/>
    <tableColumn id="26" name="17" dataDxfId="776" totalsRowDxfId="775"/>
    <tableColumn id="27" name="18" dataDxfId="774" totalsRowDxfId="773"/>
    <tableColumn id="28" name="19" dataDxfId="772" totalsRowDxfId="771"/>
    <tableColumn id="29" name="20" dataDxfId="770" totalsRowDxfId="769"/>
    <tableColumn id="30" name="21" dataDxfId="768" totalsRowDxfId="767"/>
    <tableColumn id="31" name="22" dataDxfId="766" totalsRowDxfId="765"/>
    <tableColumn id="32" name="23" dataDxfId="764" totalsRowDxfId="763"/>
    <tableColumn id="33" name="24" dataDxfId="762" totalsRowDxfId="761"/>
    <tableColumn id="34" name="25" dataDxfId="760" totalsRowDxfId="759"/>
    <tableColumn id="35" name="26" dataDxfId="758" totalsRowDxfId="757"/>
    <tableColumn id="36" name="27" dataDxfId="756" totalsRowDxfId="755"/>
    <tableColumn id="37" name="28" dataDxfId="754" totalsRowDxfId="753"/>
    <tableColumn id="38" name="29" dataDxfId="752" totalsRowDxfId="751"/>
    <tableColumn id="39" name="30" dataDxfId="750" totalsRowDxfId="749"/>
    <tableColumn id="40" name="31" dataDxfId="748" totalsRowDxfId="747"/>
    <tableColumn id="41" name="CP " dataDxfId="746" totalsRowDxfId="745">
      <calculatedColumnFormula>E7-(COUNTIF($J7:$AN7,E$5))</calculatedColumnFormula>
    </tableColumn>
    <tableColumn id="42" name="RTT " dataDxfId="744" totalsRowDxfId="743">
      <calculatedColumnFormula>F7-(COUNTIF($J7:$AN7,F$5))</calculatedColumnFormula>
    </tableColumn>
    <tableColumn id="43" name="CSP " dataDxfId="742" totalsRowDxfId="741">
      <calculatedColumnFormula>G7-(COUNTIF($J7:$AN7,G$5))</calculatedColumnFormula>
    </tableColumn>
    <tableColumn id="44" name="HAB " dataDxfId="740" totalsRowDxfId="739">
      <calculatedColumnFormula>H7-(COUNTIF($J7:$AN7,H$5))</calculatedColumnFormula>
    </tableColumn>
    <tableColumn id="45" name="RJF " totalsRowFunction="sum" dataDxfId="738" totalsRowDxfId="737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6.xml><?xml version="1.0" encoding="utf-8"?>
<table xmlns="http://schemas.openxmlformats.org/spreadsheetml/2006/main" id="7" name="JUIN" displayName="JUIN" ref="C6:AR62" headerRowDxfId="723" dataDxfId="722" totalsRowDxfId="720" tableBorderDxfId="721">
  <tableColumns count="42">
    <tableColumn id="3" name="NOM" dataDxfId="719" totalsRowDxfId="718">
      <calculatedColumnFormula>VLOOKUP($A7,PERSONNEL[],3)</calculatedColumnFormula>
    </tableColumn>
    <tableColumn id="4" name="PRENOM" dataDxfId="717" totalsRowDxfId="716">
      <calculatedColumnFormula>VLOOKUP($A7,PERSONNEL[],4)</calculatedColumnFormula>
    </tableColumn>
    <tableColumn id="5" name="CP" dataDxfId="715" totalsRowDxfId="714">
      <calculatedColumnFormula>+MAI[[#This Row],[CP ]]</calculatedColumnFormula>
    </tableColumn>
    <tableColumn id="6" name="RTT" dataDxfId="713" totalsRowDxfId="712">
      <calculatedColumnFormula>+MAI[[#This Row],[RTT ]]</calculatedColumnFormula>
    </tableColumn>
    <tableColumn id="7" name="CSP" dataDxfId="711" totalsRowDxfId="710">
      <calculatedColumnFormula>+MAI[[#This Row],[CSP ]]</calculatedColumnFormula>
    </tableColumn>
    <tableColumn id="8" name="HAB" dataDxfId="709" totalsRowDxfId="708">
      <calculatedColumnFormula>+MAI[[#This Row],[HAB ]]</calculatedColumnFormula>
    </tableColumn>
    <tableColumn id="9" name="RJF" dataDxfId="707" totalsRowDxfId="706">
      <calculatedColumnFormula>+MAI[[#This Row],[RJF ]]</calculatedColumnFormula>
    </tableColumn>
    <tableColumn id="10" name="1" dataDxfId="705" totalsRowDxfId="704"/>
    <tableColumn id="11" name="2" dataDxfId="703" totalsRowDxfId="702"/>
    <tableColumn id="12" name="3" dataDxfId="701" totalsRowDxfId="700"/>
    <tableColumn id="13" name="4" dataDxfId="699" totalsRowDxfId="698"/>
    <tableColumn id="14" name="5" dataDxfId="697" totalsRowDxfId="696"/>
    <tableColumn id="15" name="6" dataDxfId="695" totalsRowDxfId="694"/>
    <tableColumn id="16" name="7" dataDxfId="693" totalsRowDxfId="692"/>
    <tableColumn id="17" name="8" dataDxfId="691" totalsRowDxfId="690"/>
    <tableColumn id="18" name="9" dataDxfId="689" totalsRowDxfId="688"/>
    <tableColumn id="19" name="10" dataDxfId="687" totalsRowDxfId="686"/>
    <tableColumn id="20" name="11" dataDxfId="685" totalsRowDxfId="684"/>
    <tableColumn id="21" name="12" dataDxfId="683" totalsRowDxfId="682"/>
    <tableColumn id="22" name="13" dataDxfId="681" totalsRowDxfId="680"/>
    <tableColumn id="23" name="14" dataDxfId="679" totalsRowDxfId="678"/>
    <tableColumn id="24" name="15" dataDxfId="677" totalsRowDxfId="676"/>
    <tableColumn id="25" name="16" dataDxfId="675" totalsRowDxfId="674"/>
    <tableColumn id="26" name="17" dataDxfId="673" totalsRowDxfId="672"/>
    <tableColumn id="27" name="18" dataDxfId="671" totalsRowDxfId="670"/>
    <tableColumn id="28" name="19" dataDxfId="669" totalsRowDxfId="668"/>
    <tableColumn id="29" name="20" dataDxfId="667" totalsRowDxfId="666"/>
    <tableColumn id="30" name="21" dataDxfId="665" totalsRowDxfId="664"/>
    <tableColumn id="31" name="22" dataDxfId="663" totalsRowDxfId="662"/>
    <tableColumn id="32" name="23" dataDxfId="661" totalsRowDxfId="660"/>
    <tableColumn id="33" name="24" dataDxfId="659" totalsRowDxfId="658"/>
    <tableColumn id="34" name="25" dataDxfId="657" totalsRowDxfId="656"/>
    <tableColumn id="35" name="26" dataDxfId="655" totalsRowDxfId="654"/>
    <tableColumn id="36" name="27" dataDxfId="653" totalsRowDxfId="652"/>
    <tableColumn id="37" name="28" dataDxfId="651" totalsRowDxfId="650"/>
    <tableColumn id="38" name="29" dataDxfId="649" totalsRowDxfId="648"/>
    <tableColumn id="39" name="30" dataDxfId="647" totalsRowDxfId="646"/>
    <tableColumn id="41" name="CP " dataDxfId="645" totalsRowDxfId="644">
      <calculatedColumnFormula>E7-(COUNTIF($J7:$AM7,E$5))</calculatedColumnFormula>
    </tableColumn>
    <tableColumn id="42" name="RTT " dataDxfId="643" totalsRowDxfId="642">
      <calculatedColumnFormula>F7-(COUNTIF($J7:$AM7,F$5))</calculatedColumnFormula>
    </tableColumn>
    <tableColumn id="43" name="CSP " dataDxfId="641" totalsRowDxfId="640">
      <calculatedColumnFormula>G7-(COUNTIF($J7:$AM7,G$5))</calculatedColumnFormula>
    </tableColumn>
    <tableColumn id="44" name="HAB " dataDxfId="639" totalsRowDxfId="638">
      <calculatedColumnFormula>H7-(COUNTIF($J7:$AM7,H$5))</calculatedColumnFormula>
    </tableColumn>
    <tableColumn id="45" name="RJF " totalsRowFunction="sum" dataDxfId="637" totalsRowDxfId="636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7.xml><?xml version="1.0" encoding="utf-8"?>
<table xmlns="http://schemas.openxmlformats.org/spreadsheetml/2006/main" id="9" name="JUILLET" displayName="JUILLET" ref="C6:AS62" headerRowDxfId="622" dataDxfId="621" totalsRowDxfId="619" tableBorderDxfId="620">
  <tableColumns count="43">
    <tableColumn id="3" name="NOM" dataDxfId="618" totalsRowDxfId="617">
      <calculatedColumnFormula>VLOOKUP($A7,PERSONNEL[],3)</calculatedColumnFormula>
    </tableColumn>
    <tableColumn id="4" name="PRENOM" dataDxfId="616" totalsRowDxfId="615">
      <calculatedColumnFormula>VLOOKUP($A7,PERSONNEL[],4)</calculatedColumnFormula>
    </tableColumn>
    <tableColumn id="5" name="CP" dataDxfId="614" totalsRowDxfId="613">
      <calculatedColumnFormula>+JUIN[[#This Row],[CP ]]</calculatedColumnFormula>
    </tableColumn>
    <tableColumn id="6" name="RTT" dataDxfId="612" totalsRowDxfId="611">
      <calculatedColumnFormula>+JUIN[[#This Row],[RTT ]]</calculatedColumnFormula>
    </tableColumn>
    <tableColumn id="7" name="CSP" dataDxfId="610" totalsRowDxfId="609">
      <calculatedColumnFormula>+JUIN[[#This Row],[CSP ]]</calculatedColumnFormula>
    </tableColumn>
    <tableColumn id="8" name="HAB" dataDxfId="608" totalsRowDxfId="607">
      <calculatedColumnFormula>+JUIN[[#This Row],[HAB ]]</calculatedColumnFormula>
    </tableColumn>
    <tableColumn id="9" name="RJF" dataDxfId="606" totalsRowDxfId="605">
      <calculatedColumnFormula>+JUIN[[#This Row],[RJF ]]</calculatedColumnFormula>
    </tableColumn>
    <tableColumn id="10" name="1" dataDxfId="604" totalsRowDxfId="603"/>
    <tableColumn id="11" name="2" dataDxfId="602" totalsRowDxfId="601"/>
    <tableColumn id="12" name="3" dataDxfId="600" totalsRowDxfId="599"/>
    <tableColumn id="13" name="4" dataDxfId="598" totalsRowDxfId="597"/>
    <tableColumn id="14" name="5" dataDxfId="596" totalsRowDxfId="595"/>
    <tableColumn id="15" name="6" dataDxfId="594" totalsRowDxfId="593"/>
    <tableColumn id="16" name="7" dataDxfId="592" totalsRowDxfId="591"/>
    <tableColumn id="17" name="8" dataDxfId="590" totalsRowDxfId="589"/>
    <tableColumn id="18" name="9" dataDxfId="588" totalsRowDxfId="587"/>
    <tableColumn id="19" name="10" dataDxfId="586" totalsRowDxfId="585"/>
    <tableColumn id="20" name="11" dataDxfId="584" totalsRowDxfId="583"/>
    <tableColumn id="21" name="12" dataDxfId="582" totalsRowDxfId="581"/>
    <tableColumn id="22" name="13" dataDxfId="580" totalsRowDxfId="579"/>
    <tableColumn id="23" name="14" dataDxfId="578" totalsRowDxfId="577"/>
    <tableColumn id="24" name="15" dataDxfId="576" totalsRowDxfId="575"/>
    <tableColumn id="25" name="16" dataDxfId="574" totalsRowDxfId="573"/>
    <tableColumn id="26" name="17" dataDxfId="572" totalsRowDxfId="571"/>
    <tableColumn id="27" name="18" dataDxfId="570" totalsRowDxfId="569"/>
    <tableColumn id="28" name="19" dataDxfId="568" totalsRowDxfId="567"/>
    <tableColumn id="29" name="20" dataDxfId="566" totalsRowDxfId="565"/>
    <tableColumn id="30" name="21" dataDxfId="564" totalsRowDxfId="563"/>
    <tableColumn id="31" name="22" dataDxfId="562" totalsRowDxfId="561"/>
    <tableColumn id="32" name="23" dataDxfId="560" totalsRowDxfId="559"/>
    <tableColumn id="33" name="24" dataDxfId="558" totalsRowDxfId="557"/>
    <tableColumn id="34" name="25" dataDxfId="556" totalsRowDxfId="555"/>
    <tableColumn id="35" name="26" dataDxfId="554" totalsRowDxfId="553"/>
    <tableColumn id="36" name="27" dataDxfId="552" totalsRowDxfId="551"/>
    <tableColumn id="37" name="28" dataDxfId="550" totalsRowDxfId="549"/>
    <tableColumn id="38" name="29" dataDxfId="548" totalsRowDxfId="547"/>
    <tableColumn id="39" name="30" dataDxfId="546" totalsRowDxfId="545"/>
    <tableColumn id="40" name="31" dataDxfId="544" totalsRowDxfId="543"/>
    <tableColumn id="41" name="CP " dataDxfId="542" totalsRowDxfId="541">
      <calculatedColumnFormula>E7-(COUNTIF($J7:$AN7,E$5))</calculatedColumnFormula>
    </tableColumn>
    <tableColumn id="42" name="RTT " dataDxfId="540" totalsRowDxfId="539">
      <calculatedColumnFormula>F7-(COUNTIF($J7:$AN7,F$5))</calculatedColumnFormula>
    </tableColumn>
    <tableColumn id="43" name="CSP " dataDxfId="538" totalsRowDxfId="537">
      <calculatedColumnFormula>G7-(COUNTIF($J7:$AN7,G$5))</calculatedColumnFormula>
    </tableColumn>
    <tableColumn id="44" name="HAB " dataDxfId="536" totalsRowDxfId="535">
      <calculatedColumnFormula>H7-(COUNTIF($J7:$AN7,H$5))</calculatedColumnFormula>
    </tableColumn>
    <tableColumn id="45" name="RJF " totalsRowFunction="sum" dataDxfId="534" totalsRowDxfId="533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8.xml><?xml version="1.0" encoding="utf-8"?>
<table xmlns="http://schemas.openxmlformats.org/spreadsheetml/2006/main" id="10" name="AOUT" displayName="AOUT" ref="C6:AS62" headerRowDxfId="519" dataDxfId="518" totalsRowDxfId="516" tableBorderDxfId="517">
  <tableColumns count="43">
    <tableColumn id="3" name="NOM" dataDxfId="515" totalsRowDxfId="514">
      <calculatedColumnFormula>VLOOKUP($A7,PERSONNEL[],3)</calculatedColumnFormula>
    </tableColumn>
    <tableColumn id="4" name="PRENOM" dataDxfId="513" totalsRowDxfId="512">
      <calculatedColumnFormula>VLOOKUP($A7,PERSONNEL[],4)</calculatedColumnFormula>
    </tableColumn>
    <tableColumn id="5" name="CP" dataDxfId="511" totalsRowDxfId="510">
      <calculatedColumnFormula>+JUILLET[[#This Row],[CP ]]</calculatedColumnFormula>
    </tableColumn>
    <tableColumn id="6" name="RTT" dataDxfId="509" totalsRowDxfId="508">
      <calculatedColumnFormula>+JUILLET[[#This Row],[RTT ]]</calculatedColumnFormula>
    </tableColumn>
    <tableColumn id="7" name="CSP" dataDxfId="507" totalsRowDxfId="506">
      <calculatedColumnFormula>+JUILLET[[#This Row],[CSP ]]</calculatedColumnFormula>
    </tableColumn>
    <tableColumn id="8" name="HAB" dataDxfId="505" totalsRowDxfId="504">
      <calculatedColumnFormula>+JUILLET[[#This Row],[HAB ]]</calculatedColumnFormula>
    </tableColumn>
    <tableColumn id="9" name="RJF" dataDxfId="503" totalsRowDxfId="502">
      <calculatedColumnFormula>+JUILLET[[#This Row],[RJF ]]</calculatedColumnFormula>
    </tableColumn>
    <tableColumn id="10" name="1" dataDxfId="501" totalsRowDxfId="500"/>
    <tableColumn id="11" name="2" dataDxfId="499" totalsRowDxfId="498"/>
    <tableColumn id="12" name="3" dataDxfId="497" totalsRowDxfId="496"/>
    <tableColumn id="13" name="4" dataDxfId="495" totalsRowDxfId="494"/>
    <tableColumn id="14" name="5" dataDxfId="493" totalsRowDxfId="492"/>
    <tableColumn id="15" name="6" dataDxfId="491" totalsRowDxfId="490"/>
    <tableColumn id="16" name="7" dataDxfId="489" totalsRowDxfId="488"/>
    <tableColumn id="17" name="8" dataDxfId="487" totalsRowDxfId="486"/>
    <tableColumn id="18" name="9" dataDxfId="485" totalsRowDxfId="484"/>
    <tableColumn id="19" name="10" dataDxfId="483" totalsRowDxfId="482"/>
    <tableColumn id="20" name="11" dataDxfId="481" totalsRowDxfId="480"/>
    <tableColumn id="21" name="12" dataDxfId="479" totalsRowDxfId="478"/>
    <tableColumn id="22" name="13" dataDxfId="477" totalsRowDxfId="476"/>
    <tableColumn id="23" name="14" dataDxfId="475" totalsRowDxfId="474"/>
    <tableColumn id="24" name="15" dataDxfId="473" totalsRowDxfId="472"/>
    <tableColumn id="25" name="16" dataDxfId="471" totalsRowDxfId="470"/>
    <tableColumn id="26" name="17" dataDxfId="469" totalsRowDxfId="468"/>
    <tableColumn id="27" name="18" dataDxfId="467" totalsRowDxfId="466"/>
    <tableColumn id="28" name="19" dataDxfId="465" totalsRowDxfId="464"/>
    <tableColumn id="29" name="20" dataDxfId="463" totalsRowDxfId="462"/>
    <tableColumn id="30" name="21" dataDxfId="461" totalsRowDxfId="460"/>
    <tableColumn id="31" name="22" dataDxfId="459" totalsRowDxfId="458"/>
    <tableColumn id="32" name="23" dataDxfId="457" totalsRowDxfId="456"/>
    <tableColumn id="33" name="24" dataDxfId="455" totalsRowDxfId="454"/>
    <tableColumn id="34" name="25" dataDxfId="453" totalsRowDxfId="452"/>
    <tableColumn id="35" name="26" dataDxfId="451" totalsRowDxfId="450"/>
    <tableColumn id="36" name="27" dataDxfId="449" totalsRowDxfId="448"/>
    <tableColumn id="37" name="28" dataDxfId="447" totalsRowDxfId="446"/>
    <tableColumn id="38" name="29" dataDxfId="445" totalsRowDxfId="444"/>
    <tableColumn id="39" name="30" dataDxfId="443" totalsRowDxfId="442"/>
    <tableColumn id="40" name="31" dataDxfId="441" totalsRowDxfId="440"/>
    <tableColumn id="41" name="CP " dataDxfId="439" totalsRowDxfId="438">
      <calculatedColumnFormula>E7-(COUNTIF($J7:$AN7,E$5))</calculatedColumnFormula>
    </tableColumn>
    <tableColumn id="42" name="RTT " dataDxfId="437" totalsRowDxfId="436">
      <calculatedColumnFormula>F7-(COUNTIF($J7:$AN7,F$5))</calculatedColumnFormula>
    </tableColumn>
    <tableColumn id="43" name="CSP " dataDxfId="435" totalsRowDxfId="434">
      <calculatedColumnFormula>G7-(COUNTIF($J7:$AN7,G$5))</calculatedColumnFormula>
    </tableColumn>
    <tableColumn id="44" name="HAB " dataDxfId="433" totalsRowDxfId="432">
      <calculatedColumnFormula>H7-(COUNTIF($J7:$AN7,H$5))</calculatedColumnFormula>
    </tableColumn>
    <tableColumn id="45" name="RJF " totalsRowFunction="sum" dataDxfId="431" totalsRowDxfId="430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9.xml><?xml version="1.0" encoding="utf-8"?>
<table xmlns="http://schemas.openxmlformats.org/spreadsheetml/2006/main" id="11" name="SEPTEMBRE" displayName="SEPTEMBRE" ref="C6:AR62" headerRowDxfId="416" dataDxfId="415" totalsRowDxfId="413" tableBorderDxfId="414">
  <tableColumns count="42">
    <tableColumn id="3" name="NOM" dataDxfId="412" totalsRowDxfId="411">
      <calculatedColumnFormula>VLOOKUP($A7,PERSONNEL[],3)</calculatedColumnFormula>
    </tableColumn>
    <tableColumn id="4" name="PRENOM" dataDxfId="410" totalsRowDxfId="409">
      <calculatedColumnFormula>VLOOKUP($A7,PERSONNEL[],4)</calculatedColumnFormula>
    </tableColumn>
    <tableColumn id="5" name="CP" dataDxfId="408" totalsRowDxfId="407">
      <calculatedColumnFormula>+AOUT[[#This Row],[CP ]]</calculatedColumnFormula>
    </tableColumn>
    <tableColumn id="6" name="RTT" dataDxfId="406" totalsRowDxfId="405">
      <calculatedColumnFormula>+AOUT[[#This Row],[RTT ]]</calculatedColumnFormula>
    </tableColumn>
    <tableColumn id="7" name="CSP" dataDxfId="404" totalsRowDxfId="403">
      <calculatedColumnFormula>+AOUT[[#This Row],[CSP ]]</calculatedColumnFormula>
    </tableColumn>
    <tableColumn id="8" name="HAB" dataDxfId="402" totalsRowDxfId="401">
      <calculatedColumnFormula>+AOUT[[#This Row],[HAB ]]</calculatedColumnFormula>
    </tableColumn>
    <tableColumn id="9" name="RJF" dataDxfId="400" totalsRowDxfId="399">
      <calculatedColumnFormula>+AOUT[[#This Row],[RJF ]]</calculatedColumnFormula>
    </tableColumn>
    <tableColumn id="10" name="1" dataDxfId="398" totalsRowDxfId="397"/>
    <tableColumn id="11" name="2" dataDxfId="396" totalsRowDxfId="395"/>
    <tableColumn id="12" name="3" dataDxfId="394" totalsRowDxfId="393"/>
    <tableColumn id="13" name="4" dataDxfId="392" totalsRowDxfId="391"/>
    <tableColumn id="14" name="5" dataDxfId="390" totalsRowDxfId="389"/>
    <tableColumn id="15" name="6" dataDxfId="388" totalsRowDxfId="387"/>
    <tableColumn id="16" name="7" dataDxfId="386" totalsRowDxfId="385"/>
    <tableColumn id="17" name="8" dataDxfId="384" totalsRowDxfId="383"/>
    <tableColumn id="18" name="9" dataDxfId="382" totalsRowDxfId="381"/>
    <tableColumn id="19" name="10" dataDxfId="380" totalsRowDxfId="379"/>
    <tableColumn id="20" name="11" dataDxfId="378" totalsRowDxfId="377"/>
    <tableColumn id="21" name="12" dataDxfId="376" totalsRowDxfId="375"/>
    <tableColumn id="22" name="13" dataDxfId="374" totalsRowDxfId="373"/>
    <tableColumn id="23" name="14" dataDxfId="372" totalsRowDxfId="371"/>
    <tableColumn id="24" name="15" dataDxfId="370" totalsRowDxfId="369"/>
    <tableColumn id="25" name="16" dataDxfId="368" totalsRowDxfId="367"/>
    <tableColumn id="26" name="17" dataDxfId="366" totalsRowDxfId="365"/>
    <tableColumn id="27" name="18" dataDxfId="364" totalsRowDxfId="363"/>
    <tableColumn id="28" name="19" dataDxfId="362" totalsRowDxfId="361"/>
    <tableColumn id="29" name="20" dataDxfId="360" totalsRowDxfId="359"/>
    <tableColumn id="30" name="21" dataDxfId="358" totalsRowDxfId="357"/>
    <tableColumn id="31" name="22" dataDxfId="356" totalsRowDxfId="355"/>
    <tableColumn id="32" name="23" dataDxfId="354" totalsRowDxfId="353"/>
    <tableColumn id="33" name="24" dataDxfId="352" totalsRowDxfId="351"/>
    <tableColumn id="34" name="25" dataDxfId="350" totalsRowDxfId="349"/>
    <tableColumn id="35" name="26" dataDxfId="348" totalsRowDxfId="347"/>
    <tableColumn id="36" name="27" dataDxfId="346" totalsRowDxfId="345"/>
    <tableColumn id="37" name="28" dataDxfId="344" totalsRowDxfId="343"/>
    <tableColumn id="38" name="29" dataDxfId="342" totalsRowDxfId="341"/>
    <tableColumn id="39" name="30" dataDxfId="340" totalsRowDxfId="339"/>
    <tableColumn id="41" name="CP " dataDxfId="338" totalsRowDxfId="337">
      <calculatedColumnFormula>E7-(COUNTIF($J7:$AM7,E$5))</calculatedColumnFormula>
    </tableColumn>
    <tableColumn id="42" name="RTT " dataDxfId="336" totalsRowDxfId="335">
      <calculatedColumnFormula>F7-(COUNTIF($J7:$AM7,F$5))</calculatedColumnFormula>
    </tableColumn>
    <tableColumn id="43" name="CSP " dataDxfId="334" totalsRowDxfId="333">
      <calculatedColumnFormula>G7-(COUNTIF($J7:$AM7,G$5))</calculatedColumnFormula>
    </tableColumn>
    <tableColumn id="44" name="HAB " dataDxfId="332" totalsRowDxfId="331">
      <calculatedColumnFormula>H7-(COUNTIF($J7:$AM7,H$5))</calculatedColumnFormula>
    </tableColumn>
    <tableColumn id="45" name="RJF " totalsRowFunction="sum" dataDxfId="330" totalsRowDxfId="329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10.xml><?xml version="1.0" encoding="utf-8"?>
<table xmlns="http://schemas.openxmlformats.org/spreadsheetml/2006/main" id="12" name="OCTOBRE" displayName="OCTOBRE" ref="C6:AS62" headerRowDxfId="315" dataDxfId="314" totalsRowDxfId="312" tableBorderDxfId="313">
  <tableColumns count="43">
    <tableColumn id="3" name="NOM" dataDxfId="311" totalsRowDxfId="310">
      <calculatedColumnFormula>VLOOKUP($A7,PERSONNEL[],3)</calculatedColumnFormula>
    </tableColumn>
    <tableColumn id="4" name="PRENOM" dataDxfId="309" totalsRowDxfId="308">
      <calculatedColumnFormula>VLOOKUP($A7,PERSONNEL[],4)</calculatedColumnFormula>
    </tableColumn>
    <tableColumn id="5" name="CP" dataDxfId="307" totalsRowDxfId="306">
      <calculatedColumnFormula>+SEPTEMBRE[[#This Row],[CP ]]</calculatedColumnFormula>
    </tableColumn>
    <tableColumn id="6" name="RTT" dataDxfId="305" totalsRowDxfId="304">
      <calculatedColumnFormula>+SEPTEMBRE[[#This Row],[RTT ]]</calculatedColumnFormula>
    </tableColumn>
    <tableColumn id="7" name="CSP" dataDxfId="303" totalsRowDxfId="302">
      <calculatedColumnFormula>+SEPTEMBRE[[#This Row],[CSP ]]</calculatedColumnFormula>
    </tableColumn>
    <tableColumn id="8" name="HAB" dataDxfId="301" totalsRowDxfId="300">
      <calculatedColumnFormula>+SEPTEMBRE[[#This Row],[HAB ]]</calculatedColumnFormula>
    </tableColumn>
    <tableColumn id="9" name="RJF" dataDxfId="299" totalsRowDxfId="298">
      <calculatedColumnFormula>+SEPTEMBRE[[#This Row],[RJF ]]</calculatedColumnFormula>
    </tableColumn>
    <tableColumn id="10" name="1" dataDxfId="297" totalsRowDxfId="296"/>
    <tableColumn id="11" name="2" dataDxfId="295" totalsRowDxfId="294"/>
    <tableColumn id="12" name="3" dataDxfId="293" totalsRowDxfId="292"/>
    <tableColumn id="13" name="4" dataDxfId="291" totalsRowDxfId="290"/>
    <tableColumn id="14" name="5" dataDxfId="289" totalsRowDxfId="288"/>
    <tableColumn id="15" name="6" dataDxfId="287" totalsRowDxfId="286"/>
    <tableColumn id="16" name="7" dataDxfId="285" totalsRowDxfId="284"/>
    <tableColumn id="17" name="8" dataDxfId="283" totalsRowDxfId="282"/>
    <tableColumn id="18" name="9" dataDxfId="281" totalsRowDxfId="280"/>
    <tableColumn id="19" name="10" dataDxfId="279" totalsRowDxfId="278"/>
    <tableColumn id="20" name="11" dataDxfId="277" totalsRowDxfId="276"/>
    <tableColumn id="21" name="12" dataDxfId="275" totalsRowDxfId="274"/>
    <tableColumn id="22" name="13" dataDxfId="273" totalsRowDxfId="272"/>
    <tableColumn id="23" name="14" dataDxfId="271" totalsRowDxfId="270"/>
    <tableColumn id="24" name="15" dataDxfId="269" totalsRowDxfId="268"/>
    <tableColumn id="25" name="16" dataDxfId="267" totalsRowDxfId="266"/>
    <tableColumn id="26" name="17" dataDxfId="265" totalsRowDxfId="264"/>
    <tableColumn id="27" name="18" dataDxfId="263" totalsRowDxfId="262"/>
    <tableColumn id="28" name="19" dataDxfId="261" totalsRowDxfId="260"/>
    <tableColumn id="29" name="20" dataDxfId="259" totalsRowDxfId="258"/>
    <tableColumn id="30" name="21" dataDxfId="257" totalsRowDxfId="256"/>
    <tableColumn id="31" name="22" dataDxfId="255" totalsRowDxfId="254"/>
    <tableColumn id="32" name="23" dataDxfId="253" totalsRowDxfId="252"/>
    <tableColumn id="33" name="24" dataDxfId="251" totalsRowDxfId="250"/>
    <tableColumn id="34" name="25" dataDxfId="249" totalsRowDxfId="248"/>
    <tableColumn id="35" name="26" dataDxfId="247" totalsRowDxfId="246"/>
    <tableColumn id="36" name="27" dataDxfId="245" totalsRowDxfId="244"/>
    <tableColumn id="37" name="28" dataDxfId="243" totalsRowDxfId="242"/>
    <tableColumn id="38" name="29" dataDxfId="241" totalsRowDxfId="240"/>
    <tableColumn id="39" name="30" dataDxfId="239" totalsRowDxfId="238"/>
    <tableColumn id="40" name="31" dataDxfId="237" totalsRowDxfId="236"/>
    <tableColumn id="41" name="CP " dataDxfId="235" totalsRowDxfId="234">
      <calculatedColumnFormula>E7-(COUNTIF($J7:$AN7,E$5))</calculatedColumnFormula>
    </tableColumn>
    <tableColumn id="42" name="RTT " dataDxfId="233" totalsRowDxfId="232">
      <calculatedColumnFormula>F7-(COUNTIF($J7:$AN7,F$5))</calculatedColumnFormula>
    </tableColumn>
    <tableColumn id="43" name="CSP " dataDxfId="231" totalsRowDxfId="230">
      <calculatedColumnFormula>G7-(COUNTIF($J7:$AN7,G$5))</calculatedColumnFormula>
    </tableColumn>
    <tableColumn id="44" name="HAB " dataDxfId="229" totalsRowDxfId="228">
      <calculatedColumnFormula>H7-(COUNTIF($J7:$AN7,H$5))</calculatedColumnFormula>
    </tableColumn>
    <tableColumn id="45" name="RJF " totalsRowFunction="sum" dataDxfId="227" totalsRowDxfId="226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11.xml><?xml version="1.0" encoding="utf-8"?>
<table xmlns="http://schemas.openxmlformats.org/spreadsheetml/2006/main" id="13" name="NOVEMBRE" displayName="NOVEMBRE" ref="C6:AR62" headerRowDxfId="212" dataDxfId="211" totalsRowDxfId="209" tableBorderDxfId="210">
  <tableColumns count="42">
    <tableColumn id="3" name="NOM" dataDxfId="208" totalsRowDxfId="207">
      <calculatedColumnFormula>VLOOKUP($A7,PERSONNEL[],3)</calculatedColumnFormula>
    </tableColumn>
    <tableColumn id="4" name="PRENOM" dataDxfId="206" totalsRowDxfId="205">
      <calculatedColumnFormula>VLOOKUP($A7,PERSONNEL[],4)</calculatedColumnFormula>
    </tableColumn>
    <tableColumn id="5" name="CP" dataDxfId="204" totalsRowDxfId="203">
      <calculatedColumnFormula>+OCTOBRE[[#This Row],[CP ]]</calculatedColumnFormula>
    </tableColumn>
    <tableColumn id="6" name="RTT" dataDxfId="202" totalsRowDxfId="201">
      <calculatedColumnFormula>+OCTOBRE[[#This Row],[RTT ]]</calculatedColumnFormula>
    </tableColumn>
    <tableColumn id="7" name="CSP" dataDxfId="200" totalsRowDxfId="199">
      <calculatedColumnFormula>+OCTOBRE[[#This Row],[CSP ]]</calculatedColumnFormula>
    </tableColumn>
    <tableColumn id="8" name="HAB" dataDxfId="198" totalsRowDxfId="197">
      <calculatedColumnFormula>+OCTOBRE[[#This Row],[HAB ]]</calculatedColumnFormula>
    </tableColumn>
    <tableColumn id="9" name="RJF" dataDxfId="196" totalsRowDxfId="195">
      <calculatedColumnFormula>+OCTOBRE[[#This Row],[RJF ]]</calculatedColumnFormula>
    </tableColumn>
    <tableColumn id="10" name="1" dataDxfId="194" totalsRowDxfId="193"/>
    <tableColumn id="11" name="2" dataDxfId="192" totalsRowDxfId="191"/>
    <tableColumn id="12" name="3" dataDxfId="190" totalsRowDxfId="189"/>
    <tableColumn id="13" name="4" dataDxfId="188" totalsRowDxfId="187"/>
    <tableColumn id="14" name="5" dataDxfId="186" totalsRowDxfId="185"/>
    <tableColumn id="15" name="6" dataDxfId="184" totalsRowDxfId="183"/>
    <tableColumn id="16" name="7" dataDxfId="182" totalsRowDxfId="181"/>
    <tableColumn id="17" name="8" dataDxfId="180" totalsRowDxfId="179"/>
    <tableColumn id="18" name="9" dataDxfId="178" totalsRowDxfId="177"/>
    <tableColumn id="19" name="10" dataDxfId="176" totalsRowDxfId="175"/>
    <tableColumn id="20" name="11" dataDxfId="174" totalsRowDxfId="173"/>
    <tableColumn id="21" name="12" dataDxfId="172" totalsRowDxfId="171"/>
    <tableColumn id="22" name="13" dataDxfId="170" totalsRowDxfId="169"/>
    <tableColumn id="23" name="14" dataDxfId="168" totalsRowDxfId="167"/>
    <tableColumn id="24" name="15" dataDxfId="166" totalsRowDxfId="165"/>
    <tableColumn id="25" name="16" dataDxfId="164" totalsRowDxfId="163"/>
    <tableColumn id="26" name="17" dataDxfId="162" totalsRowDxfId="161"/>
    <tableColumn id="27" name="18" dataDxfId="160" totalsRowDxfId="159"/>
    <tableColumn id="28" name="19" dataDxfId="158" totalsRowDxfId="157"/>
    <tableColumn id="29" name="20" dataDxfId="156" totalsRowDxfId="155"/>
    <tableColumn id="30" name="21" dataDxfId="154" totalsRowDxfId="153"/>
    <tableColumn id="31" name="22" dataDxfId="152" totalsRowDxfId="151"/>
    <tableColumn id="32" name="23" dataDxfId="150" totalsRowDxfId="149"/>
    <tableColumn id="33" name="24" dataDxfId="148" totalsRowDxfId="147"/>
    <tableColumn id="34" name="25" dataDxfId="146" totalsRowDxfId="145"/>
    <tableColumn id="35" name="26" dataDxfId="144" totalsRowDxfId="143"/>
    <tableColumn id="36" name="27" dataDxfId="142" totalsRowDxfId="141"/>
    <tableColumn id="37" name="28" dataDxfId="140" totalsRowDxfId="139"/>
    <tableColumn id="38" name="29" dataDxfId="138" totalsRowDxfId="137"/>
    <tableColumn id="39" name="30" dataDxfId="136" totalsRowDxfId="135"/>
    <tableColumn id="41" name="CP " dataDxfId="134" totalsRowDxfId="133">
      <calculatedColumnFormula>E7-(COUNTIF($J7:$AM7,E$5))</calculatedColumnFormula>
    </tableColumn>
    <tableColumn id="42" name="RTT " dataDxfId="132" totalsRowDxfId="131">
      <calculatedColumnFormula>F7-(COUNTIF($J7:$AM7,F$5))</calculatedColumnFormula>
    </tableColumn>
    <tableColumn id="43" name="CSP " dataDxfId="130" totalsRowDxfId="129">
      <calculatedColumnFormula>G7-(COUNTIF($J7:$AM7,G$5))</calculatedColumnFormula>
    </tableColumn>
    <tableColumn id="44" name="HAB " dataDxfId="128" totalsRowDxfId="127">
      <calculatedColumnFormula>H7-(COUNTIF($J7:$AM7,H$5))</calculatedColumnFormula>
    </tableColumn>
    <tableColumn id="45" name="RJF " totalsRowFunction="sum" dataDxfId="126" totalsRowDxfId="125">
      <calculatedColumnFormula>I7-(COUNTIF($J7:$AM7,I$5))</calculatedColumnFormula>
    </tableColumn>
  </tableColumns>
  <tableStyleInfo name="Style de tableau 2" showFirstColumn="0" showLastColumn="0" showRowStripes="1" showColumnStripes="0"/>
</table>
</file>

<file path=xl/tables/table12.xml><?xml version="1.0" encoding="utf-8"?>
<table xmlns="http://schemas.openxmlformats.org/spreadsheetml/2006/main" id="14" name="DECEMBRE" displayName="DECEMBRE" ref="C6:AS62" headerRowDxfId="111" dataDxfId="110" totalsRowDxfId="108" tableBorderDxfId="109">
  <tableColumns count="43">
    <tableColumn id="3" name="NOM" dataDxfId="107" totalsRowDxfId="106">
      <calculatedColumnFormula>VLOOKUP($A7,PERSONNEL[],3)</calculatedColumnFormula>
    </tableColumn>
    <tableColumn id="4" name="PRENOM" dataDxfId="105" totalsRowDxfId="104">
      <calculatedColumnFormula>VLOOKUP($A7,PERSONNEL[],4)</calculatedColumnFormula>
    </tableColumn>
    <tableColumn id="5" name="CP" dataDxfId="103" totalsRowDxfId="102">
      <calculatedColumnFormula>+NOVEMBRE[[#This Row],[CP ]]</calculatedColumnFormula>
    </tableColumn>
    <tableColumn id="6" name="RTT" dataDxfId="101" totalsRowDxfId="100">
      <calculatedColumnFormula>+NOVEMBRE[[#This Row],[RTT ]]</calculatedColumnFormula>
    </tableColumn>
    <tableColumn id="7" name="CSP" dataDxfId="99" totalsRowDxfId="98">
      <calculatedColumnFormula>+NOVEMBRE[[#This Row],[CSP ]]</calculatedColumnFormula>
    </tableColumn>
    <tableColumn id="8" name="HAB" dataDxfId="97" totalsRowDxfId="96">
      <calculatedColumnFormula>+NOVEMBRE[[#This Row],[HAB ]]</calculatedColumnFormula>
    </tableColumn>
    <tableColumn id="9" name="RJF" dataDxfId="95" totalsRowDxfId="94">
      <calculatedColumnFormula>+NOVEMBRE[[#This Row],[RJF ]]</calculatedColumnFormula>
    </tableColumn>
    <tableColumn id="10" name="1" dataDxfId="93" totalsRowDxfId="92"/>
    <tableColumn id="11" name="2" dataDxfId="91" totalsRowDxfId="90"/>
    <tableColumn id="12" name="3" dataDxfId="89" totalsRowDxfId="88"/>
    <tableColumn id="13" name="4" dataDxfId="87" totalsRowDxfId="86"/>
    <tableColumn id="14" name="5" dataDxfId="85" totalsRowDxfId="84"/>
    <tableColumn id="15" name="6" dataDxfId="83" totalsRowDxfId="82"/>
    <tableColumn id="16" name="7" dataDxfId="81" totalsRowDxfId="80"/>
    <tableColumn id="17" name="8" dataDxfId="79" totalsRowDxfId="78"/>
    <tableColumn id="18" name="9" dataDxfId="77" totalsRowDxfId="76"/>
    <tableColumn id="19" name="10" dataDxfId="75" totalsRowDxfId="74"/>
    <tableColumn id="20" name="11" dataDxfId="73" totalsRowDxfId="72"/>
    <tableColumn id="21" name="12" dataDxfId="71" totalsRowDxfId="70"/>
    <tableColumn id="22" name="13" dataDxfId="69" totalsRowDxfId="68"/>
    <tableColumn id="23" name="14" dataDxfId="67" totalsRowDxfId="66"/>
    <tableColumn id="24" name="15" dataDxfId="65" totalsRowDxfId="64"/>
    <tableColumn id="25" name="16" dataDxfId="63" totalsRowDxfId="62"/>
    <tableColumn id="26" name="17" dataDxfId="61" totalsRowDxfId="60"/>
    <tableColumn id="27" name="18" dataDxfId="59" totalsRowDxfId="58"/>
    <tableColumn id="28" name="19" dataDxfId="57" totalsRowDxfId="56"/>
    <tableColumn id="29" name="20" dataDxfId="55" totalsRowDxfId="54"/>
    <tableColumn id="30" name="21" dataDxfId="53" totalsRowDxfId="52"/>
    <tableColumn id="31" name="22" dataDxfId="51" totalsRowDxfId="50"/>
    <tableColumn id="32" name="23" dataDxfId="49" totalsRowDxfId="48"/>
    <tableColumn id="33" name="24" dataDxfId="47" totalsRowDxfId="46"/>
    <tableColumn id="34" name="25" dataDxfId="45" totalsRowDxfId="44"/>
    <tableColumn id="35" name="26" dataDxfId="43" totalsRowDxfId="42"/>
    <tableColumn id="36" name="27" dataDxfId="41" totalsRowDxfId="40"/>
    <tableColumn id="37" name="28" dataDxfId="39" totalsRowDxfId="38"/>
    <tableColumn id="38" name="29" dataDxfId="37" totalsRowDxfId="36"/>
    <tableColumn id="39" name="30" dataDxfId="35" totalsRowDxfId="34"/>
    <tableColumn id="40" name="31" dataDxfId="33" totalsRowDxfId="32"/>
    <tableColumn id="41" name="CP " dataDxfId="31" totalsRowDxfId="30">
      <calculatedColumnFormula>E7-(COUNTIF($J7:$AN7,E$5))</calculatedColumnFormula>
    </tableColumn>
    <tableColumn id="42" name="RTT " dataDxfId="29" totalsRowDxfId="28">
      <calculatedColumnFormula>F7-(COUNTIF($J7:$AN7,F$5))</calculatedColumnFormula>
    </tableColumn>
    <tableColumn id="43" name="CSP " dataDxfId="27" totalsRowDxfId="26">
      <calculatedColumnFormula>G7-(COUNTIF($J7:$AN7,G$5))</calculatedColumnFormula>
    </tableColumn>
    <tableColumn id="44" name="HAB " dataDxfId="25" totalsRowDxfId="24">
      <calculatedColumnFormula>H7-(COUNTIF($J7:$AN7,H$5))</calculatedColumnFormula>
    </tableColumn>
    <tableColumn id="45" name="RJF " totalsRowFunction="sum" dataDxfId="23" totalsRowDxfId="22">
      <calculatedColumnFormula>I7-(COUNTIF($J7:$AN7,I$5))</calculatedColumnFormula>
    </tableColumn>
  </tableColumns>
  <tableStyleInfo name="Style de tableau 2" showFirstColumn="0" showLastColumn="0" showRowStripes="1" showColumnStripes="0"/>
</table>
</file>

<file path=xl/tables/table13.xml><?xml version="1.0" encoding="utf-8"?>
<table xmlns="http://schemas.openxmlformats.org/spreadsheetml/2006/main" id="3" name="PERSONNEL" displayName="PERSONNEL" ref="A1:D57" totalsRowShown="0" headerRowDxfId="21" dataDxfId="20">
  <autoFilter ref="A1:D57">
    <filterColumn colId="1">
      <customFilters>
        <customFilter operator="notEqual" val=" "/>
      </customFilters>
    </filterColumn>
  </autoFilter>
  <sortState ref="A2:D57">
    <sortCondition ref="A2:A57"/>
    <sortCondition ref="C2:C57"/>
    <sortCondition ref="D2:D57"/>
  </sortState>
  <tableColumns count="4">
    <tableColumn id="1" name="Réf" dataDxfId="19"/>
    <tableColumn id="2" name="Service" dataDxfId="18"/>
    <tableColumn id="3" name="Nom" dataDxfId="17"/>
    <tableColumn id="4" name="Prénom" dataDxfId="16"/>
  </tableColumns>
  <tableStyleInfo name="TableStyleMedium25" showFirstColumn="0" showLastColumn="0" showRowStripes="1" showColumnStripes="0"/>
</table>
</file>

<file path=xl/tables/table14.xml><?xml version="1.0" encoding="utf-8"?>
<table xmlns="http://schemas.openxmlformats.org/spreadsheetml/2006/main" id="1" name="Tableau1" displayName="Tableau1" ref="A1:F367" headerRowDxfId="13" dataDxfId="12">
  <autoFilter ref="A1:F367"/>
  <tableColumns count="6">
    <tableColumn id="1" name="Date" totalsRowLabel="Total" dataDxfId="11" totalsRowDxfId="10"/>
    <tableColumn id="6" name="J" dataDxfId="9" totalsRowDxfId="8">
      <calculatedColumnFormula>WEEKDAY(Tableau1[[#This Row],[Date]],2)</calculatedColumnFormula>
    </tableColumn>
    <tableColumn id="2" name="BERTHOLOM" totalsRowFunction="count" dataDxfId="7" totalsRowDxfId="6">
      <calculatedColumnFormula>HLOOKUP(Tableau1[[#This Row],[Date]],JANV!$J$5:$AN$10,4)</calculatedColumnFormula>
    </tableColumn>
    <tableColumn id="3" name="KERVIEL" totalsRowFunction="count" dataDxfId="5" totalsRowDxfId="4">
      <calculatedColumnFormula>HLOOKUP(Tableau1[[#This Row],[Date]],JANV!$J$5:$AN$10,5)</calculatedColumnFormula>
    </tableColumn>
    <tableColumn id="4" name="MALBOT" totalsRowFunction="count" dataDxfId="3" totalsRowDxfId="2">
      <calculatedColumnFormula>HLOOKUP(Tableau1[[#This Row],[Date]],JANV!$J$5:$AN$10,6)</calculatedColumnFormula>
    </tableColumn>
    <tableColumn id="5" name="MEUDEC" totalsRowFunction="count" dataDxfId="1" totalsRowDxfId="0">
      <calculatedColumnFormula>HLOOKUP(Tableau1[[#This Row],[Date]],JANV!$J$5:$AN$10,7)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5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6">
    <tabColor theme="5" tint="0.39997558519241921"/>
  </sheetPr>
  <dimension ref="A1:C41"/>
  <sheetViews>
    <sheetView tabSelected="1" workbookViewId="0">
      <selection activeCell="C16" sqref="C16"/>
    </sheetView>
  </sheetViews>
  <sheetFormatPr baseColWidth="10" defaultRowHeight="15"/>
  <sheetData>
    <row r="1" spans="1:3" ht="18.75">
      <c r="A1" s="105" t="s">
        <v>172</v>
      </c>
      <c r="B1" s="105"/>
      <c r="C1" s="105"/>
    </row>
    <row r="3" spans="1:3">
      <c r="A3" s="103" t="s">
        <v>173</v>
      </c>
      <c r="B3" t="s">
        <v>175</v>
      </c>
    </row>
    <row r="4" spans="1:3">
      <c r="B4" s="103" t="s">
        <v>173</v>
      </c>
      <c r="C4" t="s">
        <v>176</v>
      </c>
    </row>
    <row r="5" spans="1:3">
      <c r="B5" s="103" t="s">
        <v>173</v>
      </c>
      <c r="C5" t="s">
        <v>177</v>
      </c>
    </row>
    <row r="6" spans="1:3">
      <c r="B6" s="103" t="s">
        <v>173</v>
      </c>
      <c r="C6" t="s">
        <v>180</v>
      </c>
    </row>
    <row r="7" spans="1:3">
      <c r="B7" s="103" t="s">
        <v>173</v>
      </c>
      <c r="C7" t="s">
        <v>182</v>
      </c>
    </row>
    <row r="9" spans="1:3">
      <c r="A9" s="103" t="s">
        <v>173</v>
      </c>
      <c r="B9" t="s">
        <v>178</v>
      </c>
    </row>
    <row r="10" spans="1:3">
      <c r="A10" s="103"/>
    </row>
    <row r="11" spans="1:3">
      <c r="A11" s="103" t="s">
        <v>173</v>
      </c>
      <c r="B11" t="s">
        <v>206</v>
      </c>
    </row>
    <row r="12" spans="1:3">
      <c r="A12" s="103"/>
    </row>
    <row r="13" spans="1:3">
      <c r="A13" s="103" t="s">
        <v>173</v>
      </c>
      <c r="B13" t="s">
        <v>179</v>
      </c>
    </row>
    <row r="14" spans="1:3">
      <c r="B14" s="103" t="s">
        <v>173</v>
      </c>
      <c r="C14" t="s">
        <v>181</v>
      </c>
    </row>
    <row r="15" spans="1:3">
      <c r="B15" s="103" t="s">
        <v>173</v>
      </c>
      <c r="C15" t="s">
        <v>207</v>
      </c>
    </row>
    <row r="16" spans="1:3">
      <c r="B16" s="103" t="s">
        <v>173</v>
      </c>
      <c r="C16" t="s">
        <v>197</v>
      </c>
    </row>
    <row r="22" spans="1:3">
      <c r="B22" s="103" t="s">
        <v>173</v>
      </c>
      <c r="C22" t="s">
        <v>203</v>
      </c>
    </row>
    <row r="23" spans="1:3">
      <c r="B23" s="103" t="s">
        <v>173</v>
      </c>
      <c r="C23" t="s">
        <v>198</v>
      </c>
    </row>
    <row r="24" spans="1:3">
      <c r="B24" s="103" t="s">
        <v>173</v>
      </c>
      <c r="C24" s="104" t="s">
        <v>185</v>
      </c>
    </row>
    <row r="26" spans="1:3">
      <c r="A26" s="103" t="s">
        <v>173</v>
      </c>
      <c r="B26" t="s">
        <v>183</v>
      </c>
    </row>
    <row r="27" spans="1:3">
      <c r="B27" s="103" t="s">
        <v>173</v>
      </c>
      <c r="C27" t="s">
        <v>184</v>
      </c>
    </row>
    <row r="38" spans="1:3">
      <c r="A38" s="103" t="s">
        <v>173</v>
      </c>
      <c r="B38" t="s">
        <v>199</v>
      </c>
    </row>
    <row r="39" spans="1:3">
      <c r="A39" s="103"/>
      <c r="B39" s="103" t="s">
        <v>173</v>
      </c>
      <c r="C39" t="s">
        <v>202</v>
      </c>
    </row>
    <row r="40" spans="1:3">
      <c r="A40" s="103" t="s">
        <v>173</v>
      </c>
      <c r="B40" t="s">
        <v>200</v>
      </c>
    </row>
    <row r="41" spans="1:3">
      <c r="B41" s="103" t="s">
        <v>173</v>
      </c>
      <c r="C41" t="s">
        <v>201</v>
      </c>
    </row>
  </sheetData>
  <sheetProtection sheet="1" objects="1" scenarios="1" selectLockedCells="1" selectUn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A64" sqref="A4:XFD64"/>
      <selection pane="topRight" activeCell="A64" sqref="A4:XFD64"/>
      <selection pane="bottomLeft" activeCell="A64" sqref="A4:XFD64"/>
      <selection pane="bottomRight" activeCell="L28" sqref="L28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40">
        <f>+J5</f>
        <v>42736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08">
        <f>+J5</f>
        <v>42736</v>
      </c>
      <c r="K2" s="108">
        <f t="shared" ref="K2:AN2" si="0">+K5</f>
        <v>42737</v>
      </c>
      <c r="L2" s="108">
        <f t="shared" si="0"/>
        <v>42738</v>
      </c>
      <c r="M2" s="108">
        <f t="shared" si="0"/>
        <v>42739</v>
      </c>
      <c r="N2" s="108">
        <f t="shared" si="0"/>
        <v>42740</v>
      </c>
      <c r="O2" s="108">
        <f t="shared" si="0"/>
        <v>42741</v>
      </c>
      <c r="P2" s="108">
        <f t="shared" si="0"/>
        <v>42742</v>
      </c>
      <c r="Q2" s="108">
        <f t="shared" si="0"/>
        <v>42743</v>
      </c>
      <c r="R2" s="108">
        <f t="shared" si="0"/>
        <v>42744</v>
      </c>
      <c r="S2" s="108">
        <f t="shared" si="0"/>
        <v>42745</v>
      </c>
      <c r="T2" s="108">
        <f t="shared" si="0"/>
        <v>42746</v>
      </c>
      <c r="U2" s="108">
        <f t="shared" si="0"/>
        <v>42747</v>
      </c>
      <c r="V2" s="108">
        <f t="shared" si="0"/>
        <v>42748</v>
      </c>
      <c r="W2" s="108">
        <f t="shared" si="0"/>
        <v>42749</v>
      </c>
      <c r="X2" s="108">
        <f t="shared" si="0"/>
        <v>42750</v>
      </c>
      <c r="Y2" s="108">
        <f t="shared" si="0"/>
        <v>42751</v>
      </c>
      <c r="Z2" s="108">
        <f t="shared" si="0"/>
        <v>42752</v>
      </c>
      <c r="AA2" s="108">
        <f t="shared" si="0"/>
        <v>42753</v>
      </c>
      <c r="AB2" s="108">
        <f t="shared" si="0"/>
        <v>42754</v>
      </c>
      <c r="AC2" s="108">
        <f t="shared" si="0"/>
        <v>42755</v>
      </c>
      <c r="AD2" s="108">
        <f t="shared" si="0"/>
        <v>42756</v>
      </c>
      <c r="AE2" s="108">
        <f t="shared" si="0"/>
        <v>42757</v>
      </c>
      <c r="AF2" s="108">
        <f t="shared" si="0"/>
        <v>42758</v>
      </c>
      <c r="AG2" s="108">
        <f t="shared" si="0"/>
        <v>42759</v>
      </c>
      <c r="AH2" s="108">
        <f t="shared" si="0"/>
        <v>42760</v>
      </c>
      <c r="AI2" s="108">
        <f t="shared" si="0"/>
        <v>42761</v>
      </c>
      <c r="AJ2" s="108">
        <f t="shared" si="0"/>
        <v>42762</v>
      </c>
      <c r="AK2" s="108">
        <f t="shared" si="0"/>
        <v>42763</v>
      </c>
      <c r="AL2" s="108">
        <f t="shared" si="0"/>
        <v>42764</v>
      </c>
      <c r="AM2" s="108">
        <f t="shared" si="0"/>
        <v>42765</v>
      </c>
      <c r="AN2" s="108">
        <f t="shared" si="0"/>
        <v>42766</v>
      </c>
    </row>
    <row r="3" spans="1:50" ht="10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7</v>
      </c>
      <c r="K3" s="25">
        <f t="shared" si="1"/>
        <v>1</v>
      </c>
      <c r="L3" s="25">
        <f t="shared" si="1"/>
        <v>2</v>
      </c>
      <c r="M3" s="25">
        <f t="shared" si="1"/>
        <v>3</v>
      </c>
      <c r="N3" s="25">
        <f t="shared" si="1"/>
        <v>4</v>
      </c>
      <c r="O3" s="25">
        <f t="shared" si="1"/>
        <v>5</v>
      </c>
      <c r="P3" s="25">
        <f t="shared" si="1"/>
        <v>6</v>
      </c>
      <c r="Q3" s="25">
        <f t="shared" si="1"/>
        <v>7</v>
      </c>
      <c r="R3" s="25">
        <f t="shared" si="1"/>
        <v>1</v>
      </c>
      <c r="S3" s="25">
        <f t="shared" si="1"/>
        <v>2</v>
      </c>
      <c r="T3" s="25">
        <f t="shared" si="1"/>
        <v>3</v>
      </c>
      <c r="U3" s="25">
        <f t="shared" si="1"/>
        <v>4</v>
      </c>
      <c r="V3" s="25">
        <f t="shared" si="1"/>
        <v>5</v>
      </c>
      <c r="W3" s="25">
        <f t="shared" si="1"/>
        <v>6</v>
      </c>
      <c r="X3" s="25">
        <f t="shared" si="1"/>
        <v>7</v>
      </c>
      <c r="Y3" s="25">
        <f t="shared" si="1"/>
        <v>1</v>
      </c>
      <c r="Z3" s="25">
        <f t="shared" si="1"/>
        <v>2</v>
      </c>
      <c r="AA3" s="25">
        <f t="shared" si="1"/>
        <v>3</v>
      </c>
      <c r="AB3" s="25">
        <f t="shared" si="1"/>
        <v>4</v>
      </c>
      <c r="AC3" s="25">
        <f t="shared" si="1"/>
        <v>5</v>
      </c>
      <c r="AD3" s="25">
        <f t="shared" si="1"/>
        <v>6</v>
      </c>
      <c r="AE3" s="25">
        <f t="shared" si="1"/>
        <v>7</v>
      </c>
      <c r="AF3" s="25">
        <f t="shared" si="1"/>
        <v>1</v>
      </c>
      <c r="AG3" s="25">
        <f t="shared" si="1"/>
        <v>2</v>
      </c>
      <c r="AH3" s="25">
        <f t="shared" si="1"/>
        <v>3</v>
      </c>
      <c r="AI3" s="25">
        <f t="shared" si="1"/>
        <v>4</v>
      </c>
      <c r="AJ3" s="25">
        <f t="shared" si="1"/>
        <v>5</v>
      </c>
      <c r="AK3" s="25">
        <f t="shared" si="1"/>
        <v>6</v>
      </c>
      <c r="AL3" s="25">
        <f t="shared" si="1"/>
        <v>7</v>
      </c>
      <c r="AM3" s="25">
        <f t="shared" si="1"/>
        <v>1</v>
      </c>
      <c r="AN3" s="31">
        <f t="shared" si="1"/>
        <v>2</v>
      </c>
      <c r="AO3" s="29"/>
      <c r="AP3" s="29"/>
      <c r="AQ3" s="29"/>
      <c r="AR3" s="29"/>
      <c r="AS3" s="29"/>
    </row>
    <row r="4" spans="1:50" s="37" customFormat="1" ht="18.75" customHeight="1">
      <c r="A4" s="32"/>
      <c r="B4" s="33"/>
      <c r="C4" s="28"/>
      <c r="D4" s="28"/>
      <c r="E4" s="141" t="s">
        <v>116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Di</v>
      </c>
      <c r="K4" s="35" t="str">
        <f t="shared" si="2"/>
        <v>Lu</v>
      </c>
      <c r="L4" s="35" t="str">
        <f t="shared" si="2"/>
        <v>Ma</v>
      </c>
      <c r="M4" s="35" t="str">
        <f t="shared" si="2"/>
        <v>Me</v>
      </c>
      <c r="N4" s="35" t="str">
        <f t="shared" si="2"/>
        <v>Je</v>
      </c>
      <c r="O4" s="35" t="str">
        <f t="shared" si="2"/>
        <v>Ve</v>
      </c>
      <c r="P4" s="35" t="str">
        <f t="shared" si="2"/>
        <v>Sa</v>
      </c>
      <c r="Q4" s="35" t="str">
        <f t="shared" si="2"/>
        <v>Di</v>
      </c>
      <c r="R4" s="35" t="str">
        <f t="shared" si="2"/>
        <v>Lu</v>
      </c>
      <c r="S4" s="35" t="str">
        <f t="shared" si="2"/>
        <v>Ma</v>
      </c>
      <c r="T4" s="35" t="str">
        <f t="shared" si="2"/>
        <v>Me</v>
      </c>
      <c r="U4" s="35" t="str">
        <f t="shared" si="2"/>
        <v>Je</v>
      </c>
      <c r="V4" s="35" t="str">
        <f t="shared" si="2"/>
        <v>Ve</v>
      </c>
      <c r="W4" s="35" t="str">
        <f t="shared" si="2"/>
        <v>Sa</v>
      </c>
      <c r="X4" s="35" t="str">
        <f t="shared" si="2"/>
        <v>Di</v>
      </c>
      <c r="Y4" s="35" t="str">
        <f t="shared" si="2"/>
        <v>Lu</v>
      </c>
      <c r="Z4" s="35" t="str">
        <f t="shared" si="2"/>
        <v>Ma</v>
      </c>
      <c r="AA4" s="35" t="str">
        <f t="shared" si="2"/>
        <v>Me</v>
      </c>
      <c r="AB4" s="35" t="str">
        <f t="shared" si="2"/>
        <v>Je</v>
      </c>
      <c r="AC4" s="35" t="str">
        <f t="shared" si="2"/>
        <v>Ve</v>
      </c>
      <c r="AD4" s="35" t="str">
        <f t="shared" si="2"/>
        <v>Sa</v>
      </c>
      <c r="AE4" s="35" t="str">
        <f t="shared" si="2"/>
        <v>Di</v>
      </c>
      <c r="AF4" s="35" t="str">
        <f t="shared" si="2"/>
        <v>Lu</v>
      </c>
      <c r="AG4" s="35" t="str">
        <f t="shared" si="2"/>
        <v>Ma</v>
      </c>
      <c r="AH4" s="35" t="str">
        <f t="shared" si="2"/>
        <v>Me</v>
      </c>
      <c r="AI4" s="35" t="str">
        <f t="shared" si="2"/>
        <v>Je</v>
      </c>
      <c r="AJ4" s="35" t="str">
        <f t="shared" si="2"/>
        <v>Ve</v>
      </c>
      <c r="AK4" s="35" t="str">
        <f t="shared" si="2"/>
        <v>Sa</v>
      </c>
      <c r="AL4" s="35" t="str">
        <f t="shared" si="2"/>
        <v>Di</v>
      </c>
      <c r="AM4" s="35" t="str">
        <f t="shared" si="2"/>
        <v>Lu</v>
      </c>
      <c r="AN4" s="36" t="str">
        <f t="shared" si="2"/>
        <v>Ma</v>
      </c>
      <c r="AO4" s="137" t="s">
        <v>83</v>
      </c>
      <c r="AP4" s="138"/>
      <c r="AQ4" s="138"/>
      <c r="AR4" s="138"/>
      <c r="AS4" s="139"/>
    </row>
    <row r="5" spans="1:50" s="49" customFormat="1" ht="12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Paramètres!F2</f>
        <v>42736</v>
      </c>
      <c r="K5" s="47">
        <f>J5+1</f>
        <v>42737</v>
      </c>
      <c r="L5" s="47">
        <f t="shared" ref="L5:AN5" si="3">K5+1</f>
        <v>42738</v>
      </c>
      <c r="M5" s="47">
        <f t="shared" si="3"/>
        <v>42739</v>
      </c>
      <c r="N5" s="47">
        <f t="shared" si="3"/>
        <v>42740</v>
      </c>
      <c r="O5" s="47">
        <f t="shared" si="3"/>
        <v>42741</v>
      </c>
      <c r="P5" s="47">
        <f t="shared" si="3"/>
        <v>42742</v>
      </c>
      <c r="Q5" s="47">
        <f t="shared" si="3"/>
        <v>42743</v>
      </c>
      <c r="R5" s="47">
        <f t="shared" si="3"/>
        <v>42744</v>
      </c>
      <c r="S5" s="47">
        <f t="shared" si="3"/>
        <v>42745</v>
      </c>
      <c r="T5" s="47">
        <f t="shared" si="3"/>
        <v>42746</v>
      </c>
      <c r="U5" s="47">
        <f t="shared" si="3"/>
        <v>42747</v>
      </c>
      <c r="V5" s="47">
        <f t="shared" si="3"/>
        <v>42748</v>
      </c>
      <c r="W5" s="47">
        <f t="shared" si="3"/>
        <v>42749</v>
      </c>
      <c r="X5" s="47">
        <f t="shared" si="3"/>
        <v>42750</v>
      </c>
      <c r="Y5" s="47">
        <f t="shared" si="3"/>
        <v>42751</v>
      </c>
      <c r="Z5" s="47">
        <f t="shared" si="3"/>
        <v>42752</v>
      </c>
      <c r="AA5" s="47">
        <f t="shared" si="3"/>
        <v>42753</v>
      </c>
      <c r="AB5" s="47">
        <f t="shared" si="3"/>
        <v>42754</v>
      </c>
      <c r="AC5" s="47">
        <f t="shared" si="3"/>
        <v>42755</v>
      </c>
      <c r="AD5" s="47">
        <f t="shared" si="3"/>
        <v>42756</v>
      </c>
      <c r="AE5" s="47">
        <f t="shared" si="3"/>
        <v>42757</v>
      </c>
      <c r="AF5" s="47">
        <f t="shared" si="3"/>
        <v>42758</v>
      </c>
      <c r="AG5" s="47">
        <f t="shared" si="3"/>
        <v>42759</v>
      </c>
      <c r="AH5" s="47">
        <f t="shared" si="3"/>
        <v>42760</v>
      </c>
      <c r="AI5" s="47">
        <f t="shared" si="3"/>
        <v>42761</v>
      </c>
      <c r="AJ5" s="47">
        <f t="shared" si="3"/>
        <v>42762</v>
      </c>
      <c r="AK5" s="47">
        <f t="shared" si="3"/>
        <v>42763</v>
      </c>
      <c r="AL5" s="47">
        <f t="shared" si="3"/>
        <v>42764</v>
      </c>
      <c r="AM5" s="47">
        <f t="shared" si="3"/>
        <v>42765</v>
      </c>
      <c r="AN5" s="48">
        <f t="shared" si="3"/>
        <v>42766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90"/>
      <c r="F7" s="90"/>
      <c r="G7" s="90"/>
      <c r="H7" s="90"/>
      <c r="I7" s="90"/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O38" si="4">E7-(COUNTIF($J7:$AN7,E$5))</f>
        <v>0</v>
      </c>
      <c r="AP7" s="65">
        <f t="shared" ref="AP7:AP38" si="5">F7-(COUNTIF($J7:$AN7,F$5))</f>
        <v>0</v>
      </c>
      <c r="AQ7" s="65">
        <f t="shared" ref="AQ7:AQ38" si="6">G7-(COUNTIF($J7:$AN7,G$5))</f>
        <v>0</v>
      </c>
      <c r="AR7" s="65">
        <f t="shared" ref="AR7:AR38" si="7">H7-(COUNTIF($J7:$AN7,H$5))</f>
        <v>0</v>
      </c>
      <c r="AS7" s="67">
        <f t="shared" ref="AS7:AS38" si="8">I7-(COUNTIF($J7:$AN7,I$5))</f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90"/>
      <c r="F8" s="90"/>
      <c r="G8" s="90"/>
      <c r="H8" s="90"/>
      <c r="I8" s="90"/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5"/>
        <v>0</v>
      </c>
      <c r="AQ8" s="65">
        <f t="shared" si="6"/>
        <v>0</v>
      </c>
      <c r="AR8" s="65">
        <f t="shared" si="7"/>
        <v>0</v>
      </c>
      <c r="AS8" s="67">
        <f t="shared" si="8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90"/>
      <c r="F9" s="90"/>
      <c r="G9" s="90"/>
      <c r="H9" s="90"/>
      <c r="I9" s="90"/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5"/>
        <v>0</v>
      </c>
      <c r="AQ9" s="65">
        <f t="shared" si="6"/>
        <v>0</v>
      </c>
      <c r="AR9" s="65">
        <f t="shared" si="7"/>
        <v>0</v>
      </c>
      <c r="AS9" s="67">
        <f t="shared" si="8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36"/>
      <c r="F10" s="136"/>
      <c r="G10" s="136"/>
      <c r="H10" s="136"/>
      <c r="I10" s="136"/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0</v>
      </c>
      <c r="AP10" s="128">
        <f t="shared" si="5"/>
        <v>0</v>
      </c>
      <c r="AQ10" s="128">
        <f t="shared" si="6"/>
        <v>0</v>
      </c>
      <c r="AR10" s="128">
        <f t="shared" si="7"/>
        <v>0</v>
      </c>
      <c r="AS10" s="133">
        <f t="shared" si="8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90">
        <v>10</v>
      </c>
      <c r="F11" s="90"/>
      <c r="G11" s="90"/>
      <c r="H11" s="90"/>
      <c r="I11" s="90"/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 t="s">
        <v>0</v>
      </c>
      <c r="Z11" s="20" t="s">
        <v>0</v>
      </c>
      <c r="AA11" s="20" t="s">
        <v>0</v>
      </c>
      <c r="AB11" s="20" t="s">
        <v>0</v>
      </c>
      <c r="AC11" s="20" t="s">
        <v>0</v>
      </c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5</v>
      </c>
      <c r="AP11" s="65">
        <f t="shared" si="5"/>
        <v>0</v>
      </c>
      <c r="AQ11" s="65">
        <f t="shared" si="6"/>
        <v>0</v>
      </c>
      <c r="AR11" s="65">
        <f t="shared" si="7"/>
        <v>0</v>
      </c>
      <c r="AS11" s="67">
        <f t="shared" si="8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90">
        <v>6</v>
      </c>
      <c r="F12" s="90"/>
      <c r="G12" s="90"/>
      <c r="H12" s="90"/>
      <c r="I12" s="90"/>
      <c r="J12" s="19"/>
      <c r="K12" s="20"/>
      <c r="L12" s="20"/>
      <c r="M12" s="20" t="s">
        <v>0</v>
      </c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 t="s">
        <v>0</v>
      </c>
      <c r="AG12" s="20" t="s">
        <v>0</v>
      </c>
      <c r="AH12" s="20" t="s">
        <v>0</v>
      </c>
      <c r="AI12" s="20" t="s">
        <v>0</v>
      </c>
      <c r="AJ12" s="20" t="s">
        <v>0</v>
      </c>
      <c r="AK12" s="20"/>
      <c r="AL12" s="20"/>
      <c r="AM12" s="20"/>
      <c r="AN12" s="21"/>
      <c r="AO12" s="66">
        <f t="shared" si="4"/>
        <v>0</v>
      </c>
      <c r="AP12" s="65">
        <f t="shared" si="5"/>
        <v>0</v>
      </c>
      <c r="AQ12" s="65">
        <f t="shared" si="6"/>
        <v>0</v>
      </c>
      <c r="AR12" s="65">
        <f t="shared" si="7"/>
        <v>0</v>
      </c>
      <c r="AS12" s="67">
        <f t="shared" si="8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90">
        <v>5</v>
      </c>
      <c r="F13" s="90"/>
      <c r="G13" s="90"/>
      <c r="H13" s="90"/>
      <c r="I13" s="90"/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 t="s">
        <v>0</v>
      </c>
      <c r="Z13" s="20" t="s">
        <v>0</v>
      </c>
      <c r="AA13" s="20" t="s">
        <v>0</v>
      </c>
      <c r="AB13" s="20" t="s">
        <v>0</v>
      </c>
      <c r="AC13" s="20" t="s">
        <v>0</v>
      </c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5"/>
        <v>0</v>
      </c>
      <c r="AQ13" s="65">
        <f t="shared" si="6"/>
        <v>0</v>
      </c>
      <c r="AR13" s="65">
        <f t="shared" si="7"/>
        <v>0</v>
      </c>
      <c r="AS13" s="67">
        <f t="shared" si="8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90">
        <v>5</v>
      </c>
      <c r="F14" s="90"/>
      <c r="G14" s="90"/>
      <c r="H14" s="90"/>
      <c r="I14" s="90"/>
      <c r="J14" s="19"/>
      <c r="K14" s="20" t="s">
        <v>0</v>
      </c>
      <c r="L14" s="20" t="s">
        <v>0</v>
      </c>
      <c r="M14" s="20" t="s">
        <v>0</v>
      </c>
      <c r="N14" s="20" t="s">
        <v>0</v>
      </c>
      <c r="O14" s="20" t="s">
        <v>0</v>
      </c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0</v>
      </c>
      <c r="AP14" s="65">
        <f t="shared" si="5"/>
        <v>0</v>
      </c>
      <c r="AQ14" s="65">
        <f t="shared" si="6"/>
        <v>0</v>
      </c>
      <c r="AR14" s="65">
        <f t="shared" si="7"/>
        <v>0</v>
      </c>
      <c r="AS14" s="67">
        <f t="shared" si="8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90">
        <v>5</v>
      </c>
      <c r="F15" s="90"/>
      <c r="G15" s="90"/>
      <c r="H15" s="90"/>
      <c r="I15" s="90"/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 t="s">
        <v>1</v>
      </c>
      <c r="AH15" s="20" t="s">
        <v>1</v>
      </c>
      <c r="AI15" s="20"/>
      <c r="AJ15" s="20"/>
      <c r="AK15" s="20"/>
      <c r="AL15" s="20"/>
      <c r="AM15" s="20"/>
      <c r="AN15" s="21"/>
      <c r="AO15" s="66">
        <f t="shared" si="4"/>
        <v>5</v>
      </c>
      <c r="AP15" s="65">
        <f t="shared" si="5"/>
        <v>0</v>
      </c>
      <c r="AQ15" s="65">
        <f t="shared" si="6"/>
        <v>0</v>
      </c>
      <c r="AR15" s="65">
        <f t="shared" si="7"/>
        <v>-2</v>
      </c>
      <c r="AS15" s="67">
        <f t="shared" si="8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90">
        <v>5</v>
      </c>
      <c r="F16" s="90"/>
      <c r="G16" s="90"/>
      <c r="H16" s="90"/>
      <c r="I16" s="90"/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5</v>
      </c>
      <c r="AP16" s="65">
        <f t="shared" si="5"/>
        <v>0</v>
      </c>
      <c r="AQ16" s="65">
        <f t="shared" si="6"/>
        <v>0</v>
      </c>
      <c r="AR16" s="65">
        <f t="shared" si="7"/>
        <v>0</v>
      </c>
      <c r="AS16" s="67">
        <f t="shared" si="8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90">
        <v>5</v>
      </c>
      <c r="F17" s="90"/>
      <c r="G17" s="90"/>
      <c r="H17" s="90"/>
      <c r="I17" s="90"/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5</v>
      </c>
      <c r="AP17" s="65">
        <f t="shared" si="5"/>
        <v>0</v>
      </c>
      <c r="AQ17" s="65">
        <f t="shared" si="6"/>
        <v>0</v>
      </c>
      <c r="AR17" s="65">
        <f t="shared" si="7"/>
        <v>0</v>
      </c>
      <c r="AS17" s="67">
        <f t="shared" si="8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90">
        <v>5</v>
      </c>
      <c r="F18" s="90"/>
      <c r="G18" s="90"/>
      <c r="H18" s="90"/>
      <c r="I18" s="90"/>
      <c r="J18" s="19"/>
      <c r="K18" s="20"/>
      <c r="L18" s="20"/>
      <c r="M18" s="20"/>
      <c r="N18" s="20"/>
      <c r="O18" s="20"/>
      <c r="P18" s="20"/>
      <c r="Q18" s="20"/>
      <c r="R18" s="20" t="s">
        <v>0</v>
      </c>
      <c r="S18" s="20" t="s">
        <v>0</v>
      </c>
      <c r="T18" s="20" t="s">
        <v>0</v>
      </c>
      <c r="U18" s="20" t="s">
        <v>0</v>
      </c>
      <c r="V18" s="20" t="s">
        <v>0</v>
      </c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0</v>
      </c>
      <c r="AP18" s="65">
        <f t="shared" si="5"/>
        <v>0</v>
      </c>
      <c r="AQ18" s="65">
        <f t="shared" si="6"/>
        <v>0</v>
      </c>
      <c r="AR18" s="65">
        <f t="shared" si="7"/>
        <v>0</v>
      </c>
      <c r="AS18" s="67">
        <f t="shared" si="8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90">
        <v>5</v>
      </c>
      <c r="F19" s="90"/>
      <c r="G19" s="90"/>
      <c r="H19" s="90"/>
      <c r="I19" s="90"/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5</v>
      </c>
      <c r="AP19" s="65">
        <f t="shared" si="5"/>
        <v>0</v>
      </c>
      <c r="AQ19" s="65">
        <f t="shared" si="6"/>
        <v>0</v>
      </c>
      <c r="AR19" s="65">
        <f t="shared" si="7"/>
        <v>0</v>
      </c>
      <c r="AS19" s="67">
        <f t="shared" si="8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90">
        <v>5</v>
      </c>
      <c r="F20" s="90"/>
      <c r="G20" s="90"/>
      <c r="H20" s="90"/>
      <c r="I20" s="90"/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5</v>
      </c>
      <c r="AP20" s="65">
        <f t="shared" si="5"/>
        <v>0</v>
      </c>
      <c r="AQ20" s="65">
        <f t="shared" si="6"/>
        <v>0</v>
      </c>
      <c r="AR20" s="65">
        <f t="shared" si="7"/>
        <v>0</v>
      </c>
      <c r="AS20" s="67">
        <f t="shared" si="8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90">
        <v>5</v>
      </c>
      <c r="F21" s="90"/>
      <c r="G21" s="90">
        <v>2</v>
      </c>
      <c r="H21" s="90"/>
      <c r="I21" s="90"/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5</v>
      </c>
      <c r="AP21" s="65">
        <f t="shared" si="5"/>
        <v>0</v>
      </c>
      <c r="AQ21" s="65">
        <f t="shared" si="6"/>
        <v>2</v>
      </c>
      <c r="AR21" s="65">
        <f t="shared" si="7"/>
        <v>0</v>
      </c>
      <c r="AS21" s="67">
        <f t="shared" si="8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90">
        <v>5</v>
      </c>
      <c r="F22" s="90"/>
      <c r="G22" s="90"/>
      <c r="H22" s="90"/>
      <c r="I22" s="90"/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5</v>
      </c>
      <c r="AP22" s="65">
        <f t="shared" si="5"/>
        <v>0</v>
      </c>
      <c r="AQ22" s="65">
        <f t="shared" si="6"/>
        <v>0</v>
      </c>
      <c r="AR22" s="65">
        <f t="shared" si="7"/>
        <v>0</v>
      </c>
      <c r="AS22" s="67">
        <f t="shared" si="8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90">
        <v>5</v>
      </c>
      <c r="F23" s="90"/>
      <c r="G23" s="90">
        <v>2</v>
      </c>
      <c r="H23" s="90"/>
      <c r="I23" s="90"/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5</v>
      </c>
      <c r="AP23" s="65">
        <f t="shared" si="5"/>
        <v>0</v>
      </c>
      <c r="AQ23" s="65">
        <f t="shared" si="6"/>
        <v>2</v>
      </c>
      <c r="AR23" s="65">
        <f t="shared" si="7"/>
        <v>0</v>
      </c>
      <c r="AS23" s="67">
        <f t="shared" si="8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90">
        <v>5</v>
      </c>
      <c r="F24" s="90"/>
      <c r="G24" s="90">
        <v>2</v>
      </c>
      <c r="H24" s="90"/>
      <c r="I24" s="90"/>
      <c r="J24" s="19"/>
      <c r="K24" s="20"/>
      <c r="L24" s="20"/>
      <c r="M24" s="20"/>
      <c r="N24" s="20"/>
      <c r="O24" s="20"/>
      <c r="P24" s="20"/>
      <c r="Q24" s="20"/>
      <c r="R24" s="20" t="s">
        <v>0</v>
      </c>
      <c r="S24" s="20" t="s">
        <v>0</v>
      </c>
      <c r="T24" s="20" t="s">
        <v>0</v>
      </c>
      <c r="U24" s="20" t="s">
        <v>0</v>
      </c>
      <c r="V24" s="20" t="s">
        <v>0</v>
      </c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0</v>
      </c>
      <c r="AP24" s="65">
        <f t="shared" si="5"/>
        <v>0</v>
      </c>
      <c r="AQ24" s="65">
        <f t="shared" si="6"/>
        <v>2</v>
      </c>
      <c r="AR24" s="65">
        <f t="shared" si="7"/>
        <v>0</v>
      </c>
      <c r="AS24" s="67">
        <f t="shared" si="8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90">
        <v>5</v>
      </c>
      <c r="F25" s="90"/>
      <c r="G25" s="90">
        <v>2</v>
      </c>
      <c r="H25" s="90"/>
      <c r="I25" s="90"/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5</v>
      </c>
      <c r="AP25" s="65">
        <f t="shared" si="5"/>
        <v>0</v>
      </c>
      <c r="AQ25" s="65">
        <f t="shared" si="6"/>
        <v>2</v>
      </c>
      <c r="AR25" s="65">
        <f t="shared" si="7"/>
        <v>0</v>
      </c>
      <c r="AS25" s="67">
        <f t="shared" si="8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90">
        <v>5</v>
      </c>
      <c r="F26" s="90"/>
      <c r="G26" s="90"/>
      <c r="H26" s="90"/>
      <c r="I26" s="90"/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 t="s">
        <v>0</v>
      </c>
      <c r="Z26" s="20" t="s">
        <v>0</v>
      </c>
      <c r="AA26" s="20" t="s">
        <v>0</v>
      </c>
      <c r="AB26" s="20" t="s">
        <v>0</v>
      </c>
      <c r="AC26" s="20" t="s">
        <v>0</v>
      </c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5"/>
        <v>0</v>
      </c>
      <c r="AQ26" s="65">
        <f t="shared" si="6"/>
        <v>0</v>
      </c>
      <c r="AR26" s="65">
        <f t="shared" si="7"/>
        <v>0</v>
      </c>
      <c r="AS26" s="67">
        <f t="shared" si="8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90">
        <v>5</v>
      </c>
      <c r="F27" s="90"/>
      <c r="G27" s="90"/>
      <c r="H27" s="90"/>
      <c r="I27" s="90"/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5</v>
      </c>
      <c r="AP27" s="65">
        <f t="shared" si="5"/>
        <v>0</v>
      </c>
      <c r="AQ27" s="65">
        <f t="shared" si="6"/>
        <v>0</v>
      </c>
      <c r="AR27" s="65">
        <f t="shared" si="7"/>
        <v>0</v>
      </c>
      <c r="AS27" s="67">
        <f t="shared" si="8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90">
        <v>5</v>
      </c>
      <c r="F28" s="90"/>
      <c r="G28" s="90">
        <v>2</v>
      </c>
      <c r="H28" s="90"/>
      <c r="I28" s="90"/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 t="s">
        <v>1</v>
      </c>
      <c r="AL28" s="20"/>
      <c r="AM28" s="20"/>
      <c r="AN28" s="21"/>
      <c r="AO28" s="66">
        <f t="shared" si="4"/>
        <v>5</v>
      </c>
      <c r="AP28" s="65">
        <f t="shared" si="5"/>
        <v>0</v>
      </c>
      <c r="AQ28" s="65">
        <f t="shared" si="6"/>
        <v>2</v>
      </c>
      <c r="AR28" s="65">
        <f t="shared" si="7"/>
        <v>-1</v>
      </c>
      <c r="AS28" s="67">
        <f t="shared" si="8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90">
        <v>5</v>
      </c>
      <c r="F29" s="90"/>
      <c r="G29" s="90">
        <v>2</v>
      </c>
      <c r="H29" s="90"/>
      <c r="I29" s="90"/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5</v>
      </c>
      <c r="AP29" s="65">
        <f t="shared" si="5"/>
        <v>0</v>
      </c>
      <c r="AQ29" s="65">
        <f t="shared" si="6"/>
        <v>2</v>
      </c>
      <c r="AR29" s="65">
        <f t="shared" si="7"/>
        <v>0</v>
      </c>
      <c r="AS29" s="67">
        <f t="shared" si="8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90">
        <v>5</v>
      </c>
      <c r="F30" s="90"/>
      <c r="G30" s="90"/>
      <c r="H30" s="90"/>
      <c r="I30" s="90"/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 t="s">
        <v>1</v>
      </c>
      <c r="AD30" s="20"/>
      <c r="AE30" s="20"/>
      <c r="AF30" s="20"/>
      <c r="AG30" s="20"/>
      <c r="AH30" s="20"/>
      <c r="AI30" s="20"/>
      <c r="AJ30" s="20" t="s">
        <v>1</v>
      </c>
      <c r="AK30" s="20"/>
      <c r="AL30" s="20"/>
      <c r="AM30" s="20"/>
      <c r="AN30" s="21"/>
      <c r="AO30" s="66">
        <f t="shared" si="4"/>
        <v>5</v>
      </c>
      <c r="AP30" s="65">
        <f t="shared" si="5"/>
        <v>0</v>
      </c>
      <c r="AQ30" s="65">
        <f t="shared" si="6"/>
        <v>0</v>
      </c>
      <c r="AR30" s="65">
        <f t="shared" si="7"/>
        <v>-2</v>
      </c>
      <c r="AS30" s="67">
        <f t="shared" si="8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90">
        <v>5</v>
      </c>
      <c r="F31" s="90"/>
      <c r="G31" s="90"/>
      <c r="H31" s="90"/>
      <c r="I31" s="90"/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 t="s">
        <v>0</v>
      </c>
      <c r="AG31" s="20" t="s">
        <v>0</v>
      </c>
      <c r="AH31" s="20" t="s">
        <v>0</v>
      </c>
      <c r="AI31" s="20" t="s">
        <v>0</v>
      </c>
      <c r="AJ31" s="20" t="s">
        <v>0</v>
      </c>
      <c r="AK31" s="20"/>
      <c r="AL31" s="20"/>
      <c r="AM31" s="20"/>
      <c r="AN31" s="21"/>
      <c r="AO31" s="66">
        <f t="shared" si="4"/>
        <v>0</v>
      </c>
      <c r="AP31" s="65">
        <f t="shared" si="5"/>
        <v>0</v>
      </c>
      <c r="AQ31" s="65">
        <f t="shared" si="6"/>
        <v>0</v>
      </c>
      <c r="AR31" s="65">
        <f t="shared" si="7"/>
        <v>0</v>
      </c>
      <c r="AS31" s="67">
        <f t="shared" si="8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90">
        <v>5</v>
      </c>
      <c r="F32" s="90"/>
      <c r="G32" s="90"/>
      <c r="H32" s="90"/>
      <c r="I32" s="90"/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5</v>
      </c>
      <c r="AP32" s="65">
        <f t="shared" si="5"/>
        <v>0</v>
      </c>
      <c r="AQ32" s="65">
        <f t="shared" si="6"/>
        <v>0</v>
      </c>
      <c r="AR32" s="65">
        <f t="shared" si="7"/>
        <v>0</v>
      </c>
      <c r="AS32" s="67">
        <f t="shared" si="8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90">
        <v>5</v>
      </c>
      <c r="F33" s="90"/>
      <c r="G33" s="90"/>
      <c r="H33" s="90"/>
      <c r="I33" s="90"/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 t="s">
        <v>0</v>
      </c>
      <c r="AG33" s="20" t="s">
        <v>0</v>
      </c>
      <c r="AH33" s="20" t="s">
        <v>0</v>
      </c>
      <c r="AI33" s="20" t="s">
        <v>0</v>
      </c>
      <c r="AJ33" s="20" t="s">
        <v>0</v>
      </c>
      <c r="AK33" s="20"/>
      <c r="AL33" s="20"/>
      <c r="AM33" s="20"/>
      <c r="AN33" s="21"/>
      <c r="AO33" s="66">
        <f t="shared" si="4"/>
        <v>0</v>
      </c>
      <c r="AP33" s="65">
        <f t="shared" si="5"/>
        <v>0</v>
      </c>
      <c r="AQ33" s="65">
        <f t="shared" si="6"/>
        <v>0</v>
      </c>
      <c r="AR33" s="65">
        <f t="shared" si="7"/>
        <v>0</v>
      </c>
      <c r="AS33" s="67">
        <f t="shared" si="8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90">
        <v>5</v>
      </c>
      <c r="F34" s="90"/>
      <c r="G34" s="90"/>
      <c r="H34" s="90"/>
      <c r="I34" s="90"/>
      <c r="J34" s="19"/>
      <c r="K34" s="20"/>
      <c r="L34" s="20"/>
      <c r="M34" s="20"/>
      <c r="N34" s="20"/>
      <c r="O34" s="20"/>
      <c r="P34" s="20"/>
      <c r="Q34" s="20"/>
      <c r="R34" s="20" t="s">
        <v>0</v>
      </c>
      <c r="S34" s="20" t="s">
        <v>0</v>
      </c>
      <c r="T34" s="20" t="s">
        <v>0</v>
      </c>
      <c r="U34" s="20" t="s">
        <v>0</v>
      </c>
      <c r="V34" s="20" t="s">
        <v>0</v>
      </c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 t="s">
        <v>1</v>
      </c>
      <c r="AN34" s="21" t="s">
        <v>1</v>
      </c>
      <c r="AO34" s="66">
        <f t="shared" si="4"/>
        <v>0</v>
      </c>
      <c r="AP34" s="65">
        <f t="shared" si="5"/>
        <v>0</v>
      </c>
      <c r="AQ34" s="65">
        <f t="shared" si="6"/>
        <v>0</v>
      </c>
      <c r="AR34" s="65">
        <f t="shared" si="7"/>
        <v>-2</v>
      </c>
      <c r="AS34" s="67">
        <f t="shared" si="8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90">
        <v>5</v>
      </c>
      <c r="F35" s="90"/>
      <c r="G35" s="90"/>
      <c r="H35" s="90"/>
      <c r="I35" s="90"/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5</v>
      </c>
      <c r="AP35" s="65">
        <f t="shared" si="5"/>
        <v>0</v>
      </c>
      <c r="AQ35" s="65">
        <f t="shared" si="6"/>
        <v>0</v>
      </c>
      <c r="AR35" s="65">
        <f t="shared" si="7"/>
        <v>0</v>
      </c>
      <c r="AS35" s="67">
        <f t="shared" si="8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90">
        <v>5</v>
      </c>
      <c r="F36" s="90"/>
      <c r="G36" s="90"/>
      <c r="H36" s="90"/>
      <c r="I36" s="90"/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5</v>
      </c>
      <c r="AP36" s="65">
        <f t="shared" si="5"/>
        <v>0</v>
      </c>
      <c r="AQ36" s="65">
        <f t="shared" si="6"/>
        <v>0</v>
      </c>
      <c r="AR36" s="65">
        <f t="shared" si="7"/>
        <v>0</v>
      </c>
      <c r="AS36" s="67">
        <f t="shared" si="8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90">
        <v>5</v>
      </c>
      <c r="F37" s="90"/>
      <c r="G37" s="90">
        <v>2</v>
      </c>
      <c r="H37" s="90"/>
      <c r="I37" s="90"/>
      <c r="J37" s="19"/>
      <c r="K37" s="20" t="s">
        <v>0</v>
      </c>
      <c r="L37" s="20" t="s">
        <v>0</v>
      </c>
      <c r="M37" s="20" t="s">
        <v>0</v>
      </c>
      <c r="N37" s="20" t="s">
        <v>0</v>
      </c>
      <c r="O37" s="20" t="s">
        <v>0</v>
      </c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0</v>
      </c>
      <c r="AP37" s="65">
        <f t="shared" si="5"/>
        <v>0</v>
      </c>
      <c r="AQ37" s="65">
        <f t="shared" si="6"/>
        <v>2</v>
      </c>
      <c r="AR37" s="65">
        <f t="shared" si="7"/>
        <v>0</v>
      </c>
      <c r="AS37" s="67">
        <f t="shared" si="8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90">
        <v>5</v>
      </c>
      <c r="F38" s="90"/>
      <c r="G38" s="90">
        <v>2</v>
      </c>
      <c r="H38" s="90"/>
      <c r="I38" s="90"/>
      <c r="J38" s="19"/>
      <c r="K38" s="20" t="s">
        <v>0</v>
      </c>
      <c r="L38" s="20" t="s">
        <v>0</v>
      </c>
      <c r="M38" s="20" t="s">
        <v>0</v>
      </c>
      <c r="N38" s="20" t="s">
        <v>0</v>
      </c>
      <c r="O38" s="20" t="s">
        <v>0</v>
      </c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5"/>
        <v>0</v>
      </c>
      <c r="AQ38" s="65">
        <f t="shared" si="6"/>
        <v>2</v>
      </c>
      <c r="AR38" s="65">
        <f t="shared" si="7"/>
        <v>0</v>
      </c>
      <c r="AS38" s="67">
        <f t="shared" si="8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90">
        <v>5</v>
      </c>
      <c r="F39" s="90"/>
      <c r="G39" s="90">
        <v>2</v>
      </c>
      <c r="H39" s="90"/>
      <c r="I39" s="90"/>
      <c r="J39" s="19"/>
      <c r="K39" s="20" t="s">
        <v>0</v>
      </c>
      <c r="L39" s="20" t="s">
        <v>0</v>
      </c>
      <c r="M39" s="20" t="s">
        <v>0</v>
      </c>
      <c r="N39" s="20" t="s">
        <v>0</v>
      </c>
      <c r="O39" s="20" t="s">
        <v>0</v>
      </c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O62" si="9">E39-(COUNTIF($J39:$AN39,E$5))</f>
        <v>0</v>
      </c>
      <c r="AP39" s="65">
        <f t="shared" ref="AP39:AP62" si="10">F39-(COUNTIF($J39:$AN39,F$5))</f>
        <v>0</v>
      </c>
      <c r="AQ39" s="65">
        <f t="shared" ref="AQ39:AQ62" si="11">G39-(COUNTIF($J39:$AN39,G$5))</f>
        <v>2</v>
      </c>
      <c r="AR39" s="65">
        <f t="shared" ref="AR39:AR62" si="12">H39-(COUNTIF($J39:$AN39,H$5))</f>
        <v>0</v>
      </c>
      <c r="AS39" s="67">
        <f t="shared" ref="AS39:AS62" si="13">I39-(COUNTIF($J39:$AN39,I$5))</f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90"/>
      <c r="F40" s="90"/>
      <c r="G40" s="90"/>
      <c r="H40" s="90"/>
      <c r="I40" s="90"/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9"/>
        <v>0</v>
      </c>
      <c r="AP40" s="65">
        <f t="shared" si="10"/>
        <v>0</v>
      </c>
      <c r="AQ40" s="65">
        <f t="shared" si="11"/>
        <v>0</v>
      </c>
      <c r="AR40" s="65">
        <f t="shared" si="12"/>
        <v>0</v>
      </c>
      <c r="AS40" s="67">
        <f t="shared" si="13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90"/>
      <c r="F41" s="90"/>
      <c r="G41" s="90"/>
      <c r="H41" s="90"/>
      <c r="I41" s="90"/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9"/>
        <v>0</v>
      </c>
      <c r="AP41" s="65">
        <f t="shared" si="10"/>
        <v>0</v>
      </c>
      <c r="AQ41" s="65">
        <f t="shared" si="11"/>
        <v>0</v>
      </c>
      <c r="AR41" s="65">
        <f t="shared" si="12"/>
        <v>0</v>
      </c>
      <c r="AS41" s="67">
        <f t="shared" si="13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90"/>
      <c r="F42" s="90"/>
      <c r="G42" s="90"/>
      <c r="H42" s="90"/>
      <c r="I42" s="90"/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9"/>
        <v>0</v>
      </c>
      <c r="AP42" s="65">
        <f t="shared" si="10"/>
        <v>0</v>
      </c>
      <c r="AQ42" s="65">
        <f t="shared" si="11"/>
        <v>0</v>
      </c>
      <c r="AR42" s="65">
        <f t="shared" si="12"/>
        <v>0</v>
      </c>
      <c r="AS42" s="67">
        <f t="shared" si="13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90"/>
      <c r="F43" s="90"/>
      <c r="G43" s="90"/>
      <c r="H43" s="90"/>
      <c r="I43" s="90"/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9"/>
        <v>0</v>
      </c>
      <c r="AP43" s="65">
        <f t="shared" si="10"/>
        <v>0</v>
      </c>
      <c r="AQ43" s="65">
        <f t="shared" si="11"/>
        <v>0</v>
      </c>
      <c r="AR43" s="65">
        <f t="shared" si="12"/>
        <v>0</v>
      </c>
      <c r="AS43" s="67">
        <f t="shared" si="13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90"/>
      <c r="F44" s="90"/>
      <c r="G44" s="90"/>
      <c r="H44" s="90"/>
      <c r="I44" s="90"/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9"/>
        <v>0</v>
      </c>
      <c r="AP44" s="65">
        <f t="shared" si="10"/>
        <v>0</v>
      </c>
      <c r="AQ44" s="65">
        <f t="shared" si="11"/>
        <v>0</v>
      </c>
      <c r="AR44" s="65">
        <f t="shared" si="12"/>
        <v>0</v>
      </c>
      <c r="AS44" s="67">
        <f t="shared" si="13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90"/>
      <c r="F45" s="90"/>
      <c r="G45" s="90"/>
      <c r="H45" s="90"/>
      <c r="I45" s="90"/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9"/>
        <v>0</v>
      </c>
      <c r="AP45" s="65">
        <f t="shared" si="10"/>
        <v>0</v>
      </c>
      <c r="AQ45" s="65">
        <f t="shared" si="11"/>
        <v>0</v>
      </c>
      <c r="AR45" s="65">
        <f t="shared" si="12"/>
        <v>0</v>
      </c>
      <c r="AS45" s="67">
        <f t="shared" si="13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90"/>
      <c r="F46" s="90"/>
      <c r="G46" s="90"/>
      <c r="H46" s="90"/>
      <c r="I46" s="90"/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9"/>
        <v>0</v>
      </c>
      <c r="AP46" s="65">
        <f t="shared" si="10"/>
        <v>0</v>
      </c>
      <c r="AQ46" s="65">
        <f t="shared" si="11"/>
        <v>0</v>
      </c>
      <c r="AR46" s="65">
        <f t="shared" si="12"/>
        <v>0</v>
      </c>
      <c r="AS46" s="67">
        <f t="shared" si="13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90"/>
      <c r="F47" s="90"/>
      <c r="G47" s="90"/>
      <c r="H47" s="90"/>
      <c r="I47" s="90"/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9"/>
        <v>0</v>
      </c>
      <c r="AP47" s="65">
        <f t="shared" si="10"/>
        <v>0</v>
      </c>
      <c r="AQ47" s="65">
        <f t="shared" si="11"/>
        <v>0</v>
      </c>
      <c r="AR47" s="65">
        <f t="shared" si="12"/>
        <v>0</v>
      </c>
      <c r="AS47" s="67">
        <f t="shared" si="13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90"/>
      <c r="F48" s="90"/>
      <c r="G48" s="90"/>
      <c r="H48" s="90"/>
      <c r="I48" s="90"/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9"/>
        <v>0</v>
      </c>
      <c r="AP48" s="65">
        <f t="shared" si="10"/>
        <v>0</v>
      </c>
      <c r="AQ48" s="65">
        <f t="shared" si="11"/>
        <v>0</v>
      </c>
      <c r="AR48" s="65">
        <f t="shared" si="12"/>
        <v>0</v>
      </c>
      <c r="AS48" s="67">
        <f t="shared" si="13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90"/>
      <c r="F49" s="90"/>
      <c r="G49" s="90"/>
      <c r="H49" s="90"/>
      <c r="I49" s="90"/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9"/>
        <v>0</v>
      </c>
      <c r="AP49" s="65">
        <f t="shared" si="10"/>
        <v>0</v>
      </c>
      <c r="AQ49" s="65">
        <f t="shared" si="11"/>
        <v>0</v>
      </c>
      <c r="AR49" s="65">
        <f t="shared" si="12"/>
        <v>0</v>
      </c>
      <c r="AS49" s="67">
        <f t="shared" si="13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90"/>
      <c r="F50" s="90"/>
      <c r="G50" s="90"/>
      <c r="H50" s="90"/>
      <c r="I50" s="90"/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9"/>
        <v>0</v>
      </c>
      <c r="AP50" s="65">
        <f t="shared" si="10"/>
        <v>0</v>
      </c>
      <c r="AQ50" s="65">
        <f t="shared" si="11"/>
        <v>0</v>
      </c>
      <c r="AR50" s="65">
        <f t="shared" si="12"/>
        <v>0</v>
      </c>
      <c r="AS50" s="67">
        <f t="shared" si="13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90"/>
      <c r="F51" s="90"/>
      <c r="G51" s="90"/>
      <c r="H51" s="90"/>
      <c r="I51" s="90"/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9"/>
        <v>0</v>
      </c>
      <c r="AP51" s="65">
        <f t="shared" si="10"/>
        <v>0</v>
      </c>
      <c r="AQ51" s="65">
        <f t="shared" si="11"/>
        <v>0</v>
      </c>
      <c r="AR51" s="65">
        <f t="shared" si="12"/>
        <v>0</v>
      </c>
      <c r="AS51" s="67">
        <f t="shared" si="13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90"/>
      <c r="F52" s="90"/>
      <c r="G52" s="90"/>
      <c r="H52" s="90"/>
      <c r="I52" s="90"/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9"/>
        <v>0</v>
      </c>
      <c r="AP52" s="65">
        <f t="shared" si="10"/>
        <v>0</v>
      </c>
      <c r="AQ52" s="65">
        <f t="shared" si="11"/>
        <v>0</v>
      </c>
      <c r="AR52" s="65">
        <f t="shared" si="12"/>
        <v>0</v>
      </c>
      <c r="AS52" s="67">
        <f t="shared" si="13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90"/>
      <c r="F53" s="90"/>
      <c r="G53" s="90"/>
      <c r="H53" s="90"/>
      <c r="I53" s="90"/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9"/>
        <v>0</v>
      </c>
      <c r="AP53" s="65">
        <f t="shared" si="10"/>
        <v>0</v>
      </c>
      <c r="AQ53" s="65">
        <f t="shared" si="11"/>
        <v>0</v>
      </c>
      <c r="AR53" s="65">
        <f t="shared" si="12"/>
        <v>0</v>
      </c>
      <c r="AS53" s="67">
        <f t="shared" si="13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90"/>
      <c r="F54" s="90"/>
      <c r="G54" s="90"/>
      <c r="H54" s="90"/>
      <c r="I54" s="90"/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9"/>
        <v>0</v>
      </c>
      <c r="AP54" s="65">
        <f t="shared" si="10"/>
        <v>0</v>
      </c>
      <c r="AQ54" s="65">
        <f t="shared" si="11"/>
        <v>0</v>
      </c>
      <c r="AR54" s="65">
        <f t="shared" si="12"/>
        <v>0</v>
      </c>
      <c r="AS54" s="67">
        <f t="shared" si="13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90"/>
      <c r="F55" s="90"/>
      <c r="G55" s="90"/>
      <c r="H55" s="90"/>
      <c r="I55" s="90"/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9"/>
        <v>0</v>
      </c>
      <c r="AP55" s="65">
        <f t="shared" si="10"/>
        <v>0</v>
      </c>
      <c r="AQ55" s="65">
        <f t="shared" si="11"/>
        <v>0</v>
      </c>
      <c r="AR55" s="65">
        <f t="shared" si="12"/>
        <v>0</v>
      </c>
      <c r="AS55" s="67">
        <f t="shared" si="13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90"/>
      <c r="F56" s="90"/>
      <c r="G56" s="90"/>
      <c r="H56" s="90"/>
      <c r="I56" s="90"/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9"/>
        <v>0</v>
      </c>
      <c r="AP56" s="65">
        <f t="shared" si="10"/>
        <v>0</v>
      </c>
      <c r="AQ56" s="65">
        <f t="shared" si="11"/>
        <v>0</v>
      </c>
      <c r="AR56" s="65">
        <f t="shared" si="12"/>
        <v>0</v>
      </c>
      <c r="AS56" s="67">
        <f t="shared" si="13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90"/>
      <c r="F57" s="90"/>
      <c r="G57" s="90"/>
      <c r="H57" s="90"/>
      <c r="I57" s="90"/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9"/>
        <v>0</v>
      </c>
      <c r="AP57" s="65">
        <f t="shared" si="10"/>
        <v>0</v>
      </c>
      <c r="AQ57" s="65">
        <f t="shared" si="11"/>
        <v>0</v>
      </c>
      <c r="AR57" s="65">
        <f t="shared" si="12"/>
        <v>0</v>
      </c>
      <c r="AS57" s="67">
        <f t="shared" si="13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90"/>
      <c r="F58" s="90"/>
      <c r="G58" s="90"/>
      <c r="H58" s="90"/>
      <c r="I58" s="90"/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9"/>
        <v>0</v>
      </c>
      <c r="AP58" s="65">
        <f t="shared" si="10"/>
        <v>0</v>
      </c>
      <c r="AQ58" s="65">
        <f t="shared" si="11"/>
        <v>0</v>
      </c>
      <c r="AR58" s="65">
        <f t="shared" si="12"/>
        <v>0</v>
      </c>
      <c r="AS58" s="67">
        <f t="shared" si="13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90"/>
      <c r="F59" s="90"/>
      <c r="G59" s="90"/>
      <c r="H59" s="90"/>
      <c r="I59" s="90"/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9"/>
        <v>0</v>
      </c>
      <c r="AP59" s="65">
        <f t="shared" si="10"/>
        <v>0</v>
      </c>
      <c r="AQ59" s="65">
        <f t="shared" si="11"/>
        <v>0</v>
      </c>
      <c r="AR59" s="65">
        <f t="shared" si="12"/>
        <v>0</v>
      </c>
      <c r="AS59" s="67">
        <f t="shared" si="13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90"/>
      <c r="F60" s="90"/>
      <c r="G60" s="90"/>
      <c r="H60" s="90"/>
      <c r="I60" s="90"/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9"/>
        <v>0</v>
      </c>
      <c r="AP60" s="65">
        <f t="shared" si="10"/>
        <v>0</v>
      </c>
      <c r="AQ60" s="65">
        <f t="shared" si="11"/>
        <v>0</v>
      </c>
      <c r="AR60" s="65">
        <f t="shared" si="12"/>
        <v>0</v>
      </c>
      <c r="AS60" s="67">
        <f t="shared" si="13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90"/>
      <c r="F61" s="90"/>
      <c r="G61" s="90"/>
      <c r="H61" s="90"/>
      <c r="I61" s="90"/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9"/>
        <v>0</v>
      </c>
      <c r="AP61" s="65">
        <f t="shared" si="10"/>
        <v>0</v>
      </c>
      <c r="AQ61" s="65">
        <f t="shared" si="11"/>
        <v>0</v>
      </c>
      <c r="AR61" s="65">
        <f t="shared" si="12"/>
        <v>0</v>
      </c>
      <c r="AS61" s="67">
        <f t="shared" si="13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90"/>
      <c r="F62" s="90"/>
      <c r="G62" s="90"/>
      <c r="H62" s="90"/>
      <c r="I62" s="90"/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9"/>
        <v>0</v>
      </c>
      <c r="AP62" s="65">
        <f t="shared" si="10"/>
        <v>0</v>
      </c>
      <c r="AQ62" s="65">
        <f t="shared" si="11"/>
        <v>0</v>
      </c>
      <c r="AR62" s="65">
        <f t="shared" si="12"/>
        <v>0</v>
      </c>
      <c r="AS62" s="67">
        <f t="shared" si="13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151</v>
      </c>
      <c r="F63" s="73">
        <f>SUM(F11:F40)</f>
        <v>0</v>
      </c>
      <c r="G63" s="73">
        <f>SUM(G11:G40)</f>
        <v>18</v>
      </c>
      <c r="H63" s="73">
        <f>SUM(H11:H40)</f>
        <v>0</v>
      </c>
      <c r="I63" s="73">
        <f>SUM(I11:I40)</f>
        <v>0</v>
      </c>
      <c r="J63" s="74">
        <f t="shared" ref="J63:AN63" si="14">COUNTA(J11:J40)</f>
        <v>0</v>
      </c>
      <c r="K63" s="73">
        <f t="shared" si="14"/>
        <v>4</v>
      </c>
      <c r="L63" s="73">
        <f t="shared" si="14"/>
        <v>4</v>
      </c>
      <c r="M63" s="73">
        <f t="shared" si="14"/>
        <v>5</v>
      </c>
      <c r="N63" s="73">
        <f t="shared" si="14"/>
        <v>4</v>
      </c>
      <c r="O63" s="73">
        <f t="shared" si="14"/>
        <v>4</v>
      </c>
      <c r="P63" s="73">
        <f t="shared" si="14"/>
        <v>0</v>
      </c>
      <c r="Q63" s="73">
        <f t="shared" si="14"/>
        <v>0</v>
      </c>
      <c r="R63" s="73">
        <f t="shared" si="14"/>
        <v>3</v>
      </c>
      <c r="S63" s="73">
        <f t="shared" si="14"/>
        <v>3</v>
      </c>
      <c r="T63" s="73">
        <f t="shared" si="14"/>
        <v>3</v>
      </c>
      <c r="U63" s="73">
        <f t="shared" si="14"/>
        <v>3</v>
      </c>
      <c r="V63" s="73">
        <f t="shared" si="14"/>
        <v>3</v>
      </c>
      <c r="W63" s="73">
        <f t="shared" si="14"/>
        <v>0</v>
      </c>
      <c r="X63" s="73">
        <f t="shared" si="14"/>
        <v>0</v>
      </c>
      <c r="Y63" s="73">
        <f t="shared" si="14"/>
        <v>3</v>
      </c>
      <c r="Z63" s="73">
        <f t="shared" si="14"/>
        <v>3</v>
      </c>
      <c r="AA63" s="73">
        <f t="shared" si="14"/>
        <v>3</v>
      </c>
      <c r="AB63" s="73">
        <f t="shared" si="14"/>
        <v>3</v>
      </c>
      <c r="AC63" s="73">
        <f t="shared" si="14"/>
        <v>4</v>
      </c>
      <c r="AD63" s="73">
        <f t="shared" si="14"/>
        <v>0</v>
      </c>
      <c r="AE63" s="73">
        <f t="shared" si="14"/>
        <v>0</v>
      </c>
      <c r="AF63" s="73">
        <f t="shared" si="14"/>
        <v>3</v>
      </c>
      <c r="AG63" s="73">
        <f t="shared" si="14"/>
        <v>4</v>
      </c>
      <c r="AH63" s="73">
        <f t="shared" si="14"/>
        <v>4</v>
      </c>
      <c r="AI63" s="73">
        <f t="shared" si="14"/>
        <v>3</v>
      </c>
      <c r="AJ63" s="73">
        <f t="shared" si="14"/>
        <v>4</v>
      </c>
      <c r="AK63" s="73">
        <f t="shared" si="14"/>
        <v>1</v>
      </c>
      <c r="AL63" s="73">
        <f t="shared" si="14"/>
        <v>0</v>
      </c>
      <c r="AM63" s="73">
        <f t="shared" si="14"/>
        <v>1</v>
      </c>
      <c r="AN63" s="75">
        <f t="shared" si="14"/>
        <v>1</v>
      </c>
      <c r="AO63" s="76">
        <f>SUM(AO11:AO40)</f>
        <v>85</v>
      </c>
      <c r="AP63" s="73">
        <f>SUM(AP11:AP40)</f>
        <v>0</v>
      </c>
      <c r="AQ63" s="73">
        <f>SUM(AQ11:AQ40)</f>
        <v>18</v>
      </c>
      <c r="AR63" s="73">
        <f>SUM(AR11:AR40)</f>
        <v>-7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15">COUNTA(J59,J7:J10)</f>
        <v>0</v>
      </c>
      <c r="K64" s="80">
        <f t="shared" si="15"/>
        <v>0</v>
      </c>
      <c r="L64" s="80">
        <f t="shared" si="15"/>
        <v>0</v>
      </c>
      <c r="M64" s="80">
        <f t="shared" si="15"/>
        <v>0</v>
      </c>
      <c r="N64" s="80">
        <f t="shared" si="15"/>
        <v>0</v>
      </c>
      <c r="O64" s="80">
        <f t="shared" si="15"/>
        <v>0</v>
      </c>
      <c r="P64" s="80">
        <f t="shared" si="15"/>
        <v>0</v>
      </c>
      <c r="Q64" s="80">
        <f t="shared" si="15"/>
        <v>0</v>
      </c>
      <c r="R64" s="80">
        <f t="shared" si="15"/>
        <v>0</v>
      </c>
      <c r="S64" s="80">
        <f t="shared" si="15"/>
        <v>0</v>
      </c>
      <c r="T64" s="80">
        <f t="shared" si="15"/>
        <v>0</v>
      </c>
      <c r="U64" s="80">
        <f t="shared" si="15"/>
        <v>0</v>
      </c>
      <c r="V64" s="80">
        <f t="shared" si="15"/>
        <v>0</v>
      </c>
      <c r="W64" s="80">
        <f t="shared" si="15"/>
        <v>0</v>
      </c>
      <c r="X64" s="80">
        <f t="shared" si="15"/>
        <v>0</v>
      </c>
      <c r="Y64" s="80">
        <f t="shared" si="15"/>
        <v>0</v>
      </c>
      <c r="Z64" s="80">
        <f t="shared" si="15"/>
        <v>0</v>
      </c>
      <c r="AA64" s="80">
        <f t="shared" si="15"/>
        <v>0</v>
      </c>
      <c r="AB64" s="80">
        <f t="shared" si="15"/>
        <v>0</v>
      </c>
      <c r="AC64" s="80">
        <f t="shared" si="15"/>
        <v>0</v>
      </c>
      <c r="AD64" s="80">
        <f t="shared" si="15"/>
        <v>0</v>
      </c>
      <c r="AE64" s="80">
        <f t="shared" si="15"/>
        <v>0</v>
      </c>
      <c r="AF64" s="80">
        <f t="shared" si="15"/>
        <v>0</v>
      </c>
      <c r="AG64" s="80">
        <f t="shared" si="15"/>
        <v>0</v>
      </c>
      <c r="AH64" s="80">
        <f t="shared" si="15"/>
        <v>0</v>
      </c>
      <c r="AI64" s="80">
        <f t="shared" si="15"/>
        <v>0</v>
      </c>
      <c r="AJ64" s="80">
        <f t="shared" si="15"/>
        <v>0</v>
      </c>
      <c r="AK64" s="80">
        <f t="shared" si="15"/>
        <v>0</v>
      </c>
      <c r="AL64" s="80">
        <f t="shared" si="15"/>
        <v>0</v>
      </c>
      <c r="AM64" s="80">
        <f t="shared" si="15"/>
        <v>0</v>
      </c>
      <c r="AN64" s="82">
        <f t="shared" si="15"/>
        <v>0</v>
      </c>
      <c r="AO64" s="83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16">COUNTA(J61,J54:J58)</f>
        <v>0</v>
      </c>
      <c r="K65" s="73">
        <f t="shared" si="16"/>
        <v>0</v>
      </c>
      <c r="L65" s="73">
        <f t="shared" si="16"/>
        <v>0</v>
      </c>
      <c r="M65" s="73">
        <f t="shared" si="16"/>
        <v>0</v>
      </c>
      <c r="N65" s="73">
        <f t="shared" si="16"/>
        <v>0</v>
      </c>
      <c r="O65" s="73">
        <f t="shared" si="16"/>
        <v>0</v>
      </c>
      <c r="P65" s="73">
        <f t="shared" si="16"/>
        <v>0</v>
      </c>
      <c r="Q65" s="73">
        <f t="shared" si="16"/>
        <v>0</v>
      </c>
      <c r="R65" s="73">
        <f t="shared" si="16"/>
        <v>0</v>
      </c>
      <c r="S65" s="73">
        <f t="shared" si="16"/>
        <v>0</v>
      </c>
      <c r="T65" s="73">
        <f t="shared" si="16"/>
        <v>0</v>
      </c>
      <c r="U65" s="73">
        <f t="shared" si="16"/>
        <v>0</v>
      </c>
      <c r="V65" s="73">
        <f t="shared" si="16"/>
        <v>0</v>
      </c>
      <c r="W65" s="73">
        <f t="shared" si="16"/>
        <v>0</v>
      </c>
      <c r="X65" s="73">
        <f t="shared" si="16"/>
        <v>0</v>
      </c>
      <c r="Y65" s="73">
        <f t="shared" si="16"/>
        <v>0</v>
      </c>
      <c r="Z65" s="73">
        <f t="shared" si="16"/>
        <v>0</v>
      </c>
      <c r="AA65" s="73">
        <f t="shared" si="16"/>
        <v>0</v>
      </c>
      <c r="AB65" s="73">
        <f t="shared" si="16"/>
        <v>0</v>
      </c>
      <c r="AC65" s="73">
        <f t="shared" si="16"/>
        <v>0</v>
      </c>
      <c r="AD65" s="73">
        <f t="shared" si="16"/>
        <v>0</v>
      </c>
      <c r="AE65" s="73">
        <f t="shared" si="16"/>
        <v>0</v>
      </c>
      <c r="AF65" s="73">
        <f t="shared" si="16"/>
        <v>0</v>
      </c>
      <c r="AG65" s="73">
        <f t="shared" si="16"/>
        <v>0</v>
      </c>
      <c r="AH65" s="73">
        <f t="shared" si="16"/>
        <v>0</v>
      </c>
      <c r="AI65" s="73">
        <f t="shared" si="16"/>
        <v>0</v>
      </c>
      <c r="AJ65" s="73">
        <f t="shared" si="16"/>
        <v>0</v>
      </c>
      <c r="AK65" s="73">
        <f t="shared" si="16"/>
        <v>0</v>
      </c>
      <c r="AL65" s="73">
        <f t="shared" si="16"/>
        <v>0</v>
      </c>
      <c r="AM65" s="73">
        <f t="shared" si="16"/>
        <v>0</v>
      </c>
      <c r="AN65" s="75">
        <f t="shared" si="16"/>
        <v>0</v>
      </c>
      <c r="AO65" s="76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17">COUNTA(J60,J41:J53)</f>
        <v>0</v>
      </c>
      <c r="K66" s="80">
        <f t="shared" si="17"/>
        <v>0</v>
      </c>
      <c r="L66" s="80">
        <f t="shared" si="17"/>
        <v>0</v>
      </c>
      <c r="M66" s="80">
        <f t="shared" si="17"/>
        <v>0</v>
      </c>
      <c r="N66" s="80">
        <f t="shared" si="17"/>
        <v>0</v>
      </c>
      <c r="O66" s="80">
        <f t="shared" si="17"/>
        <v>0</v>
      </c>
      <c r="P66" s="80">
        <f t="shared" si="17"/>
        <v>0</v>
      </c>
      <c r="Q66" s="80">
        <f t="shared" si="17"/>
        <v>0</v>
      </c>
      <c r="R66" s="80">
        <f t="shared" si="17"/>
        <v>0</v>
      </c>
      <c r="S66" s="80">
        <f t="shared" si="17"/>
        <v>0</v>
      </c>
      <c r="T66" s="80">
        <f t="shared" si="17"/>
        <v>0</v>
      </c>
      <c r="U66" s="80">
        <f t="shared" si="17"/>
        <v>0</v>
      </c>
      <c r="V66" s="80">
        <f t="shared" si="17"/>
        <v>0</v>
      </c>
      <c r="W66" s="80">
        <f t="shared" si="17"/>
        <v>0</v>
      </c>
      <c r="X66" s="80">
        <f t="shared" si="17"/>
        <v>0</v>
      </c>
      <c r="Y66" s="80">
        <f t="shared" si="17"/>
        <v>0</v>
      </c>
      <c r="Z66" s="80">
        <f t="shared" si="17"/>
        <v>0</v>
      </c>
      <c r="AA66" s="80">
        <f t="shared" si="17"/>
        <v>0</v>
      </c>
      <c r="AB66" s="80">
        <f t="shared" si="17"/>
        <v>0</v>
      </c>
      <c r="AC66" s="80">
        <f t="shared" si="17"/>
        <v>0</v>
      </c>
      <c r="AD66" s="80">
        <f t="shared" si="17"/>
        <v>0</v>
      </c>
      <c r="AE66" s="80">
        <f t="shared" si="17"/>
        <v>0</v>
      </c>
      <c r="AF66" s="80">
        <f t="shared" si="17"/>
        <v>0</v>
      </c>
      <c r="AG66" s="80">
        <f t="shared" si="17"/>
        <v>0</v>
      </c>
      <c r="AH66" s="80">
        <f t="shared" si="17"/>
        <v>0</v>
      </c>
      <c r="AI66" s="80">
        <f t="shared" si="17"/>
        <v>0</v>
      </c>
      <c r="AJ66" s="80">
        <f t="shared" si="17"/>
        <v>0</v>
      </c>
      <c r="AK66" s="80">
        <f t="shared" si="17"/>
        <v>0</v>
      </c>
      <c r="AL66" s="80">
        <f t="shared" si="17"/>
        <v>0</v>
      </c>
      <c r="AM66" s="80">
        <f t="shared" si="17"/>
        <v>0</v>
      </c>
      <c r="AN66" s="82">
        <f t="shared" si="17"/>
        <v>0</v>
      </c>
      <c r="AO66" s="83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151</v>
      </c>
      <c r="F67" s="86">
        <f t="shared" ref="F67:AS67" si="18">SUM(F63:F66)</f>
        <v>0</v>
      </c>
      <c r="G67" s="86">
        <f t="shared" si="18"/>
        <v>18</v>
      </c>
      <c r="H67" s="86">
        <f t="shared" si="18"/>
        <v>0</v>
      </c>
      <c r="I67" s="86">
        <f t="shared" si="18"/>
        <v>0</v>
      </c>
      <c r="J67" s="87">
        <f t="shared" si="18"/>
        <v>0</v>
      </c>
      <c r="K67" s="86">
        <f t="shared" si="18"/>
        <v>4</v>
      </c>
      <c r="L67" s="86">
        <f t="shared" si="18"/>
        <v>4</v>
      </c>
      <c r="M67" s="86">
        <f t="shared" si="18"/>
        <v>5</v>
      </c>
      <c r="N67" s="86">
        <f t="shared" si="18"/>
        <v>4</v>
      </c>
      <c r="O67" s="86">
        <f t="shared" si="18"/>
        <v>4</v>
      </c>
      <c r="P67" s="86">
        <f t="shared" si="18"/>
        <v>0</v>
      </c>
      <c r="Q67" s="86">
        <f t="shared" si="18"/>
        <v>0</v>
      </c>
      <c r="R67" s="86">
        <f t="shared" si="18"/>
        <v>3</v>
      </c>
      <c r="S67" s="86">
        <f t="shared" si="18"/>
        <v>3</v>
      </c>
      <c r="T67" s="86">
        <f t="shared" si="18"/>
        <v>3</v>
      </c>
      <c r="U67" s="86">
        <f t="shared" si="18"/>
        <v>3</v>
      </c>
      <c r="V67" s="86">
        <f t="shared" si="18"/>
        <v>3</v>
      </c>
      <c r="W67" s="86">
        <f t="shared" si="18"/>
        <v>0</v>
      </c>
      <c r="X67" s="86">
        <f t="shared" si="18"/>
        <v>0</v>
      </c>
      <c r="Y67" s="86">
        <f t="shared" si="18"/>
        <v>3</v>
      </c>
      <c r="Z67" s="86">
        <f t="shared" si="18"/>
        <v>3</v>
      </c>
      <c r="AA67" s="86">
        <f t="shared" si="18"/>
        <v>3</v>
      </c>
      <c r="AB67" s="86">
        <f t="shared" si="18"/>
        <v>3</v>
      </c>
      <c r="AC67" s="86">
        <f t="shared" si="18"/>
        <v>4</v>
      </c>
      <c r="AD67" s="86">
        <f t="shared" si="18"/>
        <v>0</v>
      </c>
      <c r="AE67" s="86">
        <f t="shared" si="18"/>
        <v>0</v>
      </c>
      <c r="AF67" s="86">
        <f t="shared" si="18"/>
        <v>3</v>
      </c>
      <c r="AG67" s="86">
        <f t="shared" si="18"/>
        <v>4</v>
      </c>
      <c r="AH67" s="86">
        <f t="shared" si="18"/>
        <v>4</v>
      </c>
      <c r="AI67" s="86">
        <f t="shared" si="18"/>
        <v>3</v>
      </c>
      <c r="AJ67" s="86">
        <f t="shared" si="18"/>
        <v>4</v>
      </c>
      <c r="AK67" s="86">
        <f t="shared" si="18"/>
        <v>1</v>
      </c>
      <c r="AL67" s="86">
        <f t="shared" si="18"/>
        <v>0</v>
      </c>
      <c r="AM67" s="86">
        <f t="shared" si="18"/>
        <v>1</v>
      </c>
      <c r="AN67" s="88">
        <f t="shared" si="18"/>
        <v>1</v>
      </c>
      <c r="AO67" s="89">
        <f t="shared" si="18"/>
        <v>85</v>
      </c>
      <c r="AP67" s="86">
        <f t="shared" si="18"/>
        <v>0</v>
      </c>
      <c r="AQ67" s="86">
        <f t="shared" si="18"/>
        <v>18</v>
      </c>
      <c r="AR67" s="86">
        <f t="shared" si="18"/>
        <v>-7</v>
      </c>
      <c r="AS67" s="86">
        <f t="shared" si="18"/>
        <v>0</v>
      </c>
    </row>
    <row r="68" spans="2:45" ht="12" customHeight="1"/>
    <row r="69" spans="2:45" ht="12" customHeight="1"/>
    <row r="70" spans="2:45" ht="12" customHeight="1"/>
    <row r="71" spans="2:45" ht="12" customHeight="1"/>
    <row r="72" spans="2:45" ht="12" customHeight="1"/>
    <row r="73" spans="2:45" ht="12" customHeight="1"/>
    <row r="74" spans="2:45" ht="12" customHeight="1"/>
    <row r="75" spans="2:45" ht="12" customHeight="1"/>
    <row r="76" spans="2:45" ht="12" customHeight="1"/>
    <row r="77" spans="2:45" ht="12" customHeight="1"/>
    <row r="78" spans="2:45" ht="12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AO4:AS4"/>
    <mergeCell ref="J1:AN1"/>
    <mergeCell ref="E4:I4"/>
  </mergeCells>
  <conditionalFormatting sqref="J7:AN62">
    <cfRule type="cellIs" dxfId="1246" priority="23" operator="equal">
      <formula>"RCL"</formula>
    </cfRule>
    <cfRule type="cellIs" dxfId="1245" priority="29" operator="equal">
      <formula>"RC"</formula>
    </cfRule>
    <cfRule type="cellIs" dxfId="1244" priority="31" operator="equal">
      <formula>"MAL"</formula>
    </cfRule>
    <cfRule type="cellIs" dxfId="1243" priority="788" operator="equal">
      <formula>"RJF"</formula>
    </cfRule>
    <cfRule type="cellIs" dxfId="1242" priority="789" operator="equal">
      <formula>"HAB"</formula>
    </cfRule>
    <cfRule type="cellIs" dxfId="1241" priority="790" operator="equal">
      <formula>"CSP"</formula>
    </cfRule>
    <cfRule type="cellIs" dxfId="1240" priority="791" operator="equal">
      <formula>"RTT"</formula>
    </cfRule>
    <cfRule type="cellIs" dxfId="1239" priority="792" operator="equal">
      <formula>"CP"</formula>
    </cfRule>
    <cfRule type="containsText" dxfId="1238" priority="793" operator="containsText" text="F">
      <formula>NOT(ISERROR(SEARCH("F",J7)))</formula>
    </cfRule>
  </conditionalFormatting>
  <conditionalFormatting sqref="J7:AN62">
    <cfRule type="notContainsBlanks" dxfId="1237" priority="794">
      <formula>LEN(TRIM(J7))&gt;0</formula>
    </cfRule>
  </conditionalFormatting>
  <conditionalFormatting sqref="AO7:AS62">
    <cfRule type="cellIs" dxfId="1236" priority="30" operator="lessThan">
      <formula>0</formula>
    </cfRule>
  </conditionalFormatting>
  <conditionalFormatting sqref="J3:AN67">
    <cfRule type="expression" dxfId="1235" priority="795">
      <formula>J$3=6</formula>
    </cfRule>
    <cfRule type="expression" dxfId="1234" priority="796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1" id="{9711F32D-EB3C-4A2D-8784-4A76B9C6C1B2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22" id="{CB2967A7-552E-428F-B9BF-ADA011EEA5CA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11" id="{5706EF08-BEE7-4D9B-8F68-552F3FA9D44E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2E1E58C1-AE26-47CD-A165-6944A832CF77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3" id="{D3FBB4FC-FB94-499C-83DD-632E49DCBB26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4" id="{078BEDB4-E7CA-45FF-B020-420EB2C50456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5" id="{EDABCA43-7104-4A78-AEAC-CF1DC77D0089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7" id="{038DFE54-801E-47DD-B34B-DF0089214EE4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8" id="{FF597120-F8AD-4C2D-A0E9-FA4931576D87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9" id="{FCFD272C-B361-4407-AF4A-EF4792EB92AE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20" id="{8EE64E9C-FDEA-4CE5-966A-08292BE49145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91275936-44FD-4E3B-BF17-41155E7FB3E5}">
            <xm:f>Paramètres!$K$12</xm:f>
            <xm:f>Paramètres!$K$13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theme="1"/>
                </top>
                <bottom style="thin">
                  <color theme="1"/>
                </bottom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 filterMode="1">
    <tabColor rgb="FFFFCC00"/>
    <outlinePr summaryBelow="0"/>
    <pageSetUpPr fitToPage="1"/>
  </sheetPr>
  <dimension ref="A1:AV169"/>
  <sheetViews>
    <sheetView showGridLines="0" showZeros="0" topLeftCell="B1" workbookViewId="0">
      <pane xSplit="8" ySplit="6" topLeftCell="J7" activePane="bottomRight" state="frozenSplit"/>
      <selection activeCell="A4" sqref="A4:XFD64"/>
      <selection pane="topRight" activeCell="A4" sqref="A4:XFD64"/>
      <selection pane="bottomLeft" activeCell="A4" sqref="A4:XFD64"/>
      <selection pane="bottomRight" activeCell="H17" sqref="H17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38" width="4.85546875" style="25" customWidth="1"/>
    <col min="39" max="43" width="5.85546875" style="25" customWidth="1" outlineLevel="1"/>
    <col min="44" max="44" width="4" style="25" customWidth="1"/>
    <col min="45" max="87" width="4.28515625" style="25" customWidth="1"/>
    <col min="88" max="16384" width="11.42578125" style="25"/>
  </cols>
  <sheetData>
    <row r="1" spans="1:48" ht="22.5" customHeight="1">
      <c r="C1" s="25"/>
      <c r="J1" s="140">
        <f>+J5</f>
        <v>42767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</row>
    <row r="2" spans="1:48" ht="6" customHeight="1">
      <c r="C2" s="25"/>
      <c r="J2" s="109">
        <f>+J5</f>
        <v>42767</v>
      </c>
      <c r="K2" s="109">
        <f t="shared" ref="K2:AL2" si="0">+K5</f>
        <v>42768</v>
      </c>
      <c r="L2" s="109">
        <f t="shared" si="0"/>
        <v>42769</v>
      </c>
      <c r="M2" s="109">
        <f t="shared" si="0"/>
        <v>42770</v>
      </c>
      <c r="N2" s="109">
        <f t="shared" si="0"/>
        <v>42771</v>
      </c>
      <c r="O2" s="109">
        <f t="shared" si="0"/>
        <v>42772</v>
      </c>
      <c r="P2" s="109">
        <f t="shared" si="0"/>
        <v>42773</v>
      </c>
      <c r="Q2" s="109">
        <f t="shared" si="0"/>
        <v>42774</v>
      </c>
      <c r="R2" s="109">
        <f t="shared" si="0"/>
        <v>42775</v>
      </c>
      <c r="S2" s="109">
        <f t="shared" si="0"/>
        <v>42776</v>
      </c>
      <c r="T2" s="109">
        <f t="shared" si="0"/>
        <v>42777</v>
      </c>
      <c r="U2" s="109">
        <f t="shared" si="0"/>
        <v>42778</v>
      </c>
      <c r="V2" s="109">
        <f t="shared" si="0"/>
        <v>42779</v>
      </c>
      <c r="W2" s="109">
        <f t="shared" si="0"/>
        <v>42780</v>
      </c>
      <c r="X2" s="109">
        <f t="shared" si="0"/>
        <v>42781</v>
      </c>
      <c r="Y2" s="109">
        <f t="shared" si="0"/>
        <v>42782</v>
      </c>
      <c r="Z2" s="109">
        <f t="shared" si="0"/>
        <v>42783</v>
      </c>
      <c r="AA2" s="109">
        <f t="shared" si="0"/>
        <v>42784</v>
      </c>
      <c r="AB2" s="109">
        <f t="shared" si="0"/>
        <v>42785</v>
      </c>
      <c r="AC2" s="109">
        <f t="shared" si="0"/>
        <v>42786</v>
      </c>
      <c r="AD2" s="109">
        <f t="shared" si="0"/>
        <v>42787</v>
      </c>
      <c r="AE2" s="109">
        <f t="shared" si="0"/>
        <v>42788</v>
      </c>
      <c r="AF2" s="109">
        <f t="shared" si="0"/>
        <v>42789</v>
      </c>
      <c r="AG2" s="109">
        <f t="shared" si="0"/>
        <v>42790</v>
      </c>
      <c r="AH2" s="109">
        <f t="shared" si="0"/>
        <v>42791</v>
      </c>
      <c r="AI2" s="109">
        <f t="shared" si="0"/>
        <v>42792</v>
      </c>
      <c r="AJ2" s="109">
        <f t="shared" si="0"/>
        <v>42793</v>
      </c>
      <c r="AK2" s="109">
        <f t="shared" si="0"/>
        <v>42794</v>
      </c>
      <c r="AL2" s="109" t="str">
        <f t="shared" si="0"/>
        <v/>
      </c>
    </row>
    <row r="3" spans="1:48" ht="22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L3" si="1">WEEKDAY(J5,2)</f>
        <v>3</v>
      </c>
      <c r="K3" s="25">
        <f t="shared" si="1"/>
        <v>4</v>
      </c>
      <c r="L3" s="25">
        <f t="shared" si="1"/>
        <v>5</v>
      </c>
      <c r="M3" s="25">
        <f t="shared" si="1"/>
        <v>6</v>
      </c>
      <c r="N3" s="25">
        <f t="shared" si="1"/>
        <v>7</v>
      </c>
      <c r="O3" s="25">
        <f t="shared" si="1"/>
        <v>1</v>
      </c>
      <c r="P3" s="25">
        <f t="shared" si="1"/>
        <v>2</v>
      </c>
      <c r="Q3" s="25">
        <f t="shared" si="1"/>
        <v>3</v>
      </c>
      <c r="R3" s="25">
        <f t="shared" si="1"/>
        <v>4</v>
      </c>
      <c r="S3" s="25">
        <f t="shared" si="1"/>
        <v>5</v>
      </c>
      <c r="T3" s="25">
        <f t="shared" si="1"/>
        <v>6</v>
      </c>
      <c r="U3" s="25">
        <f t="shared" si="1"/>
        <v>7</v>
      </c>
      <c r="V3" s="25">
        <f t="shared" si="1"/>
        <v>1</v>
      </c>
      <c r="W3" s="25">
        <f t="shared" si="1"/>
        <v>2</v>
      </c>
      <c r="X3" s="25">
        <f t="shared" si="1"/>
        <v>3</v>
      </c>
      <c r="Y3" s="25">
        <f t="shared" si="1"/>
        <v>4</v>
      </c>
      <c r="Z3" s="25">
        <f t="shared" si="1"/>
        <v>5</v>
      </c>
      <c r="AA3" s="25">
        <f t="shared" si="1"/>
        <v>6</v>
      </c>
      <c r="AB3" s="25">
        <f t="shared" si="1"/>
        <v>7</v>
      </c>
      <c r="AC3" s="25">
        <f t="shared" si="1"/>
        <v>1</v>
      </c>
      <c r="AD3" s="25">
        <f t="shared" si="1"/>
        <v>2</v>
      </c>
      <c r="AE3" s="25">
        <f t="shared" si="1"/>
        <v>3</v>
      </c>
      <c r="AF3" s="25">
        <f t="shared" si="1"/>
        <v>4</v>
      </c>
      <c r="AG3" s="25">
        <f t="shared" si="1"/>
        <v>5</v>
      </c>
      <c r="AH3" s="25">
        <f t="shared" si="1"/>
        <v>6</v>
      </c>
      <c r="AI3" s="25">
        <f t="shared" si="1"/>
        <v>7</v>
      </c>
      <c r="AJ3" s="25">
        <f t="shared" si="1"/>
        <v>1</v>
      </c>
      <c r="AK3" s="25">
        <f t="shared" si="1"/>
        <v>2</v>
      </c>
      <c r="AL3" s="25" t="e">
        <f t="shared" si="1"/>
        <v>#VALUE!</v>
      </c>
      <c r="AM3" s="29"/>
      <c r="AN3" s="29"/>
      <c r="AO3" s="29"/>
      <c r="AP3" s="29"/>
      <c r="AQ3" s="29"/>
    </row>
    <row r="4" spans="1:48" s="37" customFormat="1" ht="22.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L4" si="2">IF(J3=1,"Lu",IF(J3=2,"Ma",IF(J3=3,"Me",IF(J3=4,"Je",IF(J3=5,"Ve",IF(J3=6,"Sa",IF(J3=7,"Di")))))))</f>
        <v>Me</v>
      </c>
      <c r="K4" s="35" t="str">
        <f t="shared" si="2"/>
        <v>Je</v>
      </c>
      <c r="L4" s="35" t="str">
        <f t="shared" si="2"/>
        <v>Ve</v>
      </c>
      <c r="M4" s="35" t="str">
        <f t="shared" si="2"/>
        <v>Sa</v>
      </c>
      <c r="N4" s="35" t="str">
        <f t="shared" si="2"/>
        <v>Di</v>
      </c>
      <c r="O4" s="35" t="str">
        <f t="shared" si="2"/>
        <v>Lu</v>
      </c>
      <c r="P4" s="35" t="str">
        <f t="shared" si="2"/>
        <v>Ma</v>
      </c>
      <c r="Q4" s="35" t="str">
        <f t="shared" si="2"/>
        <v>Me</v>
      </c>
      <c r="R4" s="35" t="str">
        <f t="shared" si="2"/>
        <v>Je</v>
      </c>
      <c r="S4" s="35" t="str">
        <f t="shared" si="2"/>
        <v>Ve</v>
      </c>
      <c r="T4" s="35" t="str">
        <f t="shared" si="2"/>
        <v>Sa</v>
      </c>
      <c r="U4" s="35" t="str">
        <f t="shared" si="2"/>
        <v>Di</v>
      </c>
      <c r="V4" s="35" t="str">
        <f t="shared" si="2"/>
        <v>Lu</v>
      </c>
      <c r="W4" s="35" t="str">
        <f t="shared" si="2"/>
        <v>Ma</v>
      </c>
      <c r="X4" s="35" t="str">
        <f t="shared" si="2"/>
        <v>Me</v>
      </c>
      <c r="Y4" s="35" t="str">
        <f t="shared" si="2"/>
        <v>Je</v>
      </c>
      <c r="Z4" s="35" t="str">
        <f t="shared" si="2"/>
        <v>Ve</v>
      </c>
      <c r="AA4" s="35" t="str">
        <f t="shared" si="2"/>
        <v>Sa</v>
      </c>
      <c r="AB4" s="35" t="str">
        <f t="shared" si="2"/>
        <v>Di</v>
      </c>
      <c r="AC4" s="35" t="str">
        <f t="shared" si="2"/>
        <v>Lu</v>
      </c>
      <c r="AD4" s="35" t="str">
        <f t="shared" si="2"/>
        <v>Ma</v>
      </c>
      <c r="AE4" s="35" t="str">
        <f t="shared" si="2"/>
        <v>Me</v>
      </c>
      <c r="AF4" s="35" t="str">
        <f t="shared" si="2"/>
        <v>Je</v>
      </c>
      <c r="AG4" s="35" t="str">
        <f t="shared" si="2"/>
        <v>Ve</v>
      </c>
      <c r="AH4" s="35" t="str">
        <f t="shared" si="2"/>
        <v>Sa</v>
      </c>
      <c r="AI4" s="35" t="str">
        <f t="shared" si="2"/>
        <v>Di</v>
      </c>
      <c r="AJ4" s="35" t="str">
        <f t="shared" si="2"/>
        <v>Lu</v>
      </c>
      <c r="AK4" s="35" t="str">
        <f t="shared" si="2"/>
        <v>Ma</v>
      </c>
      <c r="AL4" s="35" t="e">
        <f t="shared" si="2"/>
        <v>#VALUE!</v>
      </c>
      <c r="AM4" s="137" t="s">
        <v>83</v>
      </c>
      <c r="AN4" s="138"/>
      <c r="AO4" s="138"/>
      <c r="AP4" s="138"/>
      <c r="AQ4" s="139"/>
    </row>
    <row r="5" spans="1:48" s="49" customFormat="1" ht="22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Paramètres!F3</f>
        <v>42767</v>
      </c>
      <c r="K5" s="47">
        <f>J5+1</f>
        <v>42768</v>
      </c>
      <c r="L5" s="47">
        <f t="shared" ref="L5:AK5" si="3">K5+1</f>
        <v>42769</v>
      </c>
      <c r="M5" s="47">
        <f t="shared" si="3"/>
        <v>42770</v>
      </c>
      <c r="N5" s="47">
        <f t="shared" si="3"/>
        <v>42771</v>
      </c>
      <c r="O5" s="47">
        <f t="shared" si="3"/>
        <v>42772</v>
      </c>
      <c r="P5" s="47">
        <f t="shared" si="3"/>
        <v>42773</v>
      </c>
      <c r="Q5" s="47">
        <f t="shared" si="3"/>
        <v>42774</v>
      </c>
      <c r="R5" s="47">
        <f t="shared" si="3"/>
        <v>42775</v>
      </c>
      <c r="S5" s="47">
        <f t="shared" si="3"/>
        <v>42776</v>
      </c>
      <c r="T5" s="47">
        <f t="shared" si="3"/>
        <v>42777</v>
      </c>
      <c r="U5" s="47">
        <f t="shared" si="3"/>
        <v>42778</v>
      </c>
      <c r="V5" s="47">
        <f t="shared" si="3"/>
        <v>42779</v>
      </c>
      <c r="W5" s="47">
        <f t="shared" si="3"/>
        <v>42780</v>
      </c>
      <c r="X5" s="47">
        <f t="shared" si="3"/>
        <v>42781</v>
      </c>
      <c r="Y5" s="47">
        <f t="shared" si="3"/>
        <v>42782</v>
      </c>
      <c r="Z5" s="47">
        <f t="shared" si="3"/>
        <v>42783</v>
      </c>
      <c r="AA5" s="47">
        <f t="shared" si="3"/>
        <v>42784</v>
      </c>
      <c r="AB5" s="47">
        <f t="shared" si="3"/>
        <v>42785</v>
      </c>
      <c r="AC5" s="47">
        <f t="shared" si="3"/>
        <v>42786</v>
      </c>
      <c r="AD5" s="47">
        <f t="shared" si="3"/>
        <v>42787</v>
      </c>
      <c r="AE5" s="47">
        <f t="shared" si="3"/>
        <v>42788</v>
      </c>
      <c r="AF5" s="47">
        <f t="shared" si="3"/>
        <v>42789</v>
      </c>
      <c r="AG5" s="47">
        <f t="shared" si="3"/>
        <v>42790</v>
      </c>
      <c r="AH5" s="47">
        <f t="shared" si="3"/>
        <v>42791</v>
      </c>
      <c r="AI5" s="47">
        <f t="shared" si="3"/>
        <v>42792</v>
      </c>
      <c r="AJ5" s="47">
        <f t="shared" si="3"/>
        <v>42793</v>
      </c>
      <c r="AK5" s="47">
        <f t="shared" si="3"/>
        <v>42794</v>
      </c>
      <c r="AL5" s="91" t="str">
        <f>IF(Paramètres!C2=2016,AK5+1,IF(Paramètres!C2=2020,AK5+1,IF(Paramètres!C2=2024,AK5+1,IF(Paramètres!C2=2028,AK5+1,IF(Paramètres!C2=2032,AK5+1,IF(Paramètres!C2=2036,AK5+1,IF(Paramètres!C2=2040,AK5+1,IF(Paramètres!C2=2044,AK5+1,IF(Paramètres!C2=2048,AK5+1,IF(Paramètres!C2=2052,AK5+1,IF(Paramètres!C2=2056,AK5+1,"")))))))))))</f>
        <v/>
      </c>
      <c r="AM5" s="92" t="s">
        <v>0</v>
      </c>
      <c r="AN5" s="42" t="s">
        <v>4</v>
      </c>
      <c r="AO5" s="43" t="s">
        <v>120</v>
      </c>
      <c r="AP5" s="44" t="s">
        <v>1</v>
      </c>
      <c r="AQ5" s="45" t="s">
        <v>2</v>
      </c>
    </row>
    <row r="6" spans="1:48" s="63" customFormat="1" ht="22.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93" t="s">
        <v>160</v>
      </c>
      <c r="AN6" s="54" t="s">
        <v>161</v>
      </c>
      <c r="AO6" s="55" t="s">
        <v>162</v>
      </c>
      <c r="AP6" s="56" t="s">
        <v>163</v>
      </c>
      <c r="AQ6" s="62" t="s">
        <v>164</v>
      </c>
    </row>
    <row r="7" spans="1:48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+JANVIER[[#This Row],[CP ]]</f>
        <v>0</v>
      </c>
      <c r="F7" s="65">
        <f>+JANVIER[[#This Row],[RTT ]]</f>
        <v>0</v>
      </c>
      <c r="G7" s="65">
        <f>+JANVIER[[#This Row],[CSP ]]</f>
        <v>0</v>
      </c>
      <c r="H7" s="65">
        <f>+JANVIER[[#This Row],[HAB ]]</f>
        <v>0</v>
      </c>
      <c r="I7" s="65">
        <f>+JANVIER[[#This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2"/>
      <c r="AM7" s="94">
        <f t="shared" ref="AM7:AM38" si="4">E7-(COUNTIF($J7:$AL7,E$5))</f>
        <v>0</v>
      </c>
      <c r="AN7" s="65">
        <f t="shared" ref="AN7:AN38" si="5">F7-(COUNTIF($J7:$AL7,F$5))</f>
        <v>0</v>
      </c>
      <c r="AO7" s="65">
        <f t="shared" ref="AO7:AO38" si="6">G7-(COUNTIF($J7:$AL7,G$5))</f>
        <v>0</v>
      </c>
      <c r="AP7" s="65">
        <f t="shared" ref="AP7:AP38" si="7">H7-(COUNTIF($J7:$AL7,H$5))</f>
        <v>0</v>
      </c>
      <c r="AQ7" s="67">
        <f t="shared" ref="AQ7:AQ38" si="8">I7-(COUNTIF($J7:$AL7,I$5))</f>
        <v>0</v>
      </c>
    </row>
    <row r="8" spans="1:48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+JANVIER[[#This Row],[CP ]]</f>
        <v>0</v>
      </c>
      <c r="F8" s="65">
        <f>+JANVIER[[#This Row],[RTT ]]</f>
        <v>0</v>
      </c>
      <c r="G8" s="65">
        <f>+JANVIER[[#This Row],[CSP ]]</f>
        <v>0</v>
      </c>
      <c r="H8" s="65">
        <f>+JANVIER[[#This Row],[HAB ]]</f>
        <v>0</v>
      </c>
      <c r="I8" s="65">
        <f>+JANVIER[[#This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2"/>
      <c r="AM8" s="94">
        <f t="shared" si="4"/>
        <v>0</v>
      </c>
      <c r="AN8" s="65">
        <f t="shared" si="5"/>
        <v>0</v>
      </c>
      <c r="AO8" s="65">
        <f t="shared" si="6"/>
        <v>0</v>
      </c>
      <c r="AP8" s="65">
        <f t="shared" si="7"/>
        <v>0</v>
      </c>
      <c r="AQ8" s="67">
        <f t="shared" si="8"/>
        <v>0</v>
      </c>
    </row>
    <row r="9" spans="1:48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+JANVIER[[#This Row],[CP ]]</f>
        <v>0</v>
      </c>
      <c r="F9" s="65">
        <f>+JANVIER[[#This Row],[RTT ]]</f>
        <v>0</v>
      </c>
      <c r="G9" s="65">
        <f>+JANVIER[[#This Row],[CSP ]]</f>
        <v>0</v>
      </c>
      <c r="H9" s="65">
        <f>+JANVIER[[#This Row],[HAB ]]</f>
        <v>0</v>
      </c>
      <c r="I9" s="65">
        <f>+JANVIER[[#This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2"/>
      <c r="AM9" s="94">
        <f t="shared" si="4"/>
        <v>0</v>
      </c>
      <c r="AN9" s="65">
        <f t="shared" si="5"/>
        <v>0</v>
      </c>
      <c r="AO9" s="65">
        <f t="shared" si="6"/>
        <v>0</v>
      </c>
      <c r="AP9" s="65">
        <f t="shared" si="7"/>
        <v>0</v>
      </c>
      <c r="AQ9" s="67">
        <f t="shared" si="8"/>
        <v>0</v>
      </c>
    </row>
    <row r="10" spans="1:48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+JANVIER[[#This Row],[CP ]]</f>
        <v>0</v>
      </c>
      <c r="F10" s="128">
        <f>+JANVIER[[#This Row],[RTT ]]</f>
        <v>0</v>
      </c>
      <c r="G10" s="128">
        <f>+JANVIER[[#This Row],[CSP ]]</f>
        <v>0</v>
      </c>
      <c r="H10" s="128">
        <f>+JANVIER[[#This Row],[HAB ]]</f>
        <v>0</v>
      </c>
      <c r="I10" s="128">
        <f>+JANVIER[[#This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4"/>
      <c r="AM10" s="135">
        <f t="shared" si="4"/>
        <v>0</v>
      </c>
      <c r="AN10" s="128">
        <f t="shared" si="5"/>
        <v>0</v>
      </c>
      <c r="AO10" s="128">
        <f t="shared" si="6"/>
        <v>0</v>
      </c>
      <c r="AP10" s="128">
        <f t="shared" si="7"/>
        <v>0</v>
      </c>
      <c r="AQ10" s="133">
        <f t="shared" si="8"/>
        <v>0</v>
      </c>
    </row>
    <row r="11" spans="1:48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+JANVIER[[#This Row],[CP ]]</f>
        <v>5</v>
      </c>
      <c r="F11" s="65">
        <f>+JANVIER[[#This Row],[RTT ]]</f>
        <v>0</v>
      </c>
      <c r="G11" s="65">
        <f>+JANVIER[[#This Row],[CSP ]]</f>
        <v>0</v>
      </c>
      <c r="H11" s="65">
        <f>+JANVIER[[#This Row],[HAB ]]</f>
        <v>0</v>
      </c>
      <c r="I11" s="65">
        <f>+JANVIER[[#This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2"/>
      <c r="AM11" s="94">
        <f t="shared" si="4"/>
        <v>5</v>
      </c>
      <c r="AN11" s="65">
        <f t="shared" si="5"/>
        <v>0</v>
      </c>
      <c r="AO11" s="65">
        <f t="shared" si="6"/>
        <v>0</v>
      </c>
      <c r="AP11" s="65">
        <f t="shared" si="7"/>
        <v>0</v>
      </c>
      <c r="AQ11" s="67">
        <f t="shared" si="8"/>
        <v>0</v>
      </c>
    </row>
    <row r="12" spans="1:48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+JANVIER[[#This Row],[CP ]]</f>
        <v>0</v>
      </c>
      <c r="F12" s="65">
        <f>+JANVIER[[#This Row],[RTT ]]</f>
        <v>0</v>
      </c>
      <c r="G12" s="65">
        <f>+JANVIER[[#This Row],[CSP ]]</f>
        <v>0</v>
      </c>
      <c r="H12" s="65">
        <f>+JANVIER[[#This Row],[HAB ]]</f>
        <v>0</v>
      </c>
      <c r="I12" s="65">
        <f>+JANVIER[[#This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 t="s">
        <v>0</v>
      </c>
      <c r="AG12" s="20"/>
      <c r="AH12" s="20"/>
      <c r="AI12" s="20"/>
      <c r="AJ12" s="20"/>
      <c r="AK12" s="20"/>
      <c r="AL12" s="22"/>
      <c r="AM12" s="94">
        <f t="shared" si="4"/>
        <v>-1</v>
      </c>
      <c r="AN12" s="65">
        <f t="shared" si="5"/>
        <v>0</v>
      </c>
      <c r="AO12" s="65">
        <f t="shared" si="6"/>
        <v>0</v>
      </c>
      <c r="AP12" s="65">
        <f t="shared" si="7"/>
        <v>0</v>
      </c>
      <c r="AQ12" s="67">
        <f t="shared" si="8"/>
        <v>0</v>
      </c>
    </row>
    <row r="13" spans="1:48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+JANVIER[[#This Row],[CP ]]</f>
        <v>0</v>
      </c>
      <c r="F13" s="65">
        <f>+JANVIER[[#This Row],[RTT ]]</f>
        <v>0</v>
      </c>
      <c r="G13" s="65">
        <f>+JANVIER[[#This Row],[CSP ]]</f>
        <v>0</v>
      </c>
      <c r="H13" s="65">
        <f>+JANVIER[[#This Row],[HAB ]]</f>
        <v>0</v>
      </c>
      <c r="I13" s="65">
        <f>+JANVIER[[#This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2"/>
      <c r="AM13" s="94">
        <f t="shared" si="4"/>
        <v>0</v>
      </c>
      <c r="AN13" s="65">
        <f t="shared" si="5"/>
        <v>0</v>
      </c>
      <c r="AO13" s="65">
        <f t="shared" si="6"/>
        <v>0</v>
      </c>
      <c r="AP13" s="65">
        <f t="shared" si="7"/>
        <v>0</v>
      </c>
      <c r="AQ13" s="67">
        <f t="shared" si="8"/>
        <v>0</v>
      </c>
    </row>
    <row r="14" spans="1:48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+JANVIER[[#This Row],[CP ]]</f>
        <v>0</v>
      </c>
      <c r="F14" s="65">
        <f>+JANVIER[[#This Row],[RTT ]]</f>
        <v>0</v>
      </c>
      <c r="G14" s="65">
        <f>+JANVIER[[#This Row],[CSP ]]</f>
        <v>0</v>
      </c>
      <c r="H14" s="65">
        <f>+JANVIER[[#This Row],[HAB ]]</f>
        <v>0</v>
      </c>
      <c r="I14" s="65">
        <f>+JANVIER[[#This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2"/>
      <c r="AM14" s="94">
        <f t="shared" si="4"/>
        <v>0</v>
      </c>
      <c r="AN14" s="65">
        <f t="shared" si="5"/>
        <v>0</v>
      </c>
      <c r="AO14" s="65">
        <f t="shared" si="6"/>
        <v>0</v>
      </c>
      <c r="AP14" s="65">
        <f t="shared" si="7"/>
        <v>0</v>
      </c>
      <c r="AQ14" s="67">
        <f t="shared" si="8"/>
        <v>0</v>
      </c>
    </row>
    <row r="15" spans="1:48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+JANVIER[[#This Row],[CP ]]</f>
        <v>5</v>
      </c>
      <c r="F15" s="65">
        <f>+JANVIER[[#This Row],[RTT ]]</f>
        <v>0</v>
      </c>
      <c r="G15" s="65">
        <f>+JANVIER[[#This Row],[CSP ]]</f>
        <v>0</v>
      </c>
      <c r="H15" s="65">
        <f>+JANVIER[[#This Row],[HAB ]]</f>
        <v>-2</v>
      </c>
      <c r="I15" s="65">
        <f>+JANVIER[[#This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 t="s">
        <v>0</v>
      </c>
      <c r="W15" s="20" t="s">
        <v>0</v>
      </c>
      <c r="X15" s="20" t="s">
        <v>0</v>
      </c>
      <c r="Y15" s="20" t="s">
        <v>0</v>
      </c>
      <c r="Z15" s="20" t="s">
        <v>0</v>
      </c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2"/>
      <c r="AM15" s="94">
        <f t="shared" si="4"/>
        <v>0</v>
      </c>
      <c r="AN15" s="65">
        <f t="shared" si="5"/>
        <v>0</v>
      </c>
      <c r="AO15" s="65">
        <f t="shared" si="6"/>
        <v>0</v>
      </c>
      <c r="AP15" s="65">
        <f t="shared" si="7"/>
        <v>-2</v>
      </c>
      <c r="AQ15" s="67">
        <f t="shared" si="8"/>
        <v>0</v>
      </c>
    </row>
    <row r="16" spans="1:48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+JANVIER[[#This Row],[CP ]]</f>
        <v>5</v>
      </c>
      <c r="F16" s="65">
        <f>+JANVIER[[#This Row],[RTT ]]</f>
        <v>0</v>
      </c>
      <c r="G16" s="65">
        <f>+JANVIER[[#This Row],[CSP ]]</f>
        <v>0</v>
      </c>
      <c r="H16" s="65">
        <f>+JANVIER[[#This Row],[HAB ]]</f>
        <v>0</v>
      </c>
      <c r="I16" s="65">
        <f>+JANVIER[[#This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2"/>
      <c r="AM16" s="94">
        <f t="shared" si="4"/>
        <v>5</v>
      </c>
      <c r="AN16" s="65">
        <f t="shared" si="5"/>
        <v>0</v>
      </c>
      <c r="AO16" s="65">
        <f t="shared" si="6"/>
        <v>0</v>
      </c>
      <c r="AP16" s="65">
        <f t="shared" si="7"/>
        <v>0</v>
      </c>
      <c r="AQ16" s="67">
        <f t="shared" si="8"/>
        <v>0</v>
      </c>
      <c r="AV16" s="24"/>
    </row>
    <row r="17" spans="1:43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+JANVIER[[#This Row],[CP ]]</f>
        <v>5</v>
      </c>
      <c r="F17" s="65">
        <f>+JANVIER[[#This Row],[RTT ]]</f>
        <v>0</v>
      </c>
      <c r="G17" s="65">
        <f>+JANVIER[[#This Row],[CSP ]]</f>
        <v>0</v>
      </c>
      <c r="H17" s="65">
        <f>+JANVIER[[#This Row],[HAB ]]</f>
        <v>0</v>
      </c>
      <c r="I17" s="65">
        <f>+JANVIER[[#This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 t="s">
        <v>0</v>
      </c>
      <c r="AD17" s="20" t="s">
        <v>0</v>
      </c>
      <c r="AE17" s="20" t="s">
        <v>0</v>
      </c>
      <c r="AF17" s="20" t="s">
        <v>0</v>
      </c>
      <c r="AG17" s="20" t="s">
        <v>0</v>
      </c>
      <c r="AH17" s="20"/>
      <c r="AI17" s="20"/>
      <c r="AJ17" s="20"/>
      <c r="AK17" s="20"/>
      <c r="AL17" s="22"/>
      <c r="AM17" s="94">
        <f t="shared" si="4"/>
        <v>0</v>
      </c>
      <c r="AN17" s="65">
        <f t="shared" si="5"/>
        <v>0</v>
      </c>
      <c r="AO17" s="65">
        <f t="shared" si="6"/>
        <v>0</v>
      </c>
      <c r="AP17" s="65">
        <f t="shared" si="7"/>
        <v>0</v>
      </c>
      <c r="AQ17" s="67">
        <f t="shared" si="8"/>
        <v>0</v>
      </c>
    </row>
    <row r="18" spans="1:43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+JANVIER[[#This Row],[CP ]]</f>
        <v>0</v>
      </c>
      <c r="F18" s="65">
        <f>+JANVIER[[#This Row],[RTT ]]</f>
        <v>0</v>
      </c>
      <c r="G18" s="65">
        <f>+JANVIER[[#This Row],[CSP ]]</f>
        <v>0</v>
      </c>
      <c r="H18" s="65">
        <f>+JANVIER[[#This Row],[HAB ]]</f>
        <v>0</v>
      </c>
      <c r="I18" s="65">
        <f>+JANVIER[[#This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2"/>
      <c r="AM18" s="94">
        <f t="shared" si="4"/>
        <v>0</v>
      </c>
      <c r="AN18" s="65">
        <f t="shared" si="5"/>
        <v>0</v>
      </c>
      <c r="AO18" s="65">
        <f t="shared" si="6"/>
        <v>0</v>
      </c>
      <c r="AP18" s="65">
        <f t="shared" si="7"/>
        <v>0</v>
      </c>
      <c r="AQ18" s="67">
        <f t="shared" si="8"/>
        <v>0</v>
      </c>
    </row>
    <row r="19" spans="1:43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+JANVIER[[#This Row],[CP ]]</f>
        <v>5</v>
      </c>
      <c r="F19" s="65">
        <f>+JANVIER[[#This Row],[RTT ]]</f>
        <v>0</v>
      </c>
      <c r="G19" s="65">
        <f>+JANVIER[[#This Row],[CSP ]]</f>
        <v>0</v>
      </c>
      <c r="H19" s="65">
        <f>+JANVIER[[#This Row],[HAB ]]</f>
        <v>0</v>
      </c>
      <c r="I19" s="65">
        <f>+JANVIER[[#This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 t="s">
        <v>0</v>
      </c>
      <c r="W19" s="20" t="s">
        <v>0</v>
      </c>
      <c r="X19" s="20" t="s">
        <v>0</v>
      </c>
      <c r="Y19" s="20" t="s">
        <v>0</v>
      </c>
      <c r="Z19" s="20" t="s">
        <v>0</v>
      </c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2"/>
      <c r="AM19" s="94">
        <f t="shared" si="4"/>
        <v>0</v>
      </c>
      <c r="AN19" s="65">
        <f t="shared" si="5"/>
        <v>0</v>
      </c>
      <c r="AO19" s="65">
        <f t="shared" si="6"/>
        <v>0</v>
      </c>
      <c r="AP19" s="65">
        <f t="shared" si="7"/>
        <v>0</v>
      </c>
      <c r="AQ19" s="67">
        <f t="shared" si="8"/>
        <v>0</v>
      </c>
    </row>
    <row r="20" spans="1:43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+JANVIER[[#This Row],[CP ]]</f>
        <v>5</v>
      </c>
      <c r="F20" s="65">
        <f>+JANVIER[[#This Row],[RTT ]]</f>
        <v>0</v>
      </c>
      <c r="G20" s="65">
        <f>+JANVIER[[#This Row],[CSP ]]</f>
        <v>0</v>
      </c>
      <c r="H20" s="65">
        <f>+JANVIER[[#This Row],[HAB ]]</f>
        <v>0</v>
      </c>
      <c r="I20" s="65">
        <f>+JANVIER[[#This Row],[RJF ]]</f>
        <v>0</v>
      </c>
      <c r="J20" s="19"/>
      <c r="K20" s="20"/>
      <c r="L20" s="20"/>
      <c r="M20" s="20"/>
      <c r="N20" s="20"/>
      <c r="O20" s="20" t="s">
        <v>0</v>
      </c>
      <c r="P20" s="20" t="s">
        <v>0</v>
      </c>
      <c r="Q20" s="20" t="s">
        <v>0</v>
      </c>
      <c r="R20" s="20" t="s">
        <v>0</v>
      </c>
      <c r="S20" s="20" t="s">
        <v>0</v>
      </c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2"/>
      <c r="AM20" s="94">
        <f t="shared" si="4"/>
        <v>0</v>
      </c>
      <c r="AN20" s="65">
        <f t="shared" si="5"/>
        <v>0</v>
      </c>
      <c r="AO20" s="65">
        <f t="shared" si="6"/>
        <v>0</v>
      </c>
      <c r="AP20" s="65">
        <f t="shared" si="7"/>
        <v>0</v>
      </c>
      <c r="AQ20" s="67">
        <f t="shared" si="8"/>
        <v>0</v>
      </c>
    </row>
    <row r="21" spans="1:43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+JANVIER[[#This Row],[CP ]]</f>
        <v>5</v>
      </c>
      <c r="F21" s="65">
        <f>+JANVIER[[#This Row],[RTT ]]</f>
        <v>0</v>
      </c>
      <c r="G21" s="65">
        <f>+JANVIER[[#This Row],[CSP ]]</f>
        <v>2</v>
      </c>
      <c r="H21" s="65">
        <f>+JANVIER[[#This Row],[HAB ]]</f>
        <v>0</v>
      </c>
      <c r="I21" s="65">
        <f>+JANVIER[[#This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2"/>
      <c r="AM21" s="94">
        <f t="shared" si="4"/>
        <v>5</v>
      </c>
      <c r="AN21" s="65">
        <f t="shared" si="5"/>
        <v>0</v>
      </c>
      <c r="AO21" s="65">
        <f t="shared" si="6"/>
        <v>2</v>
      </c>
      <c r="AP21" s="65">
        <f t="shared" si="7"/>
        <v>0</v>
      </c>
      <c r="AQ21" s="67">
        <f t="shared" si="8"/>
        <v>0</v>
      </c>
    </row>
    <row r="22" spans="1:43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+JANVIER[[#This Row],[CP ]]</f>
        <v>5</v>
      </c>
      <c r="F22" s="65">
        <f>+JANVIER[[#This Row],[RTT ]]</f>
        <v>0</v>
      </c>
      <c r="G22" s="65">
        <f>+JANVIER[[#This Row],[CSP ]]</f>
        <v>0</v>
      </c>
      <c r="H22" s="65">
        <f>+JANVIER[[#This Row],[HAB ]]</f>
        <v>0</v>
      </c>
      <c r="I22" s="65">
        <f>+JANVIER[[#This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2"/>
      <c r="AM22" s="94">
        <f t="shared" si="4"/>
        <v>5</v>
      </c>
      <c r="AN22" s="65">
        <f t="shared" si="5"/>
        <v>0</v>
      </c>
      <c r="AO22" s="65">
        <f t="shared" si="6"/>
        <v>0</v>
      </c>
      <c r="AP22" s="65">
        <f t="shared" si="7"/>
        <v>0</v>
      </c>
      <c r="AQ22" s="67">
        <f t="shared" si="8"/>
        <v>0</v>
      </c>
    </row>
    <row r="23" spans="1:43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+JANVIER[[#This Row],[CP ]]</f>
        <v>5</v>
      </c>
      <c r="F23" s="65">
        <f>+JANVIER[[#This Row],[RTT ]]</f>
        <v>0</v>
      </c>
      <c r="G23" s="65">
        <f>+JANVIER[[#This Row],[CSP ]]</f>
        <v>2</v>
      </c>
      <c r="H23" s="65">
        <f>+JANVIER[[#This Row],[HAB ]]</f>
        <v>0</v>
      </c>
      <c r="I23" s="65">
        <f>+JANVIER[[#This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2"/>
      <c r="AM23" s="94">
        <f t="shared" si="4"/>
        <v>5</v>
      </c>
      <c r="AN23" s="65">
        <f t="shared" si="5"/>
        <v>0</v>
      </c>
      <c r="AO23" s="65">
        <f t="shared" si="6"/>
        <v>2</v>
      </c>
      <c r="AP23" s="65">
        <f t="shared" si="7"/>
        <v>0</v>
      </c>
      <c r="AQ23" s="67">
        <f t="shared" si="8"/>
        <v>0</v>
      </c>
    </row>
    <row r="24" spans="1:43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+JANVIER[[#This Row],[CP ]]</f>
        <v>0</v>
      </c>
      <c r="F24" s="65">
        <f>+JANVIER[[#This Row],[RTT ]]</f>
        <v>0</v>
      </c>
      <c r="G24" s="65">
        <f>+JANVIER[[#This Row],[CSP ]]</f>
        <v>2</v>
      </c>
      <c r="H24" s="65">
        <f>+JANVIER[[#This Row],[HAB ]]</f>
        <v>0</v>
      </c>
      <c r="I24" s="65">
        <f>+JANVIER[[#This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 t="s">
        <v>0</v>
      </c>
      <c r="AK24" s="20" t="s">
        <v>0</v>
      </c>
      <c r="AL24" s="22"/>
      <c r="AM24" s="94">
        <f t="shared" si="4"/>
        <v>-2</v>
      </c>
      <c r="AN24" s="65">
        <f t="shared" si="5"/>
        <v>0</v>
      </c>
      <c r="AO24" s="65">
        <f t="shared" si="6"/>
        <v>2</v>
      </c>
      <c r="AP24" s="65">
        <f t="shared" si="7"/>
        <v>0</v>
      </c>
      <c r="AQ24" s="67">
        <f t="shared" si="8"/>
        <v>0</v>
      </c>
    </row>
    <row r="25" spans="1:43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+JANVIER[[#This Row],[CP ]]</f>
        <v>5</v>
      </c>
      <c r="F25" s="65">
        <f>+JANVIER[[#This Row],[RTT ]]</f>
        <v>0</v>
      </c>
      <c r="G25" s="65">
        <f>+JANVIER[[#This Row],[CSP ]]</f>
        <v>2</v>
      </c>
      <c r="H25" s="65">
        <f>+JANVIER[[#This Row],[HAB ]]</f>
        <v>0</v>
      </c>
      <c r="I25" s="65">
        <f>+JANVIER[[#This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2"/>
      <c r="AM25" s="94">
        <f t="shared" si="4"/>
        <v>5</v>
      </c>
      <c r="AN25" s="65">
        <f t="shared" si="5"/>
        <v>0</v>
      </c>
      <c r="AO25" s="65">
        <f t="shared" si="6"/>
        <v>2</v>
      </c>
      <c r="AP25" s="65">
        <f t="shared" si="7"/>
        <v>0</v>
      </c>
      <c r="AQ25" s="67">
        <f t="shared" si="8"/>
        <v>0</v>
      </c>
    </row>
    <row r="26" spans="1:43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+JANVIER[[#This Row],[CP ]]</f>
        <v>0</v>
      </c>
      <c r="F26" s="65">
        <f>+JANVIER[[#This Row],[RTT ]]</f>
        <v>0</v>
      </c>
      <c r="G26" s="65">
        <f>+JANVIER[[#This Row],[CSP ]]</f>
        <v>0</v>
      </c>
      <c r="H26" s="65">
        <f>+JANVIER[[#This Row],[HAB ]]</f>
        <v>0</v>
      </c>
      <c r="I26" s="65">
        <f>+JANVIER[[#This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2"/>
      <c r="AM26" s="94">
        <f t="shared" si="4"/>
        <v>0</v>
      </c>
      <c r="AN26" s="65">
        <f t="shared" si="5"/>
        <v>0</v>
      </c>
      <c r="AO26" s="65">
        <f t="shared" si="6"/>
        <v>0</v>
      </c>
      <c r="AP26" s="65">
        <f t="shared" si="7"/>
        <v>0</v>
      </c>
      <c r="AQ26" s="67">
        <f t="shared" si="8"/>
        <v>0</v>
      </c>
    </row>
    <row r="27" spans="1:43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+JANVIER[[#This Row],[CP ]]</f>
        <v>5</v>
      </c>
      <c r="F27" s="65">
        <f>+JANVIER[[#This Row],[RTT ]]</f>
        <v>0</v>
      </c>
      <c r="G27" s="65">
        <f>+JANVIER[[#This Row],[CSP ]]</f>
        <v>0</v>
      </c>
      <c r="H27" s="65">
        <f>+JANVIER[[#This Row],[HAB ]]</f>
        <v>0</v>
      </c>
      <c r="I27" s="65">
        <f>+JANVIER[[#This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 t="s">
        <v>0</v>
      </c>
      <c r="AD27" s="20" t="s">
        <v>0</v>
      </c>
      <c r="AE27" s="20" t="s">
        <v>0</v>
      </c>
      <c r="AF27" s="20" t="s">
        <v>0</v>
      </c>
      <c r="AG27" s="20" t="s">
        <v>0</v>
      </c>
      <c r="AH27" s="20"/>
      <c r="AI27" s="20"/>
      <c r="AJ27" s="20"/>
      <c r="AK27" s="20"/>
      <c r="AL27" s="22"/>
      <c r="AM27" s="94">
        <f t="shared" si="4"/>
        <v>0</v>
      </c>
      <c r="AN27" s="65">
        <f t="shared" si="5"/>
        <v>0</v>
      </c>
      <c r="AO27" s="65">
        <f t="shared" si="6"/>
        <v>0</v>
      </c>
      <c r="AP27" s="65">
        <f t="shared" si="7"/>
        <v>0</v>
      </c>
      <c r="AQ27" s="67">
        <f t="shared" si="8"/>
        <v>0</v>
      </c>
    </row>
    <row r="28" spans="1:43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+JANVIER[[#This Row],[CP ]]</f>
        <v>5</v>
      </c>
      <c r="F28" s="65">
        <f>+JANVIER[[#This Row],[RTT ]]</f>
        <v>0</v>
      </c>
      <c r="G28" s="65">
        <f>+JANVIER[[#This Row],[CSP ]]</f>
        <v>2</v>
      </c>
      <c r="H28" s="65">
        <f>+JANVIER[[#This Row],[HAB ]]</f>
        <v>-1</v>
      </c>
      <c r="I28" s="65">
        <f>+JANVIER[[#This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2"/>
      <c r="AM28" s="94">
        <f t="shared" si="4"/>
        <v>5</v>
      </c>
      <c r="AN28" s="65">
        <f t="shared" si="5"/>
        <v>0</v>
      </c>
      <c r="AO28" s="65">
        <f t="shared" si="6"/>
        <v>2</v>
      </c>
      <c r="AP28" s="65">
        <f t="shared" si="7"/>
        <v>-1</v>
      </c>
      <c r="AQ28" s="67">
        <f t="shared" si="8"/>
        <v>0</v>
      </c>
    </row>
    <row r="29" spans="1:43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+JANVIER[[#This Row],[CP ]]</f>
        <v>5</v>
      </c>
      <c r="F29" s="65">
        <f>+JANVIER[[#This Row],[RTT ]]</f>
        <v>0</v>
      </c>
      <c r="G29" s="65">
        <f>+JANVIER[[#This Row],[CSP ]]</f>
        <v>2</v>
      </c>
      <c r="H29" s="65">
        <f>+JANVIER[[#This Row],[HAB ]]</f>
        <v>0</v>
      </c>
      <c r="I29" s="65">
        <f>+JANVIER[[#This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 t="s">
        <v>0</v>
      </c>
      <c r="AD29" s="20" t="s">
        <v>0</v>
      </c>
      <c r="AE29" s="20" t="s">
        <v>0</v>
      </c>
      <c r="AF29" s="20" t="s">
        <v>0</v>
      </c>
      <c r="AG29" s="20" t="s">
        <v>0</v>
      </c>
      <c r="AH29" s="20"/>
      <c r="AI29" s="20"/>
      <c r="AJ29" s="20"/>
      <c r="AK29" s="20"/>
      <c r="AL29" s="22"/>
      <c r="AM29" s="94">
        <f t="shared" si="4"/>
        <v>0</v>
      </c>
      <c r="AN29" s="65">
        <f t="shared" si="5"/>
        <v>0</v>
      </c>
      <c r="AO29" s="65">
        <f t="shared" si="6"/>
        <v>2</v>
      </c>
      <c r="AP29" s="65">
        <f t="shared" si="7"/>
        <v>0</v>
      </c>
      <c r="AQ29" s="67">
        <f t="shared" si="8"/>
        <v>0</v>
      </c>
    </row>
    <row r="30" spans="1:43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+JANVIER[[#This Row],[CP ]]</f>
        <v>5</v>
      </c>
      <c r="F30" s="65">
        <f>+JANVIER[[#This Row],[RTT ]]</f>
        <v>0</v>
      </c>
      <c r="G30" s="65">
        <f>+JANVIER[[#This Row],[CSP ]]</f>
        <v>0</v>
      </c>
      <c r="H30" s="65">
        <f>+JANVIER[[#This Row],[HAB ]]</f>
        <v>-2</v>
      </c>
      <c r="I30" s="65">
        <f>+JANVIER[[#This Row],[RJF ]]</f>
        <v>0</v>
      </c>
      <c r="J30" s="19" t="s">
        <v>10</v>
      </c>
      <c r="K30" s="20" t="s">
        <v>10</v>
      </c>
      <c r="L30" s="20" t="s">
        <v>10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 t="s">
        <v>0</v>
      </c>
      <c r="AK30" s="20" t="s">
        <v>0</v>
      </c>
      <c r="AL30" s="22"/>
      <c r="AM30" s="94">
        <f t="shared" si="4"/>
        <v>3</v>
      </c>
      <c r="AN30" s="65">
        <f t="shared" si="5"/>
        <v>0</v>
      </c>
      <c r="AO30" s="65">
        <f t="shared" si="6"/>
        <v>0</v>
      </c>
      <c r="AP30" s="65">
        <f t="shared" si="7"/>
        <v>-2</v>
      </c>
      <c r="AQ30" s="67">
        <f t="shared" si="8"/>
        <v>0</v>
      </c>
    </row>
    <row r="31" spans="1:43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+JANVIER[[#This Row],[CP ]]</f>
        <v>0</v>
      </c>
      <c r="F31" s="65">
        <f>+JANVIER[[#This Row],[RTT ]]</f>
        <v>0</v>
      </c>
      <c r="G31" s="65">
        <f>+JANVIER[[#This Row],[CSP ]]</f>
        <v>0</v>
      </c>
      <c r="H31" s="65">
        <f>+JANVIER[[#This Row],[HAB ]]</f>
        <v>0</v>
      </c>
      <c r="I31" s="65">
        <f>+JANVIER[[#This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2"/>
      <c r="AM31" s="94">
        <f t="shared" si="4"/>
        <v>0</v>
      </c>
      <c r="AN31" s="65">
        <f t="shared" si="5"/>
        <v>0</v>
      </c>
      <c r="AO31" s="65">
        <f t="shared" si="6"/>
        <v>0</v>
      </c>
      <c r="AP31" s="65">
        <f t="shared" si="7"/>
        <v>0</v>
      </c>
      <c r="AQ31" s="67">
        <f t="shared" si="8"/>
        <v>0</v>
      </c>
    </row>
    <row r="32" spans="1:43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+JANVIER[[#This Row],[CP ]]</f>
        <v>5</v>
      </c>
      <c r="F32" s="65">
        <f>+JANVIER[[#This Row],[RTT ]]</f>
        <v>0</v>
      </c>
      <c r="G32" s="65">
        <f>+JANVIER[[#This Row],[CSP ]]</f>
        <v>0</v>
      </c>
      <c r="H32" s="65">
        <f>+JANVIER[[#This Row],[HAB ]]</f>
        <v>0</v>
      </c>
      <c r="I32" s="65">
        <f>+JANVIER[[#This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2"/>
      <c r="AM32" s="94">
        <f t="shared" si="4"/>
        <v>5</v>
      </c>
      <c r="AN32" s="65">
        <f t="shared" si="5"/>
        <v>0</v>
      </c>
      <c r="AO32" s="65">
        <f t="shared" si="6"/>
        <v>0</v>
      </c>
      <c r="AP32" s="65">
        <f t="shared" si="7"/>
        <v>0</v>
      </c>
      <c r="AQ32" s="67">
        <f t="shared" si="8"/>
        <v>0</v>
      </c>
    </row>
    <row r="33" spans="1:43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+JANVIER[[#This Row],[CP ]]</f>
        <v>0</v>
      </c>
      <c r="F33" s="65">
        <f>+JANVIER[[#This Row],[RTT ]]</f>
        <v>0</v>
      </c>
      <c r="G33" s="65">
        <f>+JANVIER[[#This Row],[CSP ]]</f>
        <v>0</v>
      </c>
      <c r="H33" s="65">
        <f>+JANVIER[[#This Row],[HAB ]]</f>
        <v>0</v>
      </c>
      <c r="I33" s="65">
        <f>+JANVIER[[#This Row],[RJF ]]</f>
        <v>0</v>
      </c>
      <c r="J33" s="19" t="s">
        <v>1</v>
      </c>
      <c r="K33" s="20" t="s">
        <v>1</v>
      </c>
      <c r="L33" s="20" t="s">
        <v>1</v>
      </c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2"/>
      <c r="AM33" s="94">
        <f t="shared" si="4"/>
        <v>0</v>
      </c>
      <c r="AN33" s="65">
        <f t="shared" si="5"/>
        <v>0</v>
      </c>
      <c r="AO33" s="65">
        <f t="shared" si="6"/>
        <v>0</v>
      </c>
      <c r="AP33" s="65">
        <f t="shared" si="7"/>
        <v>-3</v>
      </c>
      <c r="AQ33" s="67">
        <f t="shared" si="8"/>
        <v>0</v>
      </c>
    </row>
    <row r="34" spans="1:43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+JANVIER[[#This Row],[CP ]]</f>
        <v>0</v>
      </c>
      <c r="F34" s="65">
        <f>+JANVIER[[#This Row],[RTT ]]</f>
        <v>0</v>
      </c>
      <c r="G34" s="65">
        <f>+JANVIER[[#This Row],[CSP ]]</f>
        <v>0</v>
      </c>
      <c r="H34" s="65">
        <f>+JANVIER[[#This Row],[HAB ]]</f>
        <v>-2</v>
      </c>
      <c r="I34" s="65">
        <f>+JANVIER[[#This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2"/>
      <c r="AM34" s="94">
        <f t="shared" si="4"/>
        <v>0</v>
      </c>
      <c r="AN34" s="65">
        <f t="shared" si="5"/>
        <v>0</v>
      </c>
      <c r="AO34" s="65">
        <f t="shared" si="6"/>
        <v>0</v>
      </c>
      <c r="AP34" s="65">
        <f t="shared" si="7"/>
        <v>-2</v>
      </c>
      <c r="AQ34" s="67">
        <f t="shared" si="8"/>
        <v>0</v>
      </c>
    </row>
    <row r="35" spans="1:43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+JANVIER[[#This Row],[CP ]]</f>
        <v>5</v>
      </c>
      <c r="F35" s="65">
        <f>+JANVIER[[#This Row],[RTT ]]</f>
        <v>0</v>
      </c>
      <c r="G35" s="65">
        <f>+JANVIER[[#This Row],[CSP ]]</f>
        <v>0</v>
      </c>
      <c r="H35" s="65">
        <f>+JANVIER[[#This Row],[HAB ]]</f>
        <v>0</v>
      </c>
      <c r="I35" s="65">
        <f>+JANVIER[[#This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 t="s">
        <v>1</v>
      </c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2"/>
      <c r="AM35" s="94">
        <f t="shared" si="4"/>
        <v>5</v>
      </c>
      <c r="AN35" s="65">
        <f t="shared" si="5"/>
        <v>0</v>
      </c>
      <c r="AO35" s="65">
        <f t="shared" si="6"/>
        <v>0</v>
      </c>
      <c r="AP35" s="65">
        <f t="shared" si="7"/>
        <v>-1</v>
      </c>
      <c r="AQ35" s="67">
        <f t="shared" si="8"/>
        <v>0</v>
      </c>
    </row>
    <row r="36" spans="1:43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+JANVIER[[#This Row],[CP ]]</f>
        <v>5</v>
      </c>
      <c r="F36" s="65">
        <f>+JANVIER[[#This Row],[RTT ]]</f>
        <v>0</v>
      </c>
      <c r="G36" s="65">
        <f>+JANVIER[[#This Row],[CSP ]]</f>
        <v>0</v>
      </c>
      <c r="H36" s="65">
        <f>+JANVIER[[#This Row],[HAB ]]</f>
        <v>0</v>
      </c>
      <c r="I36" s="65">
        <f>+JANVIER[[#This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2"/>
      <c r="AM36" s="94">
        <f t="shared" si="4"/>
        <v>5</v>
      </c>
      <c r="AN36" s="65">
        <f t="shared" si="5"/>
        <v>0</v>
      </c>
      <c r="AO36" s="65">
        <f t="shared" si="6"/>
        <v>0</v>
      </c>
      <c r="AP36" s="65">
        <f t="shared" si="7"/>
        <v>0</v>
      </c>
      <c r="AQ36" s="67">
        <f t="shared" si="8"/>
        <v>0</v>
      </c>
    </row>
    <row r="37" spans="1:43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+JANVIER[[#This Row],[CP ]]</f>
        <v>0</v>
      </c>
      <c r="F37" s="65">
        <f>+JANVIER[[#This Row],[RTT ]]</f>
        <v>0</v>
      </c>
      <c r="G37" s="65">
        <f>+JANVIER[[#This Row],[CSP ]]</f>
        <v>2</v>
      </c>
      <c r="H37" s="65">
        <f>+JANVIER[[#This Row],[HAB ]]</f>
        <v>0</v>
      </c>
      <c r="I37" s="65">
        <f>+JANVIER[[#This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 t="s">
        <v>1</v>
      </c>
      <c r="AK37" s="20" t="s">
        <v>1</v>
      </c>
      <c r="AL37" s="22"/>
      <c r="AM37" s="94">
        <f t="shared" si="4"/>
        <v>0</v>
      </c>
      <c r="AN37" s="65">
        <f t="shared" si="5"/>
        <v>0</v>
      </c>
      <c r="AO37" s="65">
        <f t="shared" si="6"/>
        <v>2</v>
      </c>
      <c r="AP37" s="65">
        <f t="shared" si="7"/>
        <v>-2</v>
      </c>
      <c r="AQ37" s="67">
        <f t="shared" si="8"/>
        <v>0</v>
      </c>
    </row>
    <row r="38" spans="1:43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+JANVIER[[#This Row],[CP ]]</f>
        <v>0</v>
      </c>
      <c r="F38" s="65">
        <f>+JANVIER[[#This Row],[RTT ]]</f>
        <v>0</v>
      </c>
      <c r="G38" s="65">
        <f>+JANVIER[[#This Row],[CSP ]]</f>
        <v>2</v>
      </c>
      <c r="H38" s="65">
        <f>+JANVIER[[#This Row],[HAB ]]</f>
        <v>0</v>
      </c>
      <c r="I38" s="65">
        <f>+JANVIER[[#This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 t="s">
        <v>1</v>
      </c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2"/>
      <c r="AM38" s="94">
        <f t="shared" si="4"/>
        <v>0</v>
      </c>
      <c r="AN38" s="65">
        <f t="shared" si="5"/>
        <v>0</v>
      </c>
      <c r="AO38" s="65">
        <f t="shared" si="6"/>
        <v>2</v>
      </c>
      <c r="AP38" s="65">
        <f t="shared" si="7"/>
        <v>-1</v>
      </c>
      <c r="AQ38" s="67">
        <f t="shared" si="8"/>
        <v>0</v>
      </c>
    </row>
    <row r="39" spans="1:43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+JANVIER[[#This Row],[CP ]]</f>
        <v>0</v>
      </c>
      <c r="F39" s="65">
        <f>+JANVIER[[#This Row],[RTT ]]</f>
        <v>0</v>
      </c>
      <c r="G39" s="65">
        <f>+JANVIER[[#This Row],[CSP ]]</f>
        <v>2</v>
      </c>
      <c r="H39" s="65">
        <f>+JANVIER[[#This Row],[HAB ]]</f>
        <v>0</v>
      </c>
      <c r="I39" s="65">
        <f>+JANVIER[[#This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2"/>
      <c r="AM39" s="94">
        <f t="shared" ref="AM39:AM62" si="9">E39-(COUNTIF($J39:$AL39,E$5))</f>
        <v>0</v>
      </c>
      <c r="AN39" s="65">
        <f t="shared" ref="AN39:AN62" si="10">F39-(COUNTIF($J39:$AL39,F$5))</f>
        <v>0</v>
      </c>
      <c r="AO39" s="65">
        <f t="shared" ref="AO39:AO62" si="11">G39-(COUNTIF($J39:$AL39,G$5))</f>
        <v>2</v>
      </c>
      <c r="AP39" s="65">
        <f t="shared" ref="AP39:AP62" si="12">H39-(COUNTIF($J39:$AL39,H$5))</f>
        <v>0</v>
      </c>
      <c r="AQ39" s="67">
        <f t="shared" ref="AQ39:AQ62" si="13">I39-(COUNTIF($J39:$AL39,I$5))</f>
        <v>0</v>
      </c>
    </row>
    <row r="40" spans="1:43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+JANVIER[[#This Row],[CP ]]</f>
        <v>0</v>
      </c>
      <c r="F40" s="65">
        <f>+JANVIER[[#This Row],[RTT ]]</f>
        <v>0</v>
      </c>
      <c r="G40" s="65">
        <f>+JANVIER[[#This Row],[CSP ]]</f>
        <v>0</v>
      </c>
      <c r="H40" s="65">
        <f>+JANVIER[[#This Row],[HAB ]]</f>
        <v>0</v>
      </c>
      <c r="I40" s="65">
        <f>+JANVIER[[#This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2"/>
      <c r="AM40" s="94">
        <f t="shared" si="9"/>
        <v>0</v>
      </c>
      <c r="AN40" s="65">
        <f t="shared" si="10"/>
        <v>0</v>
      </c>
      <c r="AO40" s="65">
        <f t="shared" si="11"/>
        <v>0</v>
      </c>
      <c r="AP40" s="65">
        <f t="shared" si="12"/>
        <v>0</v>
      </c>
      <c r="AQ40" s="67">
        <f t="shared" si="13"/>
        <v>0</v>
      </c>
    </row>
    <row r="41" spans="1:43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+JANVIER[[#This Row],[CP ]]</f>
        <v>0</v>
      </c>
      <c r="F41" s="65">
        <f>+JANVIER[[#This Row],[RTT ]]</f>
        <v>0</v>
      </c>
      <c r="G41" s="65">
        <f>+JANVIER[[#This Row],[CSP ]]</f>
        <v>0</v>
      </c>
      <c r="H41" s="65">
        <f>+JANVIER[[#This Row],[HAB ]]</f>
        <v>0</v>
      </c>
      <c r="I41" s="65">
        <f>+JANVIER[[#This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2"/>
      <c r="AM41" s="94">
        <f t="shared" si="9"/>
        <v>0</v>
      </c>
      <c r="AN41" s="65">
        <f t="shared" si="10"/>
        <v>0</v>
      </c>
      <c r="AO41" s="65">
        <f t="shared" si="11"/>
        <v>0</v>
      </c>
      <c r="AP41" s="65">
        <f t="shared" si="12"/>
        <v>0</v>
      </c>
      <c r="AQ41" s="67">
        <f t="shared" si="13"/>
        <v>0</v>
      </c>
    </row>
    <row r="42" spans="1:43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+JANVIER[[#This Row],[CP ]]</f>
        <v>0</v>
      </c>
      <c r="F42" s="65">
        <f>+JANVIER[[#This Row],[RTT ]]</f>
        <v>0</v>
      </c>
      <c r="G42" s="65">
        <f>+JANVIER[[#This Row],[CSP ]]</f>
        <v>0</v>
      </c>
      <c r="H42" s="65">
        <f>+JANVIER[[#This Row],[HAB ]]</f>
        <v>0</v>
      </c>
      <c r="I42" s="65">
        <f>+JANVIER[[#This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2"/>
      <c r="AM42" s="94">
        <f t="shared" si="9"/>
        <v>0</v>
      </c>
      <c r="AN42" s="65">
        <f t="shared" si="10"/>
        <v>0</v>
      </c>
      <c r="AO42" s="65">
        <f t="shared" si="11"/>
        <v>0</v>
      </c>
      <c r="AP42" s="65">
        <f t="shared" si="12"/>
        <v>0</v>
      </c>
      <c r="AQ42" s="67">
        <f t="shared" si="13"/>
        <v>0</v>
      </c>
    </row>
    <row r="43" spans="1:43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+JANVIER[[#This Row],[CP ]]</f>
        <v>0</v>
      </c>
      <c r="F43" s="65">
        <f>+JANVIER[[#This Row],[RTT ]]</f>
        <v>0</v>
      </c>
      <c r="G43" s="65">
        <f>+JANVIER[[#This Row],[CSP ]]</f>
        <v>0</v>
      </c>
      <c r="H43" s="65">
        <f>+JANVIER[[#This Row],[HAB ]]</f>
        <v>0</v>
      </c>
      <c r="I43" s="65">
        <f>+JANVIER[[#This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2"/>
      <c r="AM43" s="94">
        <f t="shared" si="9"/>
        <v>0</v>
      </c>
      <c r="AN43" s="65">
        <f t="shared" si="10"/>
        <v>0</v>
      </c>
      <c r="AO43" s="65">
        <f t="shared" si="11"/>
        <v>0</v>
      </c>
      <c r="AP43" s="65">
        <f t="shared" si="12"/>
        <v>0</v>
      </c>
      <c r="AQ43" s="67">
        <f t="shared" si="13"/>
        <v>0</v>
      </c>
    </row>
    <row r="44" spans="1:43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+JANVIER[[#This Row],[CP ]]</f>
        <v>0</v>
      </c>
      <c r="F44" s="65">
        <f>+JANVIER[[#This Row],[RTT ]]</f>
        <v>0</v>
      </c>
      <c r="G44" s="65">
        <f>+JANVIER[[#This Row],[CSP ]]</f>
        <v>0</v>
      </c>
      <c r="H44" s="65">
        <f>+JANVIER[[#This Row],[HAB ]]</f>
        <v>0</v>
      </c>
      <c r="I44" s="65">
        <f>+JANVIER[[#This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2"/>
      <c r="AM44" s="94">
        <f t="shared" si="9"/>
        <v>0</v>
      </c>
      <c r="AN44" s="65">
        <f t="shared" si="10"/>
        <v>0</v>
      </c>
      <c r="AO44" s="65">
        <f t="shared" si="11"/>
        <v>0</v>
      </c>
      <c r="AP44" s="65">
        <f t="shared" si="12"/>
        <v>0</v>
      </c>
      <c r="AQ44" s="67">
        <f t="shared" si="13"/>
        <v>0</v>
      </c>
    </row>
    <row r="45" spans="1:43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+JANVIER[[#This Row],[CP ]]</f>
        <v>0</v>
      </c>
      <c r="F45" s="65">
        <f>+JANVIER[[#This Row],[RTT ]]</f>
        <v>0</v>
      </c>
      <c r="G45" s="65">
        <f>+JANVIER[[#This Row],[CSP ]]</f>
        <v>0</v>
      </c>
      <c r="H45" s="65">
        <f>+JANVIER[[#This Row],[HAB ]]</f>
        <v>0</v>
      </c>
      <c r="I45" s="65">
        <f>+JANVIER[[#This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2"/>
      <c r="AM45" s="94">
        <f t="shared" si="9"/>
        <v>0</v>
      </c>
      <c r="AN45" s="65">
        <f t="shared" si="10"/>
        <v>0</v>
      </c>
      <c r="AO45" s="65">
        <f t="shared" si="11"/>
        <v>0</v>
      </c>
      <c r="AP45" s="65">
        <f t="shared" si="12"/>
        <v>0</v>
      </c>
      <c r="AQ45" s="67">
        <f t="shared" si="13"/>
        <v>0</v>
      </c>
    </row>
    <row r="46" spans="1:43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+JANVIER[[#This Row],[CP ]]</f>
        <v>0</v>
      </c>
      <c r="F46" s="65">
        <f>+JANVIER[[#This Row],[RTT ]]</f>
        <v>0</v>
      </c>
      <c r="G46" s="65">
        <f>+JANVIER[[#This Row],[CSP ]]</f>
        <v>0</v>
      </c>
      <c r="H46" s="65">
        <f>+JANVIER[[#This Row],[HAB ]]</f>
        <v>0</v>
      </c>
      <c r="I46" s="65">
        <f>+JANVIER[[#This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2"/>
      <c r="AM46" s="94">
        <f t="shared" si="9"/>
        <v>0</v>
      </c>
      <c r="AN46" s="65">
        <f t="shared" si="10"/>
        <v>0</v>
      </c>
      <c r="AO46" s="65">
        <f t="shared" si="11"/>
        <v>0</v>
      </c>
      <c r="AP46" s="65">
        <f t="shared" si="12"/>
        <v>0</v>
      </c>
      <c r="AQ46" s="67">
        <f t="shared" si="13"/>
        <v>0</v>
      </c>
    </row>
    <row r="47" spans="1:43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+JANVIER[[#This Row],[CP ]]</f>
        <v>0</v>
      </c>
      <c r="F47" s="65">
        <f>+JANVIER[[#This Row],[RTT ]]</f>
        <v>0</v>
      </c>
      <c r="G47" s="65">
        <f>+JANVIER[[#This Row],[CSP ]]</f>
        <v>0</v>
      </c>
      <c r="H47" s="65">
        <f>+JANVIER[[#This Row],[HAB ]]</f>
        <v>0</v>
      </c>
      <c r="I47" s="65">
        <f>+JANVIER[[#This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2"/>
      <c r="AM47" s="94">
        <f t="shared" si="9"/>
        <v>0</v>
      </c>
      <c r="AN47" s="65">
        <f t="shared" si="10"/>
        <v>0</v>
      </c>
      <c r="AO47" s="65">
        <f t="shared" si="11"/>
        <v>0</v>
      </c>
      <c r="AP47" s="65">
        <f t="shared" si="12"/>
        <v>0</v>
      </c>
      <c r="AQ47" s="67">
        <f t="shared" si="13"/>
        <v>0</v>
      </c>
    </row>
    <row r="48" spans="1:43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+JANVIER[[#This Row],[CP ]]</f>
        <v>0</v>
      </c>
      <c r="F48" s="65">
        <f>+JANVIER[[#This Row],[RTT ]]</f>
        <v>0</v>
      </c>
      <c r="G48" s="65">
        <f>+JANVIER[[#This Row],[CSP ]]</f>
        <v>0</v>
      </c>
      <c r="H48" s="65">
        <f>+JANVIER[[#This Row],[HAB ]]</f>
        <v>0</v>
      </c>
      <c r="I48" s="65">
        <f>+JANVIER[[#This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2"/>
      <c r="AM48" s="94">
        <f t="shared" si="9"/>
        <v>0</v>
      </c>
      <c r="AN48" s="65">
        <f t="shared" si="10"/>
        <v>0</v>
      </c>
      <c r="AO48" s="65">
        <f t="shared" si="11"/>
        <v>0</v>
      </c>
      <c r="AP48" s="65">
        <f t="shared" si="12"/>
        <v>0</v>
      </c>
      <c r="AQ48" s="67">
        <f t="shared" si="13"/>
        <v>0</v>
      </c>
    </row>
    <row r="49" spans="1:43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+JANVIER[[#This Row],[CP ]]</f>
        <v>0</v>
      </c>
      <c r="F49" s="65">
        <f>+JANVIER[[#This Row],[RTT ]]</f>
        <v>0</v>
      </c>
      <c r="G49" s="65">
        <f>+JANVIER[[#This Row],[CSP ]]</f>
        <v>0</v>
      </c>
      <c r="H49" s="65">
        <f>+JANVIER[[#This Row],[HAB ]]</f>
        <v>0</v>
      </c>
      <c r="I49" s="65">
        <f>+JANVIER[[#This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2"/>
      <c r="AM49" s="94">
        <f t="shared" si="9"/>
        <v>0</v>
      </c>
      <c r="AN49" s="65">
        <f t="shared" si="10"/>
        <v>0</v>
      </c>
      <c r="AO49" s="65">
        <f t="shared" si="11"/>
        <v>0</v>
      </c>
      <c r="AP49" s="65">
        <f t="shared" si="12"/>
        <v>0</v>
      </c>
      <c r="AQ49" s="67">
        <f t="shared" si="13"/>
        <v>0</v>
      </c>
    </row>
    <row r="50" spans="1:43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+JANVIER[[#This Row],[CP ]]</f>
        <v>0</v>
      </c>
      <c r="F50" s="65">
        <f>+JANVIER[[#This Row],[RTT ]]</f>
        <v>0</v>
      </c>
      <c r="G50" s="65">
        <f>+JANVIER[[#This Row],[CSP ]]</f>
        <v>0</v>
      </c>
      <c r="H50" s="65">
        <f>+JANVIER[[#This Row],[HAB ]]</f>
        <v>0</v>
      </c>
      <c r="I50" s="65">
        <f>+JANVIER[[#This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2"/>
      <c r="AM50" s="94">
        <f t="shared" si="9"/>
        <v>0</v>
      </c>
      <c r="AN50" s="65">
        <f t="shared" si="10"/>
        <v>0</v>
      </c>
      <c r="AO50" s="65">
        <f t="shared" si="11"/>
        <v>0</v>
      </c>
      <c r="AP50" s="65">
        <f t="shared" si="12"/>
        <v>0</v>
      </c>
      <c r="AQ50" s="67">
        <f t="shared" si="13"/>
        <v>0</v>
      </c>
    </row>
    <row r="51" spans="1:43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+JANVIER[[#This Row],[CP ]]</f>
        <v>0</v>
      </c>
      <c r="F51" s="65">
        <f>+JANVIER[[#This Row],[RTT ]]</f>
        <v>0</v>
      </c>
      <c r="G51" s="65">
        <f>+JANVIER[[#This Row],[CSP ]]</f>
        <v>0</v>
      </c>
      <c r="H51" s="65">
        <f>+JANVIER[[#This Row],[HAB ]]</f>
        <v>0</v>
      </c>
      <c r="I51" s="65">
        <f>+JANVIER[[#This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2"/>
      <c r="AM51" s="94">
        <f t="shared" si="9"/>
        <v>0</v>
      </c>
      <c r="AN51" s="65">
        <f t="shared" si="10"/>
        <v>0</v>
      </c>
      <c r="AO51" s="65">
        <f t="shared" si="11"/>
        <v>0</v>
      </c>
      <c r="AP51" s="65">
        <f t="shared" si="12"/>
        <v>0</v>
      </c>
      <c r="AQ51" s="67">
        <f t="shared" si="13"/>
        <v>0</v>
      </c>
    </row>
    <row r="52" spans="1:43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+JANVIER[[#This Row],[CP ]]</f>
        <v>0</v>
      </c>
      <c r="F52" s="65">
        <f>+JANVIER[[#This Row],[RTT ]]</f>
        <v>0</v>
      </c>
      <c r="G52" s="65">
        <f>+JANVIER[[#This Row],[CSP ]]</f>
        <v>0</v>
      </c>
      <c r="H52" s="65">
        <f>+JANVIER[[#This Row],[HAB ]]</f>
        <v>0</v>
      </c>
      <c r="I52" s="65">
        <f>+JANVIER[[#This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2"/>
      <c r="AM52" s="94">
        <f t="shared" si="9"/>
        <v>0</v>
      </c>
      <c r="AN52" s="65">
        <f t="shared" si="10"/>
        <v>0</v>
      </c>
      <c r="AO52" s="65">
        <f t="shared" si="11"/>
        <v>0</v>
      </c>
      <c r="AP52" s="65">
        <f t="shared" si="12"/>
        <v>0</v>
      </c>
      <c r="AQ52" s="67">
        <f t="shared" si="13"/>
        <v>0</v>
      </c>
    </row>
    <row r="53" spans="1:43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+JANVIER[[#This Row],[CP ]]</f>
        <v>0</v>
      </c>
      <c r="F53" s="65">
        <f>+JANVIER[[#This Row],[RTT ]]</f>
        <v>0</v>
      </c>
      <c r="G53" s="65">
        <f>+JANVIER[[#This Row],[CSP ]]</f>
        <v>0</v>
      </c>
      <c r="H53" s="65">
        <f>+JANVIER[[#This Row],[HAB ]]</f>
        <v>0</v>
      </c>
      <c r="I53" s="65">
        <f>+JANVIER[[#This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2"/>
      <c r="AM53" s="94">
        <f t="shared" si="9"/>
        <v>0</v>
      </c>
      <c r="AN53" s="65">
        <f t="shared" si="10"/>
        <v>0</v>
      </c>
      <c r="AO53" s="65">
        <f t="shared" si="11"/>
        <v>0</v>
      </c>
      <c r="AP53" s="65">
        <f t="shared" si="12"/>
        <v>0</v>
      </c>
      <c r="AQ53" s="67">
        <f t="shared" si="13"/>
        <v>0</v>
      </c>
    </row>
    <row r="54" spans="1:43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+JANVIER[[#This Row],[CP ]]</f>
        <v>0</v>
      </c>
      <c r="F54" s="65">
        <f>+JANVIER[[#This Row],[RTT ]]</f>
        <v>0</v>
      </c>
      <c r="G54" s="65">
        <f>+JANVIER[[#This Row],[CSP ]]</f>
        <v>0</v>
      </c>
      <c r="H54" s="65">
        <f>+JANVIER[[#This Row],[HAB ]]</f>
        <v>0</v>
      </c>
      <c r="I54" s="65">
        <f>+JANVIER[[#This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2"/>
      <c r="AM54" s="94">
        <f t="shared" si="9"/>
        <v>0</v>
      </c>
      <c r="AN54" s="65">
        <f t="shared" si="10"/>
        <v>0</v>
      </c>
      <c r="AO54" s="65">
        <f t="shared" si="11"/>
        <v>0</v>
      </c>
      <c r="AP54" s="65">
        <f t="shared" si="12"/>
        <v>0</v>
      </c>
      <c r="AQ54" s="67">
        <f t="shared" si="13"/>
        <v>0</v>
      </c>
    </row>
    <row r="55" spans="1:43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+JANVIER[[#This Row],[CP ]]</f>
        <v>0</v>
      </c>
      <c r="F55" s="65">
        <f>+JANVIER[[#This Row],[RTT ]]</f>
        <v>0</v>
      </c>
      <c r="G55" s="65">
        <f>+JANVIER[[#This Row],[CSP ]]</f>
        <v>0</v>
      </c>
      <c r="H55" s="65">
        <f>+JANVIER[[#This Row],[HAB ]]</f>
        <v>0</v>
      </c>
      <c r="I55" s="65">
        <f>+JANVIER[[#This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2"/>
      <c r="AM55" s="94">
        <f t="shared" si="9"/>
        <v>0</v>
      </c>
      <c r="AN55" s="65">
        <f t="shared" si="10"/>
        <v>0</v>
      </c>
      <c r="AO55" s="65">
        <f t="shared" si="11"/>
        <v>0</v>
      </c>
      <c r="AP55" s="65">
        <f t="shared" si="12"/>
        <v>0</v>
      </c>
      <c r="AQ55" s="67">
        <f t="shared" si="13"/>
        <v>0</v>
      </c>
    </row>
    <row r="56" spans="1:43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+JANVIER[[#This Row],[CP ]]</f>
        <v>0</v>
      </c>
      <c r="F56" s="65">
        <f>+JANVIER[[#This Row],[RTT ]]</f>
        <v>0</v>
      </c>
      <c r="G56" s="65">
        <f>+JANVIER[[#This Row],[CSP ]]</f>
        <v>0</v>
      </c>
      <c r="H56" s="65">
        <f>+JANVIER[[#This Row],[HAB ]]</f>
        <v>0</v>
      </c>
      <c r="I56" s="65">
        <f>+JANVIER[[#This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2"/>
      <c r="AM56" s="94">
        <f t="shared" si="9"/>
        <v>0</v>
      </c>
      <c r="AN56" s="65">
        <f t="shared" si="10"/>
        <v>0</v>
      </c>
      <c r="AO56" s="65">
        <f t="shared" si="11"/>
        <v>0</v>
      </c>
      <c r="AP56" s="65">
        <f t="shared" si="12"/>
        <v>0</v>
      </c>
      <c r="AQ56" s="67">
        <f t="shared" si="13"/>
        <v>0</v>
      </c>
    </row>
    <row r="57" spans="1:43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+JANVIER[[#This Row],[CP ]]</f>
        <v>0</v>
      </c>
      <c r="F57" s="65">
        <f>+JANVIER[[#This Row],[RTT ]]</f>
        <v>0</v>
      </c>
      <c r="G57" s="65">
        <f>+JANVIER[[#This Row],[CSP ]]</f>
        <v>0</v>
      </c>
      <c r="H57" s="65">
        <f>+JANVIER[[#This Row],[HAB ]]</f>
        <v>0</v>
      </c>
      <c r="I57" s="65">
        <f>+JANVIER[[#This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2"/>
      <c r="AM57" s="94">
        <f t="shared" si="9"/>
        <v>0</v>
      </c>
      <c r="AN57" s="65">
        <f t="shared" si="10"/>
        <v>0</v>
      </c>
      <c r="AO57" s="65">
        <f t="shared" si="11"/>
        <v>0</v>
      </c>
      <c r="AP57" s="65">
        <f t="shared" si="12"/>
        <v>0</v>
      </c>
      <c r="AQ57" s="67">
        <f t="shared" si="13"/>
        <v>0</v>
      </c>
    </row>
    <row r="58" spans="1:43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+JANVIER[[#This Row],[CP ]]</f>
        <v>0</v>
      </c>
      <c r="F58" s="65">
        <f>+JANVIER[[#This Row],[RTT ]]</f>
        <v>0</v>
      </c>
      <c r="G58" s="65">
        <f>+JANVIER[[#This Row],[CSP ]]</f>
        <v>0</v>
      </c>
      <c r="H58" s="65">
        <f>+JANVIER[[#This Row],[HAB ]]</f>
        <v>0</v>
      </c>
      <c r="I58" s="65">
        <f>+JANVIER[[#This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2"/>
      <c r="AM58" s="94">
        <f t="shared" si="9"/>
        <v>0</v>
      </c>
      <c r="AN58" s="65">
        <f t="shared" si="10"/>
        <v>0</v>
      </c>
      <c r="AO58" s="65">
        <f t="shared" si="11"/>
        <v>0</v>
      </c>
      <c r="AP58" s="65">
        <f t="shared" si="12"/>
        <v>0</v>
      </c>
      <c r="AQ58" s="67">
        <f t="shared" si="13"/>
        <v>0</v>
      </c>
    </row>
    <row r="59" spans="1:43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+JANVIER[[#This Row],[CP ]]</f>
        <v>0</v>
      </c>
      <c r="F59" s="65">
        <f>+JANVIER[[#This Row],[RTT ]]</f>
        <v>0</v>
      </c>
      <c r="G59" s="65">
        <f>+JANVIER[[#This Row],[CSP ]]</f>
        <v>0</v>
      </c>
      <c r="H59" s="65">
        <f>+JANVIER[[#This Row],[HAB ]]</f>
        <v>0</v>
      </c>
      <c r="I59" s="65">
        <f>+JANVIER[[#This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2"/>
      <c r="AM59" s="94">
        <f t="shared" si="9"/>
        <v>0</v>
      </c>
      <c r="AN59" s="65">
        <f t="shared" si="10"/>
        <v>0</v>
      </c>
      <c r="AO59" s="65">
        <f t="shared" si="11"/>
        <v>0</v>
      </c>
      <c r="AP59" s="65">
        <f t="shared" si="12"/>
        <v>0</v>
      </c>
      <c r="AQ59" s="67">
        <f t="shared" si="13"/>
        <v>0</v>
      </c>
    </row>
    <row r="60" spans="1:43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+JANVIER[[#This Row],[CP ]]</f>
        <v>0</v>
      </c>
      <c r="F60" s="65">
        <f>+JANVIER[[#This Row],[RTT ]]</f>
        <v>0</v>
      </c>
      <c r="G60" s="65">
        <f>+JANVIER[[#This Row],[CSP ]]</f>
        <v>0</v>
      </c>
      <c r="H60" s="65">
        <f>+JANVIER[[#This Row],[HAB ]]</f>
        <v>0</v>
      </c>
      <c r="I60" s="65">
        <f>+JANVIER[[#This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2"/>
      <c r="AM60" s="94">
        <f t="shared" si="9"/>
        <v>0</v>
      </c>
      <c r="AN60" s="65">
        <f t="shared" si="10"/>
        <v>0</v>
      </c>
      <c r="AO60" s="65">
        <f t="shared" si="11"/>
        <v>0</v>
      </c>
      <c r="AP60" s="65">
        <f t="shared" si="12"/>
        <v>0</v>
      </c>
      <c r="AQ60" s="67">
        <f t="shared" si="13"/>
        <v>0</v>
      </c>
    </row>
    <row r="61" spans="1:43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+JANVIER[[#This Row],[CP ]]</f>
        <v>0</v>
      </c>
      <c r="F61" s="65">
        <f>+JANVIER[[#This Row],[RTT ]]</f>
        <v>0</v>
      </c>
      <c r="G61" s="65">
        <f>+JANVIER[[#This Row],[CSP ]]</f>
        <v>0</v>
      </c>
      <c r="H61" s="65">
        <f>+JANVIER[[#This Row],[HAB ]]</f>
        <v>0</v>
      </c>
      <c r="I61" s="65">
        <f>+JANVIER[[#This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2"/>
      <c r="AM61" s="94">
        <f t="shared" si="9"/>
        <v>0</v>
      </c>
      <c r="AN61" s="65">
        <f t="shared" si="10"/>
        <v>0</v>
      </c>
      <c r="AO61" s="65">
        <f t="shared" si="11"/>
        <v>0</v>
      </c>
      <c r="AP61" s="65">
        <f t="shared" si="12"/>
        <v>0</v>
      </c>
      <c r="AQ61" s="67">
        <f t="shared" si="13"/>
        <v>0</v>
      </c>
    </row>
    <row r="62" spans="1:43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+JANVIER[[#This Row],[CP ]]</f>
        <v>0</v>
      </c>
      <c r="F62" s="65">
        <f>+JANVIER[[#This Row],[RTT ]]</f>
        <v>0</v>
      </c>
      <c r="G62" s="65">
        <f>+JANVIER[[#This Row],[CSP ]]</f>
        <v>0</v>
      </c>
      <c r="H62" s="65">
        <f>+JANVIER[[#This Row],[HAB ]]</f>
        <v>0</v>
      </c>
      <c r="I62" s="65">
        <f>+JANVIER[[#This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2"/>
      <c r="AM62" s="94">
        <f t="shared" si="9"/>
        <v>0</v>
      </c>
      <c r="AN62" s="65">
        <f t="shared" si="10"/>
        <v>0</v>
      </c>
      <c r="AO62" s="65">
        <f t="shared" si="11"/>
        <v>0</v>
      </c>
      <c r="AP62" s="65">
        <f t="shared" si="12"/>
        <v>0</v>
      </c>
      <c r="AQ62" s="67">
        <f t="shared" si="13"/>
        <v>0</v>
      </c>
    </row>
    <row r="63" spans="1:43" ht="14.25" customHeight="1">
      <c r="B63" s="70" t="s">
        <v>59</v>
      </c>
      <c r="C63" s="71" t="s">
        <v>117</v>
      </c>
      <c r="D63" s="72"/>
      <c r="E63" s="73">
        <f>SUM(E11:E40)</f>
        <v>85</v>
      </c>
      <c r="F63" s="73">
        <f>SUM(F11:F40)</f>
        <v>0</v>
      </c>
      <c r="G63" s="73">
        <f>SUM(G11:G40)</f>
        <v>18</v>
      </c>
      <c r="H63" s="73">
        <f>SUM(H11:H40)</f>
        <v>-7</v>
      </c>
      <c r="I63" s="73">
        <f>SUM(I11:I40)</f>
        <v>0</v>
      </c>
      <c r="J63" s="74">
        <f t="shared" ref="J63:AL63" si="14">COUNTA(J11:J40)</f>
        <v>2</v>
      </c>
      <c r="K63" s="73">
        <f t="shared" si="14"/>
        <v>2</v>
      </c>
      <c r="L63" s="73">
        <f t="shared" si="14"/>
        <v>2</v>
      </c>
      <c r="M63" s="73">
        <f t="shared" si="14"/>
        <v>0</v>
      </c>
      <c r="N63" s="73">
        <f t="shared" si="14"/>
        <v>0</v>
      </c>
      <c r="O63" s="73">
        <f t="shared" si="14"/>
        <v>1</v>
      </c>
      <c r="P63" s="73">
        <f t="shared" si="14"/>
        <v>1</v>
      </c>
      <c r="Q63" s="73">
        <f t="shared" si="14"/>
        <v>1</v>
      </c>
      <c r="R63" s="73">
        <f t="shared" si="14"/>
        <v>1</v>
      </c>
      <c r="S63" s="73">
        <f t="shared" si="14"/>
        <v>2</v>
      </c>
      <c r="T63" s="73">
        <f t="shared" si="14"/>
        <v>0</v>
      </c>
      <c r="U63" s="73">
        <f t="shared" si="14"/>
        <v>0</v>
      </c>
      <c r="V63" s="73">
        <f t="shared" si="14"/>
        <v>3</v>
      </c>
      <c r="W63" s="73">
        <f t="shared" si="14"/>
        <v>2</v>
      </c>
      <c r="X63" s="73">
        <f t="shared" si="14"/>
        <v>2</v>
      </c>
      <c r="Y63" s="73">
        <f t="shared" si="14"/>
        <v>2</v>
      </c>
      <c r="Z63" s="73">
        <f t="shared" si="14"/>
        <v>2</v>
      </c>
      <c r="AA63" s="73">
        <f t="shared" si="14"/>
        <v>0</v>
      </c>
      <c r="AB63" s="73">
        <f t="shared" si="14"/>
        <v>0</v>
      </c>
      <c r="AC63" s="73">
        <f t="shared" si="14"/>
        <v>3</v>
      </c>
      <c r="AD63" s="73">
        <f t="shared" si="14"/>
        <v>3</v>
      </c>
      <c r="AE63" s="73">
        <f t="shared" si="14"/>
        <v>3</v>
      </c>
      <c r="AF63" s="73">
        <f t="shared" si="14"/>
        <v>4</v>
      </c>
      <c r="AG63" s="73">
        <f t="shared" si="14"/>
        <v>3</v>
      </c>
      <c r="AH63" s="73">
        <f t="shared" si="14"/>
        <v>0</v>
      </c>
      <c r="AI63" s="73">
        <f t="shared" si="14"/>
        <v>0</v>
      </c>
      <c r="AJ63" s="73">
        <f t="shared" si="14"/>
        <v>3</v>
      </c>
      <c r="AK63" s="73">
        <f t="shared" si="14"/>
        <v>3</v>
      </c>
      <c r="AL63" s="95">
        <f t="shared" si="14"/>
        <v>0</v>
      </c>
      <c r="AM63" s="76">
        <f>SUM(AM11:AM40)</f>
        <v>50</v>
      </c>
      <c r="AN63" s="73">
        <f>SUM(AN11:AN40)</f>
        <v>0</v>
      </c>
      <c r="AO63" s="73">
        <f>SUM(AO11:AO40)</f>
        <v>18</v>
      </c>
      <c r="AP63" s="73">
        <f>SUM(AP11:AP40)</f>
        <v>-14</v>
      </c>
      <c r="AQ63" s="73">
        <f>SUM(AQ11:AQ40)</f>
        <v>0</v>
      </c>
    </row>
    <row r="64" spans="1:43" ht="14.25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L64" si="15">COUNTA(J59,J7:J10)</f>
        <v>0</v>
      </c>
      <c r="K64" s="80">
        <f t="shared" si="15"/>
        <v>0</v>
      </c>
      <c r="L64" s="80">
        <f t="shared" si="15"/>
        <v>0</v>
      </c>
      <c r="M64" s="80">
        <f t="shared" si="15"/>
        <v>0</v>
      </c>
      <c r="N64" s="80">
        <f t="shared" si="15"/>
        <v>0</v>
      </c>
      <c r="O64" s="80">
        <f t="shared" si="15"/>
        <v>0</v>
      </c>
      <c r="P64" s="80">
        <f t="shared" si="15"/>
        <v>0</v>
      </c>
      <c r="Q64" s="80">
        <f t="shared" si="15"/>
        <v>0</v>
      </c>
      <c r="R64" s="80">
        <f t="shared" si="15"/>
        <v>0</v>
      </c>
      <c r="S64" s="80">
        <f t="shared" si="15"/>
        <v>0</v>
      </c>
      <c r="T64" s="80">
        <f t="shared" si="15"/>
        <v>0</v>
      </c>
      <c r="U64" s="80">
        <f t="shared" si="15"/>
        <v>0</v>
      </c>
      <c r="V64" s="80">
        <f t="shared" si="15"/>
        <v>0</v>
      </c>
      <c r="W64" s="80">
        <f t="shared" si="15"/>
        <v>0</v>
      </c>
      <c r="X64" s="80">
        <f t="shared" si="15"/>
        <v>0</v>
      </c>
      <c r="Y64" s="80">
        <f t="shared" si="15"/>
        <v>0</v>
      </c>
      <c r="Z64" s="80">
        <f t="shared" si="15"/>
        <v>0</v>
      </c>
      <c r="AA64" s="80">
        <f t="shared" si="15"/>
        <v>0</v>
      </c>
      <c r="AB64" s="80">
        <f t="shared" si="15"/>
        <v>0</v>
      </c>
      <c r="AC64" s="80">
        <f t="shared" si="15"/>
        <v>0</v>
      </c>
      <c r="AD64" s="80">
        <f t="shared" si="15"/>
        <v>0</v>
      </c>
      <c r="AE64" s="80">
        <f t="shared" si="15"/>
        <v>0</v>
      </c>
      <c r="AF64" s="80">
        <f t="shared" si="15"/>
        <v>0</v>
      </c>
      <c r="AG64" s="80">
        <f t="shared" si="15"/>
        <v>0</v>
      </c>
      <c r="AH64" s="80">
        <f t="shared" si="15"/>
        <v>0</v>
      </c>
      <c r="AI64" s="80">
        <f t="shared" si="15"/>
        <v>0</v>
      </c>
      <c r="AJ64" s="80">
        <f t="shared" si="15"/>
        <v>0</v>
      </c>
      <c r="AK64" s="80">
        <f t="shared" si="15"/>
        <v>0</v>
      </c>
      <c r="AL64" s="96">
        <f t="shared" si="15"/>
        <v>0</v>
      </c>
      <c r="AM64" s="83">
        <f>SUM(AM59,AM7:AM10)</f>
        <v>0</v>
      </c>
      <c r="AN64" s="80">
        <f>SUM(AN59,AN7:AN10)</f>
        <v>0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</row>
    <row r="65" spans="2:43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L65" si="16">COUNTA(J61,J54:J58)</f>
        <v>0</v>
      </c>
      <c r="K65" s="73">
        <f t="shared" si="16"/>
        <v>0</v>
      </c>
      <c r="L65" s="73">
        <f t="shared" si="16"/>
        <v>0</v>
      </c>
      <c r="M65" s="73">
        <f t="shared" si="16"/>
        <v>0</v>
      </c>
      <c r="N65" s="73">
        <f t="shared" si="16"/>
        <v>0</v>
      </c>
      <c r="O65" s="73">
        <f t="shared" si="16"/>
        <v>0</v>
      </c>
      <c r="P65" s="73">
        <f t="shared" si="16"/>
        <v>0</v>
      </c>
      <c r="Q65" s="73">
        <f t="shared" si="16"/>
        <v>0</v>
      </c>
      <c r="R65" s="73">
        <f t="shared" si="16"/>
        <v>0</v>
      </c>
      <c r="S65" s="73">
        <f t="shared" si="16"/>
        <v>0</v>
      </c>
      <c r="T65" s="73">
        <f t="shared" si="16"/>
        <v>0</v>
      </c>
      <c r="U65" s="73">
        <f t="shared" si="16"/>
        <v>0</v>
      </c>
      <c r="V65" s="73">
        <f t="shared" si="16"/>
        <v>0</v>
      </c>
      <c r="W65" s="73">
        <f t="shared" si="16"/>
        <v>0</v>
      </c>
      <c r="X65" s="73">
        <f t="shared" si="16"/>
        <v>0</v>
      </c>
      <c r="Y65" s="73">
        <f t="shared" si="16"/>
        <v>0</v>
      </c>
      <c r="Z65" s="73">
        <f t="shared" si="16"/>
        <v>0</v>
      </c>
      <c r="AA65" s="73">
        <f t="shared" si="16"/>
        <v>0</v>
      </c>
      <c r="AB65" s="73">
        <f t="shared" si="16"/>
        <v>0</v>
      </c>
      <c r="AC65" s="73">
        <f t="shared" si="16"/>
        <v>0</v>
      </c>
      <c r="AD65" s="73">
        <f t="shared" si="16"/>
        <v>0</v>
      </c>
      <c r="AE65" s="73">
        <f t="shared" si="16"/>
        <v>0</v>
      </c>
      <c r="AF65" s="73">
        <f t="shared" si="16"/>
        <v>0</v>
      </c>
      <c r="AG65" s="73">
        <f t="shared" si="16"/>
        <v>0</v>
      </c>
      <c r="AH65" s="73">
        <f t="shared" si="16"/>
        <v>0</v>
      </c>
      <c r="AI65" s="73">
        <f t="shared" si="16"/>
        <v>0</v>
      </c>
      <c r="AJ65" s="73">
        <f t="shared" si="16"/>
        <v>0</v>
      </c>
      <c r="AK65" s="73">
        <f t="shared" si="16"/>
        <v>0</v>
      </c>
      <c r="AL65" s="95">
        <f t="shared" si="16"/>
        <v>0</v>
      </c>
      <c r="AM65" s="76">
        <f>SUM(AM61,AM54:AM58)</f>
        <v>0</v>
      </c>
      <c r="AN65" s="73">
        <f>SUM(AN61,AN54:AN58)</f>
        <v>0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</row>
    <row r="66" spans="2:43" ht="14.25" hidden="1" customHeight="1">
      <c r="B66" s="77" t="s">
        <v>109</v>
      </c>
      <c r="C66" s="78" t="s">
        <v>117</v>
      </c>
      <c r="D66" s="79"/>
      <c r="E66" s="80">
        <f>SUM(E60,E41:E53)</f>
        <v>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L66" si="17">COUNTA(J60,J41:J53)</f>
        <v>0</v>
      </c>
      <c r="K66" s="80">
        <f t="shared" si="17"/>
        <v>0</v>
      </c>
      <c r="L66" s="80">
        <f t="shared" si="17"/>
        <v>0</v>
      </c>
      <c r="M66" s="80">
        <f t="shared" si="17"/>
        <v>0</v>
      </c>
      <c r="N66" s="80">
        <f t="shared" si="17"/>
        <v>0</v>
      </c>
      <c r="O66" s="80">
        <f t="shared" si="17"/>
        <v>0</v>
      </c>
      <c r="P66" s="80">
        <f t="shared" si="17"/>
        <v>0</v>
      </c>
      <c r="Q66" s="80">
        <f t="shared" si="17"/>
        <v>0</v>
      </c>
      <c r="R66" s="80">
        <f t="shared" si="17"/>
        <v>0</v>
      </c>
      <c r="S66" s="80">
        <f t="shared" si="17"/>
        <v>0</v>
      </c>
      <c r="T66" s="80">
        <f t="shared" si="17"/>
        <v>0</v>
      </c>
      <c r="U66" s="80">
        <f t="shared" si="17"/>
        <v>0</v>
      </c>
      <c r="V66" s="80">
        <f t="shared" si="17"/>
        <v>0</v>
      </c>
      <c r="W66" s="80">
        <f t="shared" si="17"/>
        <v>0</v>
      </c>
      <c r="X66" s="80">
        <f t="shared" si="17"/>
        <v>0</v>
      </c>
      <c r="Y66" s="80">
        <f t="shared" si="17"/>
        <v>0</v>
      </c>
      <c r="Z66" s="80">
        <f t="shared" si="17"/>
        <v>0</v>
      </c>
      <c r="AA66" s="80">
        <f t="shared" si="17"/>
        <v>0</v>
      </c>
      <c r="AB66" s="80">
        <f t="shared" si="17"/>
        <v>0</v>
      </c>
      <c r="AC66" s="80">
        <f t="shared" si="17"/>
        <v>0</v>
      </c>
      <c r="AD66" s="80">
        <f t="shared" si="17"/>
        <v>0</v>
      </c>
      <c r="AE66" s="80">
        <f t="shared" si="17"/>
        <v>0</v>
      </c>
      <c r="AF66" s="80">
        <f t="shared" si="17"/>
        <v>0</v>
      </c>
      <c r="AG66" s="80">
        <f t="shared" si="17"/>
        <v>0</v>
      </c>
      <c r="AH66" s="80">
        <f t="shared" si="17"/>
        <v>0</v>
      </c>
      <c r="AI66" s="80">
        <f t="shared" si="17"/>
        <v>0</v>
      </c>
      <c r="AJ66" s="80">
        <f t="shared" si="17"/>
        <v>0</v>
      </c>
      <c r="AK66" s="80">
        <f t="shared" si="17"/>
        <v>0</v>
      </c>
      <c r="AL66" s="96">
        <f t="shared" si="17"/>
        <v>0</v>
      </c>
      <c r="AM66" s="83">
        <f>SUM(AM60,AM41:AM53)</f>
        <v>0</v>
      </c>
      <c r="AN66" s="80">
        <f>SUM(AN60,AN41:AN53)</f>
        <v>0</v>
      </c>
      <c r="AO66" s="80">
        <f>SUM(AO60,AO41:AO53)</f>
        <v>0</v>
      </c>
      <c r="AP66" s="80">
        <f>SUM(AP60,AP41:AP53)</f>
        <v>0</v>
      </c>
      <c r="AQ66" s="80">
        <f>SUM(AQ60,AQ41:AQ53)</f>
        <v>0</v>
      </c>
    </row>
    <row r="67" spans="2:43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85</v>
      </c>
      <c r="F67" s="86">
        <f t="shared" ref="F67:AQ67" si="18">SUM(F63:F66)</f>
        <v>0</v>
      </c>
      <c r="G67" s="86">
        <f t="shared" si="18"/>
        <v>18</v>
      </c>
      <c r="H67" s="86">
        <f t="shared" si="18"/>
        <v>-7</v>
      </c>
      <c r="I67" s="86">
        <f t="shared" si="18"/>
        <v>0</v>
      </c>
      <c r="J67" s="87">
        <f t="shared" si="18"/>
        <v>2</v>
      </c>
      <c r="K67" s="86">
        <f t="shared" si="18"/>
        <v>2</v>
      </c>
      <c r="L67" s="86">
        <f t="shared" si="18"/>
        <v>2</v>
      </c>
      <c r="M67" s="86">
        <f t="shared" si="18"/>
        <v>0</v>
      </c>
      <c r="N67" s="86">
        <f t="shared" si="18"/>
        <v>0</v>
      </c>
      <c r="O67" s="86">
        <f t="shared" si="18"/>
        <v>1</v>
      </c>
      <c r="P67" s="86">
        <f t="shared" si="18"/>
        <v>1</v>
      </c>
      <c r="Q67" s="86">
        <f t="shared" si="18"/>
        <v>1</v>
      </c>
      <c r="R67" s="86">
        <f t="shared" si="18"/>
        <v>1</v>
      </c>
      <c r="S67" s="86">
        <f t="shared" si="18"/>
        <v>2</v>
      </c>
      <c r="T67" s="86">
        <f t="shared" si="18"/>
        <v>0</v>
      </c>
      <c r="U67" s="86">
        <f t="shared" si="18"/>
        <v>0</v>
      </c>
      <c r="V67" s="86">
        <f t="shared" si="18"/>
        <v>3</v>
      </c>
      <c r="W67" s="86">
        <f t="shared" si="18"/>
        <v>2</v>
      </c>
      <c r="X67" s="86">
        <f t="shared" si="18"/>
        <v>2</v>
      </c>
      <c r="Y67" s="86">
        <f t="shared" si="18"/>
        <v>2</v>
      </c>
      <c r="Z67" s="86">
        <f t="shared" si="18"/>
        <v>2</v>
      </c>
      <c r="AA67" s="86">
        <f t="shared" si="18"/>
        <v>0</v>
      </c>
      <c r="AB67" s="86">
        <f t="shared" si="18"/>
        <v>0</v>
      </c>
      <c r="AC67" s="86">
        <f t="shared" si="18"/>
        <v>3</v>
      </c>
      <c r="AD67" s="86">
        <f t="shared" si="18"/>
        <v>3</v>
      </c>
      <c r="AE67" s="86">
        <f t="shared" si="18"/>
        <v>3</v>
      </c>
      <c r="AF67" s="86">
        <f t="shared" si="18"/>
        <v>4</v>
      </c>
      <c r="AG67" s="86">
        <f t="shared" si="18"/>
        <v>3</v>
      </c>
      <c r="AH67" s="86">
        <f t="shared" si="18"/>
        <v>0</v>
      </c>
      <c r="AI67" s="86">
        <f t="shared" si="18"/>
        <v>0</v>
      </c>
      <c r="AJ67" s="86">
        <f t="shared" si="18"/>
        <v>3</v>
      </c>
      <c r="AK67" s="86">
        <f t="shared" si="18"/>
        <v>3</v>
      </c>
      <c r="AL67" s="97">
        <f t="shared" si="18"/>
        <v>0</v>
      </c>
      <c r="AM67" s="89">
        <f t="shared" si="18"/>
        <v>50</v>
      </c>
      <c r="AN67" s="86">
        <f t="shared" si="18"/>
        <v>0</v>
      </c>
      <c r="AO67" s="86">
        <f t="shared" si="18"/>
        <v>18</v>
      </c>
      <c r="AP67" s="86">
        <f t="shared" si="18"/>
        <v>-14</v>
      </c>
      <c r="AQ67" s="86">
        <f t="shared" si="18"/>
        <v>0</v>
      </c>
    </row>
    <row r="68" spans="2:43" ht="14.25" customHeight="1"/>
    <row r="69" spans="2:43" ht="14.25" customHeight="1"/>
    <row r="70" spans="2:43" ht="14.25" customHeight="1"/>
    <row r="71" spans="2:43" ht="14.25" customHeight="1"/>
    <row r="72" spans="2:43" ht="14.25" customHeight="1"/>
    <row r="73" spans="2:43" ht="14.25" customHeight="1"/>
    <row r="74" spans="2:43" ht="14.25" customHeight="1"/>
    <row r="75" spans="2:43" ht="14.25" customHeight="1"/>
    <row r="76" spans="2:43" ht="14.25" customHeight="1"/>
    <row r="77" spans="2:43" ht="14.25" customHeight="1"/>
    <row r="78" spans="2:43" ht="14.25" customHeight="1"/>
    <row r="79" spans="2:43" ht="14.25" customHeight="1"/>
    <row r="80" spans="2:43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L1"/>
    <mergeCell ref="E4:I4"/>
    <mergeCell ref="AM4:AQ4"/>
  </mergeCells>
  <conditionalFormatting sqref="J7:AL62">
    <cfRule type="cellIs" dxfId="1143" priority="14" stopIfTrue="1" operator="equal">
      <formula>"RCL"</formula>
    </cfRule>
    <cfRule type="cellIs" dxfId="1142" priority="15" stopIfTrue="1" operator="equal">
      <formula>"RC"</formula>
    </cfRule>
    <cfRule type="cellIs" dxfId="1141" priority="17" operator="equal">
      <formula>"MAL"</formula>
    </cfRule>
    <cfRule type="cellIs" dxfId="1140" priority="18" operator="equal">
      <formula>"RJF"</formula>
    </cfRule>
    <cfRule type="cellIs" dxfId="1139" priority="19" operator="equal">
      <formula>"HAB"</formula>
    </cfRule>
    <cfRule type="cellIs" dxfId="1138" priority="20" operator="equal">
      <formula>"CSP"</formula>
    </cfRule>
    <cfRule type="cellIs" dxfId="1137" priority="21" operator="equal">
      <formula>"RTT"</formula>
    </cfRule>
    <cfRule type="cellIs" dxfId="1136" priority="22" operator="equal">
      <formula>"CP"</formula>
    </cfRule>
    <cfRule type="containsText" dxfId="1135" priority="23" operator="containsText" text="F">
      <formula>NOT(ISERROR(SEARCH("F",J7)))</formula>
    </cfRule>
  </conditionalFormatting>
  <conditionalFormatting sqref="J7:AL62">
    <cfRule type="notContainsBlanks" dxfId="1134" priority="24">
      <formula>LEN(TRIM(J7))&gt;0</formula>
    </cfRule>
  </conditionalFormatting>
  <conditionalFormatting sqref="AM7:AQ62">
    <cfRule type="cellIs" dxfId="1133" priority="16" operator="lessThan">
      <formula>0</formula>
    </cfRule>
  </conditionalFormatting>
  <conditionalFormatting sqref="J3:AL67">
    <cfRule type="expression" dxfId="1132" priority="25">
      <formula>J$3=6</formula>
    </cfRule>
    <cfRule type="expression" dxfId="1131" priority="26">
      <formula>J$3=7</formula>
    </cfRule>
  </conditionalFormatting>
  <conditionalFormatting sqref="AL4:AL67">
    <cfRule type="expression" dxfId="1130" priority="2">
      <formula>$AL$5=""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E6B8693D-792A-450E-B8AA-A06B0D810D0F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3" id="{88D50CC1-132D-46AD-9F11-B2EA55299B8F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J3:AL67</xm:sqref>
        </x14:conditionalFormatting>
        <x14:conditionalFormatting xmlns:xm="http://schemas.microsoft.com/office/excel/2006/main">
          <x14:cfRule type="expression" priority="797" id="{C3E52320-AAB9-404B-9CA2-C5F5C22E1A80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798" id="{93ADA8D5-579B-40A9-94FB-C9D95AE5C3C7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799" id="{77F027BF-6CB9-4DD7-9D52-E75BD3BC2670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0" id="{8CC3849F-2F1D-4DE6-8B99-62A46DB39ADD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1" id="{9F85A262-532A-4335-8CE7-C82835512C83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2" id="{1E31B97C-28E5-4F67-9480-93F516E55DA4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3" id="{FB3AC515-3B53-45DC-9222-A70A5FC3E9A2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4" id="{4CD57388-7E80-43D8-8557-3C45680BB06E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5" id="{84A53F4F-3F7E-4639-A4E1-1AB32E8A3F8F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J3:AL67</xm:sqref>
        </x14:conditionalFormatting>
        <x14:conditionalFormatting xmlns:xm="http://schemas.microsoft.com/office/excel/2006/main">
          <x14:cfRule type="cellIs" priority="1" operator="between" id="{678B1E68-38BC-41C5-9944-E7C8D77D8BC4}">
            <xm:f>Paramètres!$K$14</xm:f>
            <xm:f>Paramètres!$K$15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J2:AL2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J7:AL62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A4" sqref="A4:XFD64"/>
      <selection pane="topRight" activeCell="A4" sqref="A4:XFD64"/>
      <selection pane="bottomLeft" activeCell="A4" sqref="A4:XFD64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18" width="4" style="25" customWidth="1"/>
    <col min="19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40">
        <f>+J5</f>
        <v>42795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09">
        <f>+J5</f>
        <v>42795</v>
      </c>
      <c r="K2" s="109">
        <f t="shared" ref="K2:AN2" si="0">+K5</f>
        <v>42796</v>
      </c>
      <c r="L2" s="109">
        <f t="shared" si="0"/>
        <v>42797</v>
      </c>
      <c r="M2" s="109">
        <f t="shared" si="0"/>
        <v>42798</v>
      </c>
      <c r="N2" s="109">
        <f t="shared" si="0"/>
        <v>42799</v>
      </c>
      <c r="O2" s="109">
        <f t="shared" si="0"/>
        <v>42800</v>
      </c>
      <c r="P2" s="109">
        <f t="shared" si="0"/>
        <v>42801</v>
      </c>
      <c r="Q2" s="109">
        <f t="shared" si="0"/>
        <v>42802</v>
      </c>
      <c r="R2" s="109">
        <f t="shared" si="0"/>
        <v>42803</v>
      </c>
      <c r="S2" s="109">
        <f t="shared" si="0"/>
        <v>42804</v>
      </c>
      <c r="T2" s="109">
        <f t="shared" si="0"/>
        <v>42805</v>
      </c>
      <c r="U2" s="109">
        <f t="shared" si="0"/>
        <v>42806</v>
      </c>
      <c r="V2" s="109">
        <f t="shared" si="0"/>
        <v>42807</v>
      </c>
      <c r="W2" s="109">
        <f t="shared" si="0"/>
        <v>42808</v>
      </c>
      <c r="X2" s="109">
        <f t="shared" si="0"/>
        <v>42809</v>
      </c>
      <c r="Y2" s="109">
        <f t="shared" si="0"/>
        <v>42810</v>
      </c>
      <c r="Z2" s="109">
        <f t="shared" si="0"/>
        <v>42811</v>
      </c>
      <c r="AA2" s="109">
        <f t="shared" si="0"/>
        <v>42812</v>
      </c>
      <c r="AB2" s="109">
        <f t="shared" si="0"/>
        <v>42813</v>
      </c>
      <c r="AC2" s="109">
        <f t="shared" si="0"/>
        <v>42814</v>
      </c>
      <c r="AD2" s="109">
        <f t="shared" si="0"/>
        <v>42815</v>
      </c>
      <c r="AE2" s="109">
        <f t="shared" si="0"/>
        <v>42816</v>
      </c>
      <c r="AF2" s="109">
        <f t="shared" si="0"/>
        <v>42817</v>
      </c>
      <c r="AG2" s="109">
        <f t="shared" si="0"/>
        <v>42818</v>
      </c>
      <c r="AH2" s="109">
        <f t="shared" si="0"/>
        <v>42819</v>
      </c>
      <c r="AI2" s="109">
        <f t="shared" si="0"/>
        <v>42820</v>
      </c>
      <c r="AJ2" s="109">
        <f t="shared" si="0"/>
        <v>42821</v>
      </c>
      <c r="AK2" s="109">
        <f t="shared" si="0"/>
        <v>42822</v>
      </c>
      <c r="AL2" s="109">
        <f t="shared" si="0"/>
        <v>42823</v>
      </c>
      <c r="AM2" s="109">
        <f t="shared" si="0"/>
        <v>42824</v>
      </c>
      <c r="AN2" s="109">
        <f t="shared" si="0"/>
        <v>42825</v>
      </c>
    </row>
    <row r="3" spans="1:50" ht="8.2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3</v>
      </c>
      <c r="K3" s="25">
        <f t="shared" si="1"/>
        <v>4</v>
      </c>
      <c r="L3" s="25">
        <f t="shared" si="1"/>
        <v>5</v>
      </c>
      <c r="M3" s="25">
        <f t="shared" si="1"/>
        <v>6</v>
      </c>
      <c r="N3" s="25">
        <f t="shared" si="1"/>
        <v>7</v>
      </c>
      <c r="O3" s="25">
        <f t="shared" si="1"/>
        <v>1</v>
      </c>
      <c r="P3" s="25">
        <f t="shared" si="1"/>
        <v>2</v>
      </c>
      <c r="Q3" s="25">
        <f t="shared" si="1"/>
        <v>3</v>
      </c>
      <c r="R3" s="25">
        <f t="shared" si="1"/>
        <v>4</v>
      </c>
      <c r="S3" s="25">
        <f t="shared" si="1"/>
        <v>5</v>
      </c>
      <c r="T3" s="25">
        <f t="shared" si="1"/>
        <v>6</v>
      </c>
      <c r="U3" s="25">
        <f t="shared" si="1"/>
        <v>7</v>
      </c>
      <c r="V3" s="25">
        <f t="shared" si="1"/>
        <v>1</v>
      </c>
      <c r="W3" s="25">
        <f t="shared" si="1"/>
        <v>2</v>
      </c>
      <c r="X3" s="25">
        <f t="shared" si="1"/>
        <v>3</v>
      </c>
      <c r="Y3" s="25">
        <f t="shared" si="1"/>
        <v>4</v>
      </c>
      <c r="Z3" s="25">
        <f t="shared" si="1"/>
        <v>5</v>
      </c>
      <c r="AA3" s="25">
        <f t="shared" si="1"/>
        <v>6</v>
      </c>
      <c r="AB3" s="25">
        <f t="shared" si="1"/>
        <v>7</v>
      </c>
      <c r="AC3" s="25">
        <f t="shared" si="1"/>
        <v>1</v>
      </c>
      <c r="AD3" s="25">
        <f t="shared" si="1"/>
        <v>2</v>
      </c>
      <c r="AE3" s="25">
        <f t="shared" si="1"/>
        <v>3</v>
      </c>
      <c r="AF3" s="25">
        <f t="shared" si="1"/>
        <v>4</v>
      </c>
      <c r="AG3" s="25">
        <f t="shared" si="1"/>
        <v>5</v>
      </c>
      <c r="AH3" s="25">
        <f t="shared" si="1"/>
        <v>6</v>
      </c>
      <c r="AI3" s="25">
        <f t="shared" si="1"/>
        <v>7</v>
      </c>
      <c r="AJ3" s="25">
        <f t="shared" si="1"/>
        <v>1</v>
      </c>
      <c r="AK3" s="25">
        <f t="shared" si="1"/>
        <v>2</v>
      </c>
      <c r="AL3" s="25">
        <f t="shared" si="1"/>
        <v>3</v>
      </c>
      <c r="AM3" s="25">
        <f t="shared" si="1"/>
        <v>4</v>
      </c>
      <c r="AN3" s="31">
        <f t="shared" si="1"/>
        <v>5</v>
      </c>
      <c r="AO3" s="29"/>
      <c r="AP3" s="29"/>
      <c r="AQ3" s="29"/>
      <c r="AR3" s="29"/>
      <c r="AS3" s="29"/>
    </row>
    <row r="4" spans="1:50" s="37" customFormat="1" ht="21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Me</v>
      </c>
      <c r="K4" s="35" t="str">
        <f t="shared" si="2"/>
        <v>Je</v>
      </c>
      <c r="L4" s="35" t="str">
        <f t="shared" si="2"/>
        <v>Ve</v>
      </c>
      <c r="M4" s="35" t="str">
        <f t="shared" si="2"/>
        <v>Sa</v>
      </c>
      <c r="N4" s="35" t="str">
        <f t="shared" si="2"/>
        <v>Di</v>
      </c>
      <c r="O4" s="35" t="str">
        <f t="shared" si="2"/>
        <v>Lu</v>
      </c>
      <c r="P4" s="35" t="str">
        <f t="shared" si="2"/>
        <v>Ma</v>
      </c>
      <c r="Q4" s="35" t="str">
        <f t="shared" si="2"/>
        <v>Me</v>
      </c>
      <c r="R4" s="35" t="str">
        <f t="shared" si="2"/>
        <v>Je</v>
      </c>
      <c r="S4" s="35" t="str">
        <f t="shared" si="2"/>
        <v>Ve</v>
      </c>
      <c r="T4" s="35" t="str">
        <f t="shared" si="2"/>
        <v>Sa</v>
      </c>
      <c r="U4" s="35" t="str">
        <f t="shared" si="2"/>
        <v>Di</v>
      </c>
      <c r="V4" s="35" t="str">
        <f t="shared" si="2"/>
        <v>Lu</v>
      </c>
      <c r="W4" s="35" t="str">
        <f t="shared" si="2"/>
        <v>Ma</v>
      </c>
      <c r="X4" s="35" t="str">
        <f t="shared" si="2"/>
        <v>Me</v>
      </c>
      <c r="Y4" s="35" t="str">
        <f t="shared" si="2"/>
        <v>Je</v>
      </c>
      <c r="Z4" s="35" t="str">
        <f t="shared" si="2"/>
        <v>Ve</v>
      </c>
      <c r="AA4" s="35" t="str">
        <f t="shared" si="2"/>
        <v>Sa</v>
      </c>
      <c r="AB4" s="35" t="str">
        <f t="shared" si="2"/>
        <v>Di</v>
      </c>
      <c r="AC4" s="35" t="str">
        <f t="shared" si="2"/>
        <v>Lu</v>
      </c>
      <c r="AD4" s="35" t="str">
        <f t="shared" si="2"/>
        <v>Ma</v>
      </c>
      <c r="AE4" s="35" t="str">
        <f t="shared" si="2"/>
        <v>Me</v>
      </c>
      <c r="AF4" s="35" t="str">
        <f t="shared" si="2"/>
        <v>Je</v>
      </c>
      <c r="AG4" s="35" t="str">
        <f t="shared" si="2"/>
        <v>Ve</v>
      </c>
      <c r="AH4" s="35" t="str">
        <f t="shared" si="2"/>
        <v>Sa</v>
      </c>
      <c r="AI4" s="35" t="str">
        <f t="shared" si="2"/>
        <v>Di</v>
      </c>
      <c r="AJ4" s="35" t="str">
        <f t="shared" si="2"/>
        <v>Lu</v>
      </c>
      <c r="AK4" s="35" t="str">
        <f t="shared" si="2"/>
        <v>Ma</v>
      </c>
      <c r="AL4" s="35" t="str">
        <f t="shared" si="2"/>
        <v>Me</v>
      </c>
      <c r="AM4" s="35" t="str">
        <f t="shared" si="2"/>
        <v>Je</v>
      </c>
      <c r="AN4" s="36" t="str">
        <f t="shared" si="2"/>
        <v>Ve</v>
      </c>
      <c r="AO4" s="137" t="s">
        <v>83</v>
      </c>
      <c r="AP4" s="138"/>
      <c r="AQ4" s="138"/>
      <c r="AR4" s="138"/>
      <c r="AS4" s="139"/>
    </row>
    <row r="5" spans="1:50" s="49" customFormat="1" ht="1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Paramètres!F4</f>
        <v>42795</v>
      </c>
      <c r="K5" s="47">
        <f>J5+1</f>
        <v>42796</v>
      </c>
      <c r="L5" s="47">
        <f t="shared" ref="L5:AN5" si="3">K5+1</f>
        <v>42797</v>
      </c>
      <c r="M5" s="47">
        <f t="shared" si="3"/>
        <v>42798</v>
      </c>
      <c r="N5" s="47">
        <f t="shared" si="3"/>
        <v>42799</v>
      </c>
      <c r="O5" s="47">
        <f t="shared" si="3"/>
        <v>42800</v>
      </c>
      <c r="P5" s="47">
        <f t="shared" si="3"/>
        <v>42801</v>
      </c>
      <c r="Q5" s="47">
        <f t="shared" si="3"/>
        <v>42802</v>
      </c>
      <c r="R5" s="47">
        <f t="shared" si="3"/>
        <v>42803</v>
      </c>
      <c r="S5" s="47">
        <f t="shared" si="3"/>
        <v>42804</v>
      </c>
      <c r="T5" s="47">
        <f t="shared" si="3"/>
        <v>42805</v>
      </c>
      <c r="U5" s="47">
        <f t="shared" si="3"/>
        <v>42806</v>
      </c>
      <c r="V5" s="47">
        <f t="shared" si="3"/>
        <v>42807</v>
      </c>
      <c r="W5" s="47">
        <f t="shared" si="3"/>
        <v>42808</v>
      </c>
      <c r="X5" s="47">
        <f t="shared" si="3"/>
        <v>42809</v>
      </c>
      <c r="Y5" s="47">
        <f t="shared" si="3"/>
        <v>42810</v>
      </c>
      <c r="Z5" s="47">
        <f t="shared" si="3"/>
        <v>42811</v>
      </c>
      <c r="AA5" s="47">
        <f t="shared" si="3"/>
        <v>42812</v>
      </c>
      <c r="AB5" s="47">
        <f t="shared" si="3"/>
        <v>42813</v>
      </c>
      <c r="AC5" s="47">
        <f t="shared" si="3"/>
        <v>42814</v>
      </c>
      <c r="AD5" s="47">
        <f t="shared" si="3"/>
        <v>42815</v>
      </c>
      <c r="AE5" s="47">
        <f t="shared" si="3"/>
        <v>42816</v>
      </c>
      <c r="AF5" s="47">
        <f t="shared" si="3"/>
        <v>42817</v>
      </c>
      <c r="AG5" s="47">
        <f t="shared" si="3"/>
        <v>42818</v>
      </c>
      <c r="AH5" s="47">
        <f t="shared" si="3"/>
        <v>42819</v>
      </c>
      <c r="AI5" s="47">
        <f t="shared" si="3"/>
        <v>42820</v>
      </c>
      <c r="AJ5" s="47">
        <f t="shared" si="3"/>
        <v>42821</v>
      </c>
      <c r="AK5" s="47">
        <f t="shared" si="3"/>
        <v>42822</v>
      </c>
      <c r="AL5" s="47">
        <f t="shared" si="3"/>
        <v>42823</v>
      </c>
      <c r="AM5" s="47">
        <f t="shared" si="3"/>
        <v>42824</v>
      </c>
      <c r="AN5" s="48">
        <f t="shared" si="3"/>
        <v>42825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+FEVRIER[[#This Row],[CP ]]</f>
        <v>0</v>
      </c>
      <c r="F7" s="65">
        <f>+FEVRIER[[#This Row],[RTT ]]</f>
        <v>0</v>
      </c>
      <c r="G7" s="65">
        <f>+FEVRIER[[#This Row],[CSP ]]</f>
        <v>0</v>
      </c>
      <c r="H7" s="65">
        <f>+FEVRIER[[#This Row],[HAB ]]</f>
        <v>0</v>
      </c>
      <c r="I7" s="65">
        <f>+FEVRIER[[#This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+FEVRIER[[#This Row],[CP ]]</f>
        <v>0</v>
      </c>
      <c r="F8" s="65">
        <f>+FEVRIER[[#This Row],[RTT ]]</f>
        <v>0</v>
      </c>
      <c r="G8" s="65">
        <f>+FEVRIER[[#This Row],[CSP ]]</f>
        <v>0</v>
      </c>
      <c r="H8" s="65">
        <f>+FEVRIER[[#This Row],[HAB ]]</f>
        <v>0</v>
      </c>
      <c r="I8" s="65">
        <f>+FEVRIER[[#This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+FEVRIER[[#This Row],[CP ]]</f>
        <v>0</v>
      </c>
      <c r="F9" s="65">
        <f>+FEVRIER[[#This Row],[RTT ]]</f>
        <v>0</v>
      </c>
      <c r="G9" s="65">
        <f>+FEVRIER[[#This Row],[CSP ]]</f>
        <v>0</v>
      </c>
      <c r="H9" s="65">
        <f>+FEVRIER[[#This Row],[HAB ]]</f>
        <v>0</v>
      </c>
      <c r="I9" s="65">
        <f>+FEVRIER[[#This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+FEVRIER[[#This Row],[CP ]]</f>
        <v>0</v>
      </c>
      <c r="F10" s="128">
        <f>+FEVRIER[[#This Row],[RTT ]]</f>
        <v>0</v>
      </c>
      <c r="G10" s="128">
        <f>+FEVRIER[[#This Row],[CSP ]]</f>
        <v>0</v>
      </c>
      <c r="H10" s="128">
        <f>+FEVRIER[[#This Row],[HAB ]]</f>
        <v>0</v>
      </c>
      <c r="I10" s="128">
        <f>+FEVRIER[[#This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0</v>
      </c>
      <c r="AP10" s="128">
        <f t="shared" si="4"/>
        <v>0</v>
      </c>
      <c r="AQ10" s="128">
        <f t="shared" si="4"/>
        <v>0</v>
      </c>
      <c r="AR10" s="128">
        <f t="shared" si="4"/>
        <v>0</v>
      </c>
      <c r="AS10" s="133">
        <f t="shared" si="4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+FEVRIER[[#This Row],[CP ]]</f>
        <v>5</v>
      </c>
      <c r="F11" s="65">
        <f>+FEVRIER[[#This Row],[RTT ]]</f>
        <v>0</v>
      </c>
      <c r="G11" s="65">
        <f>+FEVRIER[[#This Row],[CSP ]]</f>
        <v>0</v>
      </c>
      <c r="H11" s="65">
        <f>+FEVRIER[[#This Row],[HAB ]]</f>
        <v>0</v>
      </c>
      <c r="I11" s="65">
        <f>+FEVRIER[[#This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 t="s">
        <v>0</v>
      </c>
      <c r="AD11" s="20" t="s">
        <v>0</v>
      </c>
      <c r="AE11" s="20" t="s">
        <v>0</v>
      </c>
      <c r="AF11" s="20" t="s">
        <v>0</v>
      </c>
      <c r="AG11" s="20" t="s">
        <v>0</v>
      </c>
      <c r="AH11" s="20"/>
      <c r="AI11" s="20"/>
      <c r="AJ11" s="20"/>
      <c r="AK11" s="20"/>
      <c r="AL11" s="20"/>
      <c r="AM11" s="20"/>
      <c r="AN11" s="21"/>
      <c r="AO11" s="66">
        <f t="shared" si="4"/>
        <v>0</v>
      </c>
      <c r="AP11" s="65">
        <f t="shared" si="4"/>
        <v>0</v>
      </c>
      <c r="AQ11" s="65">
        <f t="shared" si="4"/>
        <v>0</v>
      </c>
      <c r="AR11" s="65">
        <f t="shared" si="4"/>
        <v>0</v>
      </c>
      <c r="AS11" s="67">
        <f t="shared" si="4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+FEVRIER[[#This Row],[CP ]]</f>
        <v>-1</v>
      </c>
      <c r="F12" s="65">
        <f>+FEVRIER[[#This Row],[RTT ]]</f>
        <v>0</v>
      </c>
      <c r="G12" s="65">
        <f>+FEVRIER[[#This Row],[CSP ]]</f>
        <v>0</v>
      </c>
      <c r="H12" s="65">
        <f>+FEVRIER[[#This Row],[HAB ]]</f>
        <v>0</v>
      </c>
      <c r="I12" s="65">
        <f>+FEVRIER[[#This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-1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+FEVRIER[[#This Row],[CP ]]</f>
        <v>0</v>
      </c>
      <c r="F13" s="65">
        <f>+FEVRIER[[#This Row],[RTT ]]</f>
        <v>0</v>
      </c>
      <c r="G13" s="65">
        <f>+FEVRIER[[#This Row],[CSP ]]</f>
        <v>0</v>
      </c>
      <c r="H13" s="65">
        <f>+FEVRIER[[#This Row],[HAB ]]</f>
        <v>0</v>
      </c>
      <c r="I13" s="65">
        <f>+FEVRIER[[#This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0</v>
      </c>
      <c r="AP13" s="65">
        <f t="shared" si="4"/>
        <v>0</v>
      </c>
      <c r="AQ13" s="65">
        <f t="shared" si="4"/>
        <v>0</v>
      </c>
      <c r="AR13" s="65">
        <f t="shared" si="4"/>
        <v>0</v>
      </c>
      <c r="AS13" s="67">
        <f t="shared" si="4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+FEVRIER[[#This Row],[CP ]]</f>
        <v>0</v>
      </c>
      <c r="F14" s="65">
        <f>+FEVRIER[[#This Row],[RTT ]]</f>
        <v>0</v>
      </c>
      <c r="G14" s="65">
        <f>+FEVRIER[[#This Row],[CSP ]]</f>
        <v>0</v>
      </c>
      <c r="H14" s="65">
        <f>+FEVRIER[[#This Row],[HAB ]]</f>
        <v>0</v>
      </c>
      <c r="I14" s="65">
        <f>+FEVRIER[[#This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 t="s">
        <v>9</v>
      </c>
      <c r="AM14" s="20" t="s">
        <v>9</v>
      </c>
      <c r="AN14" s="21"/>
      <c r="AO14" s="66">
        <f t="shared" si="4"/>
        <v>0</v>
      </c>
      <c r="AP14" s="65">
        <f t="shared" si="4"/>
        <v>0</v>
      </c>
      <c r="AQ14" s="65">
        <f t="shared" si="4"/>
        <v>0</v>
      </c>
      <c r="AR14" s="65">
        <f t="shared" si="4"/>
        <v>0</v>
      </c>
      <c r="AS14" s="67">
        <f t="shared" si="4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+FEVRIER[[#This Row],[CP ]]</f>
        <v>0</v>
      </c>
      <c r="F15" s="65">
        <f>+FEVRIER[[#This Row],[RTT ]]</f>
        <v>0</v>
      </c>
      <c r="G15" s="65">
        <f>+FEVRIER[[#This Row],[CSP ]]</f>
        <v>0</v>
      </c>
      <c r="H15" s="65">
        <f>+FEVRIER[[#This Row],[HAB ]]</f>
        <v>-2</v>
      </c>
      <c r="I15" s="65">
        <f>+FEVRIER[[#This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0</v>
      </c>
      <c r="AP15" s="65">
        <f t="shared" si="4"/>
        <v>0</v>
      </c>
      <c r="AQ15" s="65">
        <f t="shared" si="4"/>
        <v>0</v>
      </c>
      <c r="AR15" s="65">
        <f t="shared" si="4"/>
        <v>-2</v>
      </c>
      <c r="AS15" s="67">
        <f t="shared" si="4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+FEVRIER[[#This Row],[CP ]]</f>
        <v>5</v>
      </c>
      <c r="F16" s="65">
        <f>+FEVRIER[[#This Row],[RTT ]]</f>
        <v>0</v>
      </c>
      <c r="G16" s="65">
        <f>+FEVRIER[[#This Row],[CSP ]]</f>
        <v>0</v>
      </c>
      <c r="H16" s="65">
        <f>+FEVRIER[[#This Row],[HAB ]]</f>
        <v>0</v>
      </c>
      <c r="I16" s="65">
        <f>+FEVRIER[[#This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5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+FEVRIER[[#This Row],[CP ]]</f>
        <v>0</v>
      </c>
      <c r="F17" s="65">
        <f>+FEVRIER[[#This Row],[RTT ]]</f>
        <v>0</v>
      </c>
      <c r="G17" s="65">
        <f>+FEVRIER[[#This Row],[CSP ]]</f>
        <v>0</v>
      </c>
      <c r="H17" s="65">
        <f>+FEVRIER[[#This Row],[HAB ]]</f>
        <v>0</v>
      </c>
      <c r="I17" s="65">
        <f>+FEVRIER[[#This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0</v>
      </c>
      <c r="AP17" s="65">
        <f t="shared" si="4"/>
        <v>0</v>
      </c>
      <c r="AQ17" s="65">
        <f t="shared" si="4"/>
        <v>0</v>
      </c>
      <c r="AR17" s="65">
        <f t="shared" si="4"/>
        <v>0</v>
      </c>
      <c r="AS17" s="67">
        <f t="shared" si="4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+FEVRIER[[#This Row],[CP ]]</f>
        <v>0</v>
      </c>
      <c r="F18" s="65">
        <f>+FEVRIER[[#This Row],[RTT ]]</f>
        <v>0</v>
      </c>
      <c r="G18" s="65">
        <f>+FEVRIER[[#This Row],[CSP ]]</f>
        <v>0</v>
      </c>
      <c r="H18" s="65">
        <f>+FEVRIER[[#This Row],[HAB ]]</f>
        <v>0</v>
      </c>
      <c r="I18" s="65">
        <f>+FEVRIER[[#This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 t="s">
        <v>0</v>
      </c>
      <c r="W18" s="20" t="s">
        <v>0</v>
      </c>
      <c r="X18" s="20" t="s">
        <v>0</v>
      </c>
      <c r="Y18" s="20" t="s">
        <v>0</v>
      </c>
      <c r="Z18" s="20" t="s">
        <v>0</v>
      </c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-5</v>
      </c>
      <c r="AP18" s="65">
        <f t="shared" si="4"/>
        <v>0</v>
      </c>
      <c r="AQ18" s="65">
        <f t="shared" si="4"/>
        <v>0</v>
      </c>
      <c r="AR18" s="65">
        <f t="shared" si="4"/>
        <v>0</v>
      </c>
      <c r="AS18" s="67">
        <f t="shared" si="4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+FEVRIER[[#This Row],[CP ]]</f>
        <v>0</v>
      </c>
      <c r="F19" s="65">
        <f>+FEVRIER[[#This Row],[RTT ]]</f>
        <v>0</v>
      </c>
      <c r="G19" s="65">
        <f>+FEVRIER[[#This Row],[CSP ]]</f>
        <v>0</v>
      </c>
      <c r="H19" s="65">
        <f>+FEVRIER[[#This Row],[HAB ]]</f>
        <v>0</v>
      </c>
      <c r="I19" s="65">
        <f>+FEVRIER[[#This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0</v>
      </c>
      <c r="AP19" s="65">
        <f t="shared" si="4"/>
        <v>0</v>
      </c>
      <c r="AQ19" s="65">
        <f t="shared" si="4"/>
        <v>0</v>
      </c>
      <c r="AR19" s="65">
        <f t="shared" si="4"/>
        <v>0</v>
      </c>
      <c r="AS19" s="67">
        <f t="shared" si="4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+FEVRIER[[#This Row],[CP ]]</f>
        <v>0</v>
      </c>
      <c r="F20" s="65">
        <f>+FEVRIER[[#This Row],[RTT ]]</f>
        <v>0</v>
      </c>
      <c r="G20" s="65">
        <f>+FEVRIER[[#This Row],[CSP ]]</f>
        <v>0</v>
      </c>
      <c r="H20" s="65">
        <f>+FEVRIER[[#This Row],[HAB ]]</f>
        <v>0</v>
      </c>
      <c r="I20" s="65">
        <f>+FEVRIER[[#This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0</v>
      </c>
      <c r="AP20" s="65">
        <f t="shared" si="4"/>
        <v>0</v>
      </c>
      <c r="AQ20" s="65">
        <f t="shared" si="4"/>
        <v>0</v>
      </c>
      <c r="AR20" s="65">
        <f t="shared" si="4"/>
        <v>0</v>
      </c>
      <c r="AS20" s="67">
        <f t="shared" si="4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+FEVRIER[[#This Row],[CP ]]</f>
        <v>5</v>
      </c>
      <c r="F21" s="65">
        <f>+FEVRIER[[#This Row],[RTT ]]</f>
        <v>0</v>
      </c>
      <c r="G21" s="65">
        <f>+FEVRIER[[#This Row],[CSP ]]</f>
        <v>2</v>
      </c>
      <c r="H21" s="65">
        <f>+FEVRIER[[#This Row],[HAB ]]</f>
        <v>0</v>
      </c>
      <c r="I21" s="65">
        <f>+FEVRIER[[#This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5</v>
      </c>
      <c r="AP21" s="65">
        <f t="shared" si="4"/>
        <v>0</v>
      </c>
      <c r="AQ21" s="65">
        <f t="shared" si="4"/>
        <v>2</v>
      </c>
      <c r="AR21" s="65">
        <f t="shared" si="4"/>
        <v>0</v>
      </c>
      <c r="AS21" s="67">
        <f t="shared" si="4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+FEVRIER[[#This Row],[CP ]]</f>
        <v>5</v>
      </c>
      <c r="F22" s="65">
        <f>+FEVRIER[[#This Row],[RTT ]]</f>
        <v>0</v>
      </c>
      <c r="G22" s="65">
        <f>+FEVRIER[[#This Row],[CSP ]]</f>
        <v>0</v>
      </c>
      <c r="H22" s="65">
        <f>+FEVRIER[[#This Row],[HAB ]]</f>
        <v>0</v>
      </c>
      <c r="I22" s="65">
        <f>+FEVRIER[[#This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5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+FEVRIER[[#This Row],[CP ]]</f>
        <v>5</v>
      </c>
      <c r="F23" s="65">
        <f>+FEVRIER[[#This Row],[RTT ]]</f>
        <v>0</v>
      </c>
      <c r="G23" s="65">
        <f>+FEVRIER[[#This Row],[CSP ]]</f>
        <v>2</v>
      </c>
      <c r="H23" s="65">
        <f>+FEVRIER[[#This Row],[HAB ]]</f>
        <v>0</v>
      </c>
      <c r="I23" s="65">
        <f>+FEVRIER[[#This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5</v>
      </c>
      <c r="AP23" s="65">
        <f t="shared" si="4"/>
        <v>0</v>
      </c>
      <c r="AQ23" s="65">
        <f t="shared" si="4"/>
        <v>2</v>
      </c>
      <c r="AR23" s="65">
        <f t="shared" si="4"/>
        <v>0</v>
      </c>
      <c r="AS23" s="67">
        <f t="shared" si="4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+FEVRIER[[#This Row],[CP ]]</f>
        <v>-2</v>
      </c>
      <c r="F24" s="65">
        <f>+FEVRIER[[#This Row],[RTT ]]</f>
        <v>0</v>
      </c>
      <c r="G24" s="65">
        <f>+FEVRIER[[#This Row],[CSP ]]</f>
        <v>2</v>
      </c>
      <c r="H24" s="65">
        <f>+FEVRIER[[#This Row],[HAB ]]</f>
        <v>0</v>
      </c>
      <c r="I24" s="65">
        <f>+FEVRIER[[#This Row],[RJF ]]</f>
        <v>0</v>
      </c>
      <c r="J24" s="19" t="s">
        <v>0</v>
      </c>
      <c r="K24" s="20" t="s">
        <v>0</v>
      </c>
      <c r="L24" s="20" t="s">
        <v>0</v>
      </c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-5</v>
      </c>
      <c r="AP24" s="65">
        <f t="shared" si="4"/>
        <v>0</v>
      </c>
      <c r="AQ24" s="65">
        <f t="shared" si="4"/>
        <v>2</v>
      </c>
      <c r="AR24" s="65">
        <f t="shared" si="4"/>
        <v>0</v>
      </c>
      <c r="AS24" s="67">
        <f t="shared" si="4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+FEVRIER[[#This Row],[CP ]]</f>
        <v>5</v>
      </c>
      <c r="F25" s="65">
        <f>+FEVRIER[[#This Row],[RTT ]]</f>
        <v>0</v>
      </c>
      <c r="G25" s="65">
        <f>+FEVRIER[[#This Row],[CSP ]]</f>
        <v>2</v>
      </c>
      <c r="H25" s="65">
        <f>+FEVRIER[[#This Row],[HAB ]]</f>
        <v>0</v>
      </c>
      <c r="I25" s="65">
        <f>+FEVRIER[[#This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5</v>
      </c>
      <c r="AP25" s="65">
        <f t="shared" si="4"/>
        <v>0</v>
      </c>
      <c r="AQ25" s="65">
        <f t="shared" si="4"/>
        <v>2</v>
      </c>
      <c r="AR25" s="65">
        <f t="shared" si="4"/>
        <v>0</v>
      </c>
      <c r="AS25" s="67">
        <f t="shared" si="4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+FEVRIER[[#This Row],[CP ]]</f>
        <v>0</v>
      </c>
      <c r="F26" s="65">
        <f>+FEVRIER[[#This Row],[RTT ]]</f>
        <v>0</v>
      </c>
      <c r="G26" s="65">
        <f>+FEVRIER[[#This Row],[CSP ]]</f>
        <v>0</v>
      </c>
      <c r="H26" s="65">
        <f>+FEVRIER[[#This Row],[HAB ]]</f>
        <v>0</v>
      </c>
      <c r="I26" s="65">
        <f>+FEVRIER[[#This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0</v>
      </c>
      <c r="AP26" s="65">
        <f t="shared" si="4"/>
        <v>0</v>
      </c>
      <c r="AQ26" s="65">
        <f t="shared" si="4"/>
        <v>0</v>
      </c>
      <c r="AR26" s="65">
        <f t="shared" si="4"/>
        <v>0</v>
      </c>
      <c r="AS26" s="67">
        <f t="shared" si="4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+FEVRIER[[#This Row],[CP ]]</f>
        <v>0</v>
      </c>
      <c r="F27" s="65">
        <f>+FEVRIER[[#This Row],[RTT ]]</f>
        <v>0</v>
      </c>
      <c r="G27" s="65">
        <f>+FEVRIER[[#This Row],[CSP ]]</f>
        <v>0</v>
      </c>
      <c r="H27" s="65">
        <f>+FEVRIER[[#This Row],[HAB ]]</f>
        <v>0</v>
      </c>
      <c r="I27" s="65">
        <f>+FEVRIER[[#This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0</v>
      </c>
      <c r="AP27" s="65">
        <f t="shared" si="4"/>
        <v>0</v>
      </c>
      <c r="AQ27" s="65">
        <f t="shared" si="4"/>
        <v>0</v>
      </c>
      <c r="AR27" s="65">
        <f t="shared" si="4"/>
        <v>0</v>
      </c>
      <c r="AS27" s="67">
        <f t="shared" si="4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+FEVRIER[[#This Row],[CP ]]</f>
        <v>5</v>
      </c>
      <c r="F28" s="65">
        <f>+FEVRIER[[#This Row],[RTT ]]</f>
        <v>0</v>
      </c>
      <c r="G28" s="65">
        <f>+FEVRIER[[#This Row],[CSP ]]</f>
        <v>2</v>
      </c>
      <c r="H28" s="65">
        <f>+FEVRIER[[#This Row],[HAB ]]</f>
        <v>-1</v>
      </c>
      <c r="I28" s="65">
        <f>+FEVRIER[[#This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5</v>
      </c>
      <c r="AP28" s="65">
        <f t="shared" si="4"/>
        <v>0</v>
      </c>
      <c r="AQ28" s="65">
        <f t="shared" si="4"/>
        <v>2</v>
      </c>
      <c r="AR28" s="65">
        <f t="shared" si="4"/>
        <v>-1</v>
      </c>
      <c r="AS28" s="67">
        <f t="shared" si="4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+FEVRIER[[#This Row],[CP ]]</f>
        <v>0</v>
      </c>
      <c r="F29" s="65">
        <f>+FEVRIER[[#This Row],[RTT ]]</f>
        <v>0</v>
      </c>
      <c r="G29" s="65">
        <f>+FEVRIER[[#This Row],[CSP ]]</f>
        <v>2</v>
      </c>
      <c r="H29" s="65">
        <f>+FEVRIER[[#This Row],[HAB ]]</f>
        <v>0</v>
      </c>
      <c r="I29" s="65">
        <f>+FEVRIER[[#This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2</v>
      </c>
      <c r="AR29" s="65">
        <f t="shared" si="4"/>
        <v>0</v>
      </c>
      <c r="AS29" s="67">
        <f t="shared" si="4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+FEVRIER[[#This Row],[CP ]]</f>
        <v>3</v>
      </c>
      <c r="F30" s="65">
        <f>+FEVRIER[[#This Row],[RTT ]]</f>
        <v>0</v>
      </c>
      <c r="G30" s="65">
        <f>+FEVRIER[[#This Row],[CSP ]]</f>
        <v>0</v>
      </c>
      <c r="H30" s="65">
        <f>+FEVRIER[[#This Row],[HAB ]]</f>
        <v>-2</v>
      </c>
      <c r="I30" s="65">
        <f>+FEVRIER[[#This Row],[RJF ]]</f>
        <v>0</v>
      </c>
      <c r="J30" s="19" t="s">
        <v>0</v>
      </c>
      <c r="K30" s="20" t="s">
        <v>0</v>
      </c>
      <c r="L30" s="20" t="s">
        <v>0</v>
      </c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0</v>
      </c>
      <c r="AP30" s="65">
        <f t="shared" si="4"/>
        <v>0</v>
      </c>
      <c r="AQ30" s="65">
        <f t="shared" si="4"/>
        <v>0</v>
      </c>
      <c r="AR30" s="65">
        <f t="shared" si="4"/>
        <v>-2</v>
      </c>
      <c r="AS30" s="67">
        <f t="shared" si="4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+FEVRIER[[#This Row],[CP ]]</f>
        <v>0</v>
      </c>
      <c r="F31" s="65">
        <f>+FEVRIER[[#This Row],[RTT ]]</f>
        <v>0</v>
      </c>
      <c r="G31" s="65">
        <f>+FEVRIER[[#This Row],[CSP ]]</f>
        <v>0</v>
      </c>
      <c r="H31" s="65">
        <f>+FEVRIER[[#This Row],[HAB ]]</f>
        <v>0</v>
      </c>
      <c r="I31" s="65">
        <f>+FEVRIER[[#This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 t="s">
        <v>0</v>
      </c>
      <c r="AD31" s="20" t="s">
        <v>0</v>
      </c>
      <c r="AE31" s="20" t="s">
        <v>0</v>
      </c>
      <c r="AF31" s="20" t="s">
        <v>0</v>
      </c>
      <c r="AG31" s="20" t="s">
        <v>0</v>
      </c>
      <c r="AH31" s="20"/>
      <c r="AI31" s="20"/>
      <c r="AJ31" s="20"/>
      <c r="AK31" s="20"/>
      <c r="AL31" s="20"/>
      <c r="AM31" s="20"/>
      <c r="AN31" s="21"/>
      <c r="AO31" s="66">
        <f t="shared" si="4"/>
        <v>-5</v>
      </c>
      <c r="AP31" s="65">
        <f t="shared" si="4"/>
        <v>0</v>
      </c>
      <c r="AQ31" s="65">
        <f t="shared" si="4"/>
        <v>0</v>
      </c>
      <c r="AR31" s="65">
        <f t="shared" si="4"/>
        <v>0</v>
      </c>
      <c r="AS31" s="67">
        <f t="shared" si="4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+FEVRIER[[#This Row],[CP ]]</f>
        <v>5</v>
      </c>
      <c r="F32" s="65">
        <f>+FEVRIER[[#This Row],[RTT ]]</f>
        <v>0</v>
      </c>
      <c r="G32" s="65">
        <f>+FEVRIER[[#This Row],[CSP ]]</f>
        <v>0</v>
      </c>
      <c r="H32" s="65">
        <f>+FEVRIER[[#This Row],[HAB ]]</f>
        <v>0</v>
      </c>
      <c r="I32" s="65">
        <f>+FEVRIER[[#This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5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+FEVRIER[[#This Row],[CP ]]</f>
        <v>0</v>
      </c>
      <c r="F33" s="65">
        <f>+FEVRIER[[#This Row],[RTT ]]</f>
        <v>0</v>
      </c>
      <c r="G33" s="65">
        <f>+FEVRIER[[#This Row],[CSP ]]</f>
        <v>0</v>
      </c>
      <c r="H33" s="65">
        <f>+FEVRIER[[#This Row],[HAB ]]</f>
        <v>-3</v>
      </c>
      <c r="I33" s="65">
        <f>+FEVRIER[[#This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 t="s">
        <v>0</v>
      </c>
      <c r="AK33" s="20" t="s">
        <v>0</v>
      </c>
      <c r="AL33" s="20" t="s">
        <v>0</v>
      </c>
      <c r="AM33" s="20" t="s">
        <v>0</v>
      </c>
      <c r="AN33" s="21" t="s">
        <v>0</v>
      </c>
      <c r="AO33" s="66">
        <f t="shared" si="4"/>
        <v>-5</v>
      </c>
      <c r="AP33" s="65">
        <f t="shared" si="4"/>
        <v>0</v>
      </c>
      <c r="AQ33" s="65">
        <f t="shared" si="4"/>
        <v>0</v>
      </c>
      <c r="AR33" s="65">
        <f t="shared" si="4"/>
        <v>-3</v>
      </c>
      <c r="AS33" s="67">
        <f t="shared" si="4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+FEVRIER[[#This Row],[CP ]]</f>
        <v>0</v>
      </c>
      <c r="F34" s="65">
        <f>+FEVRIER[[#This Row],[RTT ]]</f>
        <v>0</v>
      </c>
      <c r="G34" s="65">
        <f>+FEVRIER[[#This Row],[CSP ]]</f>
        <v>0</v>
      </c>
      <c r="H34" s="65">
        <f>+FEVRIER[[#This Row],[HAB ]]</f>
        <v>-2</v>
      </c>
      <c r="I34" s="65">
        <f>+FEVRIER[[#This Row],[RJF ]]</f>
        <v>0</v>
      </c>
      <c r="J34" s="19"/>
      <c r="K34" s="20"/>
      <c r="L34" s="20"/>
      <c r="M34" s="20"/>
      <c r="N34" s="20"/>
      <c r="O34" s="20" t="s">
        <v>0</v>
      </c>
      <c r="P34" s="20" t="s">
        <v>0</v>
      </c>
      <c r="Q34" s="20" t="s">
        <v>0</v>
      </c>
      <c r="R34" s="20" t="s">
        <v>0</v>
      </c>
      <c r="S34" s="20" t="s">
        <v>0</v>
      </c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-5</v>
      </c>
      <c r="AP34" s="65">
        <f t="shared" si="4"/>
        <v>0</v>
      </c>
      <c r="AQ34" s="65">
        <f t="shared" si="4"/>
        <v>0</v>
      </c>
      <c r="AR34" s="65">
        <f t="shared" si="4"/>
        <v>-2</v>
      </c>
      <c r="AS34" s="67">
        <f t="shared" si="4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+FEVRIER[[#This Row],[CP ]]</f>
        <v>5</v>
      </c>
      <c r="F35" s="65">
        <f>+FEVRIER[[#This Row],[RTT ]]</f>
        <v>0</v>
      </c>
      <c r="G35" s="65">
        <f>+FEVRIER[[#This Row],[CSP ]]</f>
        <v>0</v>
      </c>
      <c r="H35" s="65">
        <f>+FEVRIER[[#This Row],[HAB ]]</f>
        <v>-1</v>
      </c>
      <c r="I35" s="65">
        <f>+FEVRIER[[#This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 t="s">
        <v>0</v>
      </c>
      <c r="W35" s="20" t="s">
        <v>0</v>
      </c>
      <c r="X35" s="20" t="s">
        <v>0</v>
      </c>
      <c r="Y35" s="20" t="s">
        <v>0</v>
      </c>
      <c r="Z35" s="20" t="s">
        <v>0</v>
      </c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0</v>
      </c>
      <c r="AR35" s="65">
        <f t="shared" si="4"/>
        <v>-1</v>
      </c>
      <c r="AS35" s="67">
        <f t="shared" si="4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+FEVRIER[[#This Row],[CP ]]</f>
        <v>5</v>
      </c>
      <c r="F36" s="65">
        <f>+FEVRIER[[#This Row],[RTT ]]</f>
        <v>0</v>
      </c>
      <c r="G36" s="65">
        <f>+FEVRIER[[#This Row],[CSP ]]</f>
        <v>0</v>
      </c>
      <c r="H36" s="65">
        <f>+FEVRIER[[#This Row],[HAB ]]</f>
        <v>0</v>
      </c>
      <c r="I36" s="65">
        <f>+FEVRIER[[#This Row],[RJF ]]</f>
        <v>0</v>
      </c>
      <c r="J36" s="19"/>
      <c r="K36" s="20"/>
      <c r="L36" s="20"/>
      <c r="M36" s="20"/>
      <c r="N36" s="20"/>
      <c r="O36" s="20" t="s">
        <v>0</v>
      </c>
      <c r="P36" s="20" t="s">
        <v>0</v>
      </c>
      <c r="Q36" s="20" t="s">
        <v>0</v>
      </c>
      <c r="R36" s="20" t="s">
        <v>0</v>
      </c>
      <c r="S36" s="20" t="s">
        <v>0</v>
      </c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0</v>
      </c>
      <c r="AP36" s="65">
        <f t="shared" si="4"/>
        <v>0</v>
      </c>
      <c r="AQ36" s="65">
        <f t="shared" si="4"/>
        <v>0</v>
      </c>
      <c r="AR36" s="65">
        <f t="shared" si="4"/>
        <v>0</v>
      </c>
      <c r="AS36" s="67">
        <f t="shared" si="4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+FEVRIER[[#This Row],[CP ]]</f>
        <v>0</v>
      </c>
      <c r="F37" s="65">
        <f>+FEVRIER[[#This Row],[RTT ]]</f>
        <v>0</v>
      </c>
      <c r="G37" s="65">
        <f>+FEVRIER[[#This Row],[CSP ]]</f>
        <v>2</v>
      </c>
      <c r="H37" s="65">
        <f>+FEVRIER[[#This Row],[HAB ]]</f>
        <v>-2</v>
      </c>
      <c r="I37" s="65">
        <f>+FEVRIER[[#This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 t="s">
        <v>0</v>
      </c>
      <c r="AK37" s="20" t="s">
        <v>0</v>
      </c>
      <c r="AL37" s="20" t="s">
        <v>0</v>
      </c>
      <c r="AM37" s="20" t="s">
        <v>0</v>
      </c>
      <c r="AN37" s="21" t="s">
        <v>0</v>
      </c>
      <c r="AO37" s="66">
        <f t="shared" si="4"/>
        <v>-5</v>
      </c>
      <c r="AP37" s="65">
        <f t="shared" si="4"/>
        <v>0</v>
      </c>
      <c r="AQ37" s="65">
        <f t="shared" si="4"/>
        <v>2</v>
      </c>
      <c r="AR37" s="65">
        <f t="shared" si="4"/>
        <v>-2</v>
      </c>
      <c r="AS37" s="67">
        <f t="shared" si="4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+FEVRIER[[#This Row],[CP ]]</f>
        <v>0</v>
      </c>
      <c r="F38" s="65">
        <f>+FEVRIER[[#This Row],[RTT ]]</f>
        <v>0</v>
      </c>
      <c r="G38" s="65">
        <f>+FEVRIER[[#This Row],[CSP ]]</f>
        <v>2</v>
      </c>
      <c r="H38" s="65">
        <f>+FEVRIER[[#This Row],[HAB ]]</f>
        <v>-1</v>
      </c>
      <c r="I38" s="65">
        <f>+FEVRIER[[#This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0</v>
      </c>
      <c r="AP38" s="65">
        <f t="shared" si="4"/>
        <v>0</v>
      </c>
      <c r="AQ38" s="65">
        <f t="shared" si="4"/>
        <v>2</v>
      </c>
      <c r="AR38" s="65">
        <f t="shared" si="4"/>
        <v>-1</v>
      </c>
      <c r="AS38" s="67">
        <f t="shared" si="4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+FEVRIER[[#This Row],[CP ]]</f>
        <v>0</v>
      </c>
      <c r="F39" s="65">
        <f>+FEVRIER[[#This Row],[RTT ]]</f>
        <v>0</v>
      </c>
      <c r="G39" s="65">
        <f>+FEVRIER[[#This Row],[CSP ]]</f>
        <v>2</v>
      </c>
      <c r="H39" s="65">
        <f>+FEVRIER[[#This Row],[HAB ]]</f>
        <v>0</v>
      </c>
      <c r="I39" s="65">
        <f>+FEVRIER[[#This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 t="s">
        <v>0</v>
      </c>
      <c r="W39" s="20" t="s">
        <v>0</v>
      </c>
      <c r="X39" s="20" t="s">
        <v>0</v>
      </c>
      <c r="Y39" s="20" t="s">
        <v>0</v>
      </c>
      <c r="Z39" s="20" t="s">
        <v>0</v>
      </c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-5</v>
      </c>
      <c r="AP39" s="65">
        <f t="shared" si="5"/>
        <v>0</v>
      </c>
      <c r="AQ39" s="65">
        <f t="shared" si="5"/>
        <v>2</v>
      </c>
      <c r="AR39" s="65">
        <f t="shared" si="5"/>
        <v>0</v>
      </c>
      <c r="AS39" s="67">
        <f t="shared" si="5"/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+FEVRIER[[#This Row],[CP ]]</f>
        <v>0</v>
      </c>
      <c r="F40" s="65">
        <f>+FEVRIER[[#This Row],[RTT ]]</f>
        <v>0</v>
      </c>
      <c r="G40" s="65">
        <f>+FEVRIER[[#This Row],[CSP ]]</f>
        <v>0</v>
      </c>
      <c r="H40" s="65">
        <f>+FEVRIER[[#This Row],[HAB ]]</f>
        <v>0</v>
      </c>
      <c r="I40" s="65">
        <f>+FEVRIER[[#This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0</v>
      </c>
      <c r="AP40" s="65">
        <f t="shared" si="5"/>
        <v>0</v>
      </c>
      <c r="AQ40" s="65">
        <f t="shared" si="5"/>
        <v>0</v>
      </c>
      <c r="AR40" s="65">
        <f t="shared" si="5"/>
        <v>0</v>
      </c>
      <c r="AS40" s="67">
        <f t="shared" si="5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+FEVRIER[[#This Row],[CP ]]</f>
        <v>0</v>
      </c>
      <c r="F41" s="65">
        <f>+FEVRIER[[#This Row],[RTT ]]</f>
        <v>0</v>
      </c>
      <c r="G41" s="65">
        <f>+FEVRIER[[#This Row],[CSP ]]</f>
        <v>0</v>
      </c>
      <c r="H41" s="65">
        <f>+FEVRIER[[#This Row],[HAB ]]</f>
        <v>0</v>
      </c>
      <c r="I41" s="65">
        <f>+FEVRIER[[#This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0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7">
        <f t="shared" si="5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+FEVRIER[[#This Row],[CP ]]</f>
        <v>0</v>
      </c>
      <c r="F42" s="65">
        <f>+FEVRIER[[#This Row],[RTT ]]</f>
        <v>0</v>
      </c>
      <c r="G42" s="65">
        <f>+FEVRIER[[#This Row],[CSP ]]</f>
        <v>0</v>
      </c>
      <c r="H42" s="65">
        <f>+FEVRIER[[#This Row],[HAB ]]</f>
        <v>0</v>
      </c>
      <c r="I42" s="65">
        <f>+FEVRIER[[#This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0</v>
      </c>
      <c r="AP42" s="65">
        <f t="shared" si="5"/>
        <v>0</v>
      </c>
      <c r="AQ42" s="65">
        <f t="shared" si="5"/>
        <v>0</v>
      </c>
      <c r="AR42" s="65">
        <f t="shared" si="5"/>
        <v>0</v>
      </c>
      <c r="AS42" s="67">
        <f t="shared" si="5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+FEVRIER[[#This Row],[CP ]]</f>
        <v>0</v>
      </c>
      <c r="F43" s="65">
        <f>+FEVRIER[[#This Row],[RTT ]]</f>
        <v>0</v>
      </c>
      <c r="G43" s="65">
        <f>+FEVRIER[[#This Row],[CSP ]]</f>
        <v>0</v>
      </c>
      <c r="H43" s="65">
        <f>+FEVRIER[[#This Row],[HAB ]]</f>
        <v>0</v>
      </c>
      <c r="I43" s="65">
        <f>+FEVRIER[[#This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0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+FEVRIER[[#This Row],[CP ]]</f>
        <v>0</v>
      </c>
      <c r="F44" s="65">
        <f>+FEVRIER[[#This Row],[RTT ]]</f>
        <v>0</v>
      </c>
      <c r="G44" s="65">
        <f>+FEVRIER[[#This Row],[CSP ]]</f>
        <v>0</v>
      </c>
      <c r="H44" s="65">
        <f>+FEVRIER[[#This Row],[HAB ]]</f>
        <v>0</v>
      </c>
      <c r="I44" s="65">
        <f>+FEVRIER[[#This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0</v>
      </c>
      <c r="AP44" s="65">
        <f t="shared" si="5"/>
        <v>0</v>
      </c>
      <c r="AQ44" s="65">
        <f t="shared" si="5"/>
        <v>0</v>
      </c>
      <c r="AR44" s="65">
        <f t="shared" si="5"/>
        <v>0</v>
      </c>
      <c r="AS44" s="67">
        <f t="shared" si="5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+FEVRIER[[#This Row],[CP ]]</f>
        <v>0</v>
      </c>
      <c r="F45" s="65">
        <f>+FEVRIER[[#This Row],[RTT ]]</f>
        <v>0</v>
      </c>
      <c r="G45" s="65">
        <f>+FEVRIER[[#This Row],[CSP ]]</f>
        <v>0</v>
      </c>
      <c r="H45" s="65">
        <f>+FEVRIER[[#This Row],[HAB ]]</f>
        <v>0</v>
      </c>
      <c r="I45" s="65">
        <f>+FEVRIER[[#This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0</v>
      </c>
      <c r="AP45" s="65">
        <f t="shared" si="5"/>
        <v>0</v>
      </c>
      <c r="AQ45" s="65">
        <f t="shared" si="5"/>
        <v>0</v>
      </c>
      <c r="AR45" s="65">
        <f t="shared" si="5"/>
        <v>0</v>
      </c>
      <c r="AS45" s="67">
        <f t="shared" si="5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+FEVRIER[[#This Row],[CP ]]</f>
        <v>0</v>
      </c>
      <c r="F46" s="65">
        <f>+FEVRIER[[#This Row],[RTT ]]</f>
        <v>0</v>
      </c>
      <c r="G46" s="65">
        <f>+FEVRIER[[#This Row],[CSP ]]</f>
        <v>0</v>
      </c>
      <c r="H46" s="65">
        <f>+FEVRIER[[#This Row],[HAB ]]</f>
        <v>0</v>
      </c>
      <c r="I46" s="65">
        <f>+FEVRIER[[#This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0</v>
      </c>
      <c r="AP46" s="65">
        <f t="shared" si="5"/>
        <v>0</v>
      </c>
      <c r="AQ46" s="65">
        <f t="shared" si="5"/>
        <v>0</v>
      </c>
      <c r="AR46" s="65">
        <f t="shared" si="5"/>
        <v>0</v>
      </c>
      <c r="AS46" s="67">
        <f t="shared" si="5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+FEVRIER[[#This Row],[CP ]]</f>
        <v>0</v>
      </c>
      <c r="F47" s="65">
        <f>+FEVRIER[[#This Row],[RTT ]]</f>
        <v>0</v>
      </c>
      <c r="G47" s="65">
        <f>+FEVRIER[[#This Row],[CSP ]]</f>
        <v>0</v>
      </c>
      <c r="H47" s="65">
        <f>+FEVRIER[[#This Row],[HAB ]]</f>
        <v>0</v>
      </c>
      <c r="I47" s="65">
        <f>+FEVRIER[[#This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0</v>
      </c>
      <c r="AP47" s="65">
        <f t="shared" si="5"/>
        <v>0</v>
      </c>
      <c r="AQ47" s="65">
        <f t="shared" si="5"/>
        <v>0</v>
      </c>
      <c r="AR47" s="65">
        <f t="shared" si="5"/>
        <v>0</v>
      </c>
      <c r="AS47" s="67">
        <f t="shared" si="5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+FEVRIER[[#This Row],[CP ]]</f>
        <v>0</v>
      </c>
      <c r="F48" s="65">
        <f>+FEVRIER[[#This Row],[RTT ]]</f>
        <v>0</v>
      </c>
      <c r="G48" s="65">
        <f>+FEVRIER[[#This Row],[CSP ]]</f>
        <v>0</v>
      </c>
      <c r="H48" s="65">
        <f>+FEVRIER[[#This Row],[HAB ]]</f>
        <v>0</v>
      </c>
      <c r="I48" s="65">
        <f>+FEVRIER[[#This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0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+FEVRIER[[#This Row],[CP ]]</f>
        <v>0</v>
      </c>
      <c r="F49" s="65">
        <f>+FEVRIER[[#This Row],[RTT ]]</f>
        <v>0</v>
      </c>
      <c r="G49" s="65">
        <f>+FEVRIER[[#This Row],[CSP ]]</f>
        <v>0</v>
      </c>
      <c r="H49" s="65">
        <f>+FEVRIER[[#This Row],[HAB ]]</f>
        <v>0</v>
      </c>
      <c r="I49" s="65">
        <f>+FEVRIER[[#This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0</v>
      </c>
      <c r="AP49" s="65">
        <f t="shared" si="5"/>
        <v>0</v>
      </c>
      <c r="AQ49" s="65">
        <f t="shared" si="5"/>
        <v>0</v>
      </c>
      <c r="AR49" s="65">
        <f t="shared" si="5"/>
        <v>0</v>
      </c>
      <c r="AS49" s="67">
        <f t="shared" si="5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+FEVRIER[[#This Row],[CP ]]</f>
        <v>0</v>
      </c>
      <c r="F50" s="65">
        <f>+FEVRIER[[#This Row],[RTT ]]</f>
        <v>0</v>
      </c>
      <c r="G50" s="65">
        <f>+FEVRIER[[#This Row],[CSP ]]</f>
        <v>0</v>
      </c>
      <c r="H50" s="65">
        <f>+FEVRIER[[#This Row],[HAB ]]</f>
        <v>0</v>
      </c>
      <c r="I50" s="65">
        <f>+FEVRIER[[#This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0</v>
      </c>
      <c r="AP50" s="65">
        <f t="shared" si="5"/>
        <v>0</v>
      </c>
      <c r="AQ50" s="65">
        <f t="shared" si="5"/>
        <v>0</v>
      </c>
      <c r="AR50" s="65">
        <f t="shared" si="5"/>
        <v>0</v>
      </c>
      <c r="AS50" s="67">
        <f t="shared" si="5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+FEVRIER[[#This Row],[CP ]]</f>
        <v>0</v>
      </c>
      <c r="F51" s="65">
        <f>+FEVRIER[[#This Row],[RTT ]]</f>
        <v>0</v>
      </c>
      <c r="G51" s="65">
        <f>+FEVRIER[[#This Row],[CSP ]]</f>
        <v>0</v>
      </c>
      <c r="H51" s="65">
        <f>+FEVRIER[[#This Row],[HAB ]]</f>
        <v>0</v>
      </c>
      <c r="I51" s="65">
        <f>+FEVRIER[[#This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0</v>
      </c>
      <c r="AP51" s="65">
        <f t="shared" si="5"/>
        <v>0</v>
      </c>
      <c r="AQ51" s="65">
        <f t="shared" si="5"/>
        <v>0</v>
      </c>
      <c r="AR51" s="65">
        <f t="shared" si="5"/>
        <v>0</v>
      </c>
      <c r="AS51" s="67">
        <f t="shared" si="5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+FEVRIER[[#This Row],[CP ]]</f>
        <v>0</v>
      </c>
      <c r="F52" s="65">
        <f>+FEVRIER[[#This Row],[RTT ]]</f>
        <v>0</v>
      </c>
      <c r="G52" s="65">
        <f>+FEVRIER[[#This Row],[CSP ]]</f>
        <v>0</v>
      </c>
      <c r="H52" s="65">
        <f>+FEVRIER[[#This Row],[HAB ]]</f>
        <v>0</v>
      </c>
      <c r="I52" s="65">
        <f>+FEVRIER[[#This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0</v>
      </c>
      <c r="AP52" s="65">
        <f t="shared" si="5"/>
        <v>0</v>
      </c>
      <c r="AQ52" s="65">
        <f t="shared" si="5"/>
        <v>0</v>
      </c>
      <c r="AR52" s="65">
        <f t="shared" si="5"/>
        <v>0</v>
      </c>
      <c r="AS52" s="67">
        <f t="shared" si="5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+FEVRIER[[#This Row],[CP ]]</f>
        <v>0</v>
      </c>
      <c r="F53" s="65">
        <f>+FEVRIER[[#This Row],[RTT ]]</f>
        <v>0</v>
      </c>
      <c r="G53" s="65">
        <f>+FEVRIER[[#This Row],[CSP ]]</f>
        <v>0</v>
      </c>
      <c r="H53" s="65">
        <f>+FEVRIER[[#This Row],[HAB ]]</f>
        <v>0</v>
      </c>
      <c r="I53" s="65">
        <f>+FEVRIER[[#This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0</v>
      </c>
      <c r="AP53" s="65">
        <f t="shared" si="5"/>
        <v>0</v>
      </c>
      <c r="AQ53" s="65">
        <f t="shared" si="5"/>
        <v>0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+FEVRIER[[#This Row],[CP ]]</f>
        <v>0</v>
      </c>
      <c r="F54" s="65">
        <f>+FEVRIER[[#This Row],[RTT ]]</f>
        <v>0</v>
      </c>
      <c r="G54" s="65">
        <f>+FEVRIER[[#This Row],[CSP ]]</f>
        <v>0</v>
      </c>
      <c r="H54" s="65">
        <f>+FEVRIER[[#This Row],[HAB ]]</f>
        <v>0</v>
      </c>
      <c r="I54" s="65">
        <f>+FEVRIER[[#This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0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+FEVRIER[[#This Row],[CP ]]</f>
        <v>0</v>
      </c>
      <c r="F55" s="65">
        <f>+FEVRIER[[#This Row],[RTT ]]</f>
        <v>0</v>
      </c>
      <c r="G55" s="65">
        <f>+FEVRIER[[#This Row],[CSP ]]</f>
        <v>0</v>
      </c>
      <c r="H55" s="65">
        <f>+FEVRIER[[#This Row],[HAB ]]</f>
        <v>0</v>
      </c>
      <c r="I55" s="65">
        <f>+FEVRIER[[#This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0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+FEVRIER[[#This Row],[CP ]]</f>
        <v>0</v>
      </c>
      <c r="F56" s="65">
        <f>+FEVRIER[[#This Row],[RTT ]]</f>
        <v>0</v>
      </c>
      <c r="G56" s="65">
        <f>+FEVRIER[[#This Row],[CSP ]]</f>
        <v>0</v>
      </c>
      <c r="H56" s="65">
        <f>+FEVRIER[[#This Row],[HAB ]]</f>
        <v>0</v>
      </c>
      <c r="I56" s="65">
        <f>+FEVRIER[[#This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0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+FEVRIER[[#This Row],[CP ]]</f>
        <v>0</v>
      </c>
      <c r="F57" s="65">
        <f>+FEVRIER[[#This Row],[RTT ]]</f>
        <v>0</v>
      </c>
      <c r="G57" s="65">
        <f>+FEVRIER[[#This Row],[CSP ]]</f>
        <v>0</v>
      </c>
      <c r="H57" s="65">
        <f>+FEVRIER[[#This Row],[HAB ]]</f>
        <v>0</v>
      </c>
      <c r="I57" s="65">
        <f>+FEVRIER[[#This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0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+FEVRIER[[#This Row],[CP ]]</f>
        <v>0</v>
      </c>
      <c r="F58" s="65">
        <f>+FEVRIER[[#This Row],[RTT ]]</f>
        <v>0</v>
      </c>
      <c r="G58" s="65">
        <f>+FEVRIER[[#This Row],[CSP ]]</f>
        <v>0</v>
      </c>
      <c r="H58" s="65">
        <f>+FEVRIER[[#This Row],[HAB ]]</f>
        <v>0</v>
      </c>
      <c r="I58" s="65">
        <f>+FEVRIER[[#This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0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+FEVRIER[[#This Row],[CP ]]</f>
        <v>0</v>
      </c>
      <c r="F59" s="65">
        <f>+FEVRIER[[#This Row],[RTT ]]</f>
        <v>0</v>
      </c>
      <c r="G59" s="65">
        <f>+FEVRIER[[#This Row],[CSP ]]</f>
        <v>0</v>
      </c>
      <c r="H59" s="65">
        <f>+FEVRIER[[#This Row],[HAB ]]</f>
        <v>0</v>
      </c>
      <c r="I59" s="65">
        <f>+FEVRIER[[#This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0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+FEVRIER[[#This Row],[CP ]]</f>
        <v>0</v>
      </c>
      <c r="F60" s="65">
        <f>+FEVRIER[[#This Row],[RTT ]]</f>
        <v>0</v>
      </c>
      <c r="G60" s="65">
        <f>+FEVRIER[[#This Row],[CSP ]]</f>
        <v>0</v>
      </c>
      <c r="H60" s="65">
        <f>+FEVRIER[[#This Row],[HAB ]]</f>
        <v>0</v>
      </c>
      <c r="I60" s="65">
        <f>+FEVRIER[[#This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0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+FEVRIER[[#This Row],[CP ]]</f>
        <v>0</v>
      </c>
      <c r="F61" s="65">
        <f>+FEVRIER[[#This Row],[RTT ]]</f>
        <v>0</v>
      </c>
      <c r="G61" s="65">
        <f>+FEVRIER[[#This Row],[CSP ]]</f>
        <v>0</v>
      </c>
      <c r="H61" s="65">
        <f>+FEVRIER[[#This Row],[HAB ]]</f>
        <v>0</v>
      </c>
      <c r="I61" s="65">
        <f>+FEVRIER[[#This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+FEVRIER[[#This Row],[CP ]]</f>
        <v>0</v>
      </c>
      <c r="F62" s="65">
        <f>+FEVRIER[[#This Row],[RTT ]]</f>
        <v>0</v>
      </c>
      <c r="G62" s="65">
        <f>+FEVRIER[[#This Row],[CSP ]]</f>
        <v>0</v>
      </c>
      <c r="H62" s="65">
        <f>+FEVRIER[[#This Row],[HAB ]]</f>
        <v>0</v>
      </c>
      <c r="I62" s="65">
        <f>+FEVRIER[[#This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50</v>
      </c>
      <c r="F63" s="73">
        <f>SUM(F11:F40)</f>
        <v>0</v>
      </c>
      <c r="G63" s="73">
        <f>SUM(G11:G40)</f>
        <v>18</v>
      </c>
      <c r="H63" s="73">
        <f>SUM(H11:H40)</f>
        <v>-14</v>
      </c>
      <c r="I63" s="73">
        <f>SUM(I11:I40)</f>
        <v>0</v>
      </c>
      <c r="J63" s="74">
        <f t="shared" ref="J63:AN63" si="6">COUNTA(J11:J40)</f>
        <v>2</v>
      </c>
      <c r="K63" s="73">
        <f t="shared" si="6"/>
        <v>2</v>
      </c>
      <c r="L63" s="73">
        <f t="shared" si="6"/>
        <v>2</v>
      </c>
      <c r="M63" s="73">
        <f t="shared" si="6"/>
        <v>0</v>
      </c>
      <c r="N63" s="73">
        <f t="shared" si="6"/>
        <v>0</v>
      </c>
      <c r="O63" s="73">
        <f t="shared" si="6"/>
        <v>2</v>
      </c>
      <c r="P63" s="73">
        <f t="shared" si="6"/>
        <v>2</v>
      </c>
      <c r="Q63" s="73">
        <f t="shared" si="6"/>
        <v>2</v>
      </c>
      <c r="R63" s="73">
        <f t="shared" si="6"/>
        <v>2</v>
      </c>
      <c r="S63" s="73">
        <f t="shared" si="6"/>
        <v>2</v>
      </c>
      <c r="T63" s="73">
        <f t="shared" si="6"/>
        <v>0</v>
      </c>
      <c r="U63" s="73">
        <f t="shared" si="6"/>
        <v>0</v>
      </c>
      <c r="V63" s="73">
        <f t="shared" si="6"/>
        <v>3</v>
      </c>
      <c r="W63" s="73">
        <f t="shared" si="6"/>
        <v>3</v>
      </c>
      <c r="X63" s="73">
        <f t="shared" si="6"/>
        <v>3</v>
      </c>
      <c r="Y63" s="73">
        <f t="shared" si="6"/>
        <v>3</v>
      </c>
      <c r="Z63" s="73">
        <f t="shared" si="6"/>
        <v>3</v>
      </c>
      <c r="AA63" s="73">
        <f t="shared" si="6"/>
        <v>0</v>
      </c>
      <c r="AB63" s="73">
        <f t="shared" si="6"/>
        <v>0</v>
      </c>
      <c r="AC63" s="73">
        <f t="shared" si="6"/>
        <v>2</v>
      </c>
      <c r="AD63" s="73">
        <f t="shared" si="6"/>
        <v>2</v>
      </c>
      <c r="AE63" s="73">
        <f t="shared" si="6"/>
        <v>2</v>
      </c>
      <c r="AF63" s="73">
        <f t="shared" si="6"/>
        <v>2</v>
      </c>
      <c r="AG63" s="73">
        <f t="shared" si="6"/>
        <v>2</v>
      </c>
      <c r="AH63" s="73">
        <f t="shared" si="6"/>
        <v>0</v>
      </c>
      <c r="AI63" s="73">
        <f t="shared" si="6"/>
        <v>0</v>
      </c>
      <c r="AJ63" s="73">
        <f t="shared" si="6"/>
        <v>2</v>
      </c>
      <c r="AK63" s="73">
        <f t="shared" si="6"/>
        <v>2</v>
      </c>
      <c r="AL63" s="73">
        <f t="shared" si="6"/>
        <v>3</v>
      </c>
      <c r="AM63" s="73">
        <f t="shared" si="6"/>
        <v>3</v>
      </c>
      <c r="AN63" s="75">
        <f t="shared" si="6"/>
        <v>2</v>
      </c>
      <c r="AO63" s="76">
        <f>SUM(AO11:AO40)</f>
        <v>-1</v>
      </c>
      <c r="AP63" s="73">
        <f>SUM(AP11:AP40)</f>
        <v>0</v>
      </c>
      <c r="AQ63" s="73">
        <f>SUM(AQ11:AQ40)</f>
        <v>18</v>
      </c>
      <c r="AR63" s="73">
        <f>SUM(AR11:AR40)</f>
        <v>-14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50</v>
      </c>
      <c r="F67" s="86">
        <f t="shared" ref="F67:AS67" si="10">SUM(F63:F66)</f>
        <v>0</v>
      </c>
      <c r="G67" s="86">
        <f t="shared" si="10"/>
        <v>18</v>
      </c>
      <c r="H67" s="86">
        <f t="shared" si="10"/>
        <v>-14</v>
      </c>
      <c r="I67" s="86">
        <f t="shared" si="10"/>
        <v>0</v>
      </c>
      <c r="J67" s="87">
        <f t="shared" si="10"/>
        <v>2</v>
      </c>
      <c r="K67" s="86">
        <f t="shared" si="10"/>
        <v>2</v>
      </c>
      <c r="L67" s="86">
        <f t="shared" si="10"/>
        <v>2</v>
      </c>
      <c r="M67" s="86">
        <f t="shared" si="10"/>
        <v>0</v>
      </c>
      <c r="N67" s="86">
        <f t="shared" si="10"/>
        <v>0</v>
      </c>
      <c r="O67" s="86">
        <f t="shared" si="10"/>
        <v>2</v>
      </c>
      <c r="P67" s="86">
        <f t="shared" si="10"/>
        <v>2</v>
      </c>
      <c r="Q67" s="86">
        <f t="shared" si="10"/>
        <v>2</v>
      </c>
      <c r="R67" s="86">
        <f t="shared" si="10"/>
        <v>2</v>
      </c>
      <c r="S67" s="86">
        <f t="shared" si="10"/>
        <v>2</v>
      </c>
      <c r="T67" s="86">
        <f t="shared" si="10"/>
        <v>0</v>
      </c>
      <c r="U67" s="86">
        <f t="shared" si="10"/>
        <v>0</v>
      </c>
      <c r="V67" s="86">
        <f t="shared" si="10"/>
        <v>3</v>
      </c>
      <c r="W67" s="86">
        <f t="shared" si="10"/>
        <v>3</v>
      </c>
      <c r="X67" s="86">
        <f t="shared" si="10"/>
        <v>3</v>
      </c>
      <c r="Y67" s="86">
        <f t="shared" si="10"/>
        <v>3</v>
      </c>
      <c r="Z67" s="86">
        <f t="shared" si="10"/>
        <v>3</v>
      </c>
      <c r="AA67" s="86">
        <f t="shared" si="10"/>
        <v>0</v>
      </c>
      <c r="AB67" s="86">
        <f t="shared" si="10"/>
        <v>0</v>
      </c>
      <c r="AC67" s="86">
        <f t="shared" si="10"/>
        <v>2</v>
      </c>
      <c r="AD67" s="86">
        <f t="shared" si="10"/>
        <v>2</v>
      </c>
      <c r="AE67" s="86">
        <f t="shared" si="10"/>
        <v>2</v>
      </c>
      <c r="AF67" s="86">
        <f t="shared" si="10"/>
        <v>2</v>
      </c>
      <c r="AG67" s="86">
        <f t="shared" si="10"/>
        <v>2</v>
      </c>
      <c r="AH67" s="86">
        <f t="shared" si="10"/>
        <v>0</v>
      </c>
      <c r="AI67" s="86">
        <f t="shared" si="10"/>
        <v>0</v>
      </c>
      <c r="AJ67" s="86">
        <f t="shared" si="10"/>
        <v>2</v>
      </c>
      <c r="AK67" s="86">
        <f t="shared" si="10"/>
        <v>2</v>
      </c>
      <c r="AL67" s="86">
        <f t="shared" si="10"/>
        <v>3</v>
      </c>
      <c r="AM67" s="86">
        <f t="shared" si="10"/>
        <v>3</v>
      </c>
      <c r="AN67" s="88">
        <f t="shared" si="10"/>
        <v>2</v>
      </c>
      <c r="AO67" s="89">
        <f t="shared" si="10"/>
        <v>-1</v>
      </c>
      <c r="AP67" s="86">
        <f t="shared" si="10"/>
        <v>0</v>
      </c>
      <c r="AQ67" s="86">
        <f t="shared" si="10"/>
        <v>18</v>
      </c>
      <c r="AR67" s="86">
        <f t="shared" si="10"/>
        <v>-14</v>
      </c>
      <c r="AS67" s="86">
        <f t="shared" si="10"/>
        <v>0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N1"/>
    <mergeCell ref="E4:I4"/>
    <mergeCell ref="AO4:AS4"/>
  </mergeCells>
  <conditionalFormatting sqref="J7:AN62">
    <cfRule type="cellIs" dxfId="1043" priority="14" stopIfTrue="1" operator="equal">
      <formula>"RCL"</formula>
    </cfRule>
    <cfRule type="cellIs" dxfId="1042" priority="15" stopIfTrue="1" operator="equal">
      <formula>"RC"</formula>
    </cfRule>
    <cfRule type="cellIs" dxfId="1041" priority="17" operator="equal">
      <formula>"MAL"</formula>
    </cfRule>
    <cfRule type="cellIs" dxfId="1040" priority="18" operator="equal">
      <formula>"RJF"</formula>
    </cfRule>
    <cfRule type="cellIs" dxfId="1039" priority="19" operator="equal">
      <formula>"HAB"</formula>
    </cfRule>
    <cfRule type="cellIs" dxfId="1038" priority="20" operator="equal">
      <formula>"CSP"</formula>
    </cfRule>
    <cfRule type="cellIs" dxfId="1037" priority="21" operator="equal">
      <formula>"RTT"</formula>
    </cfRule>
    <cfRule type="cellIs" dxfId="1036" priority="22" operator="equal">
      <formula>"CP"</formula>
    </cfRule>
    <cfRule type="containsText" dxfId="1035" priority="23" operator="containsText" text="F">
      <formula>NOT(ISERROR(SEARCH("F",J7)))</formula>
    </cfRule>
  </conditionalFormatting>
  <conditionalFormatting sqref="J7:AN62">
    <cfRule type="notContainsBlanks" dxfId="1034" priority="24">
      <formula>LEN(TRIM(J7))&gt;0</formula>
    </cfRule>
  </conditionalFormatting>
  <conditionalFormatting sqref="AO7:AS62">
    <cfRule type="cellIs" dxfId="1033" priority="16" operator="lessThan">
      <formula>0</formula>
    </cfRule>
  </conditionalFormatting>
  <conditionalFormatting sqref="J3:AN67">
    <cfRule type="expression" dxfId="1032" priority="25">
      <formula>J$3=6</formula>
    </cfRule>
    <cfRule type="expression" dxfId="1031" priority="26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2" id="{EA4E51DE-815A-44FC-BC0C-26178751E535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3" id="{A861CE63-E405-4343-9ADE-8DD080AEC683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07" id="{1F5414ED-144F-4DCC-A29B-908356DA5051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8" id="{7E419351-859D-456B-957E-2FD165E8E52B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09" id="{CD9A54CC-B54E-4214-BFD0-A07261A6B417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0" id="{57AD0996-3EF3-4C63-9734-AAEA4350EB12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1" id="{99BC0532-051D-4243-89A9-63D75B616CFF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2" id="{8A2BAE29-AAAE-40D1-BF30-DC8B967190A7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3" id="{E396D448-A0C8-43C1-A73B-429D0F90B989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4" id="{DEEDEACD-9104-42A6-A28A-25BCF9E506F2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5" id="{D0CE4C52-6AFC-4F0A-AEAD-0CBDEBA93D89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591BE1F5-F72D-4ED2-8960-8069F5A4A03E}">
            <xm:f>Paramètres!$K$16</xm:f>
            <xm:f>Paramètres!$K$17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14:cfRule type="cellIs" priority="2" operator="between" id="{F3E6676B-9F4B-4A8B-876A-23604F9EED34}">
            <xm:f>Paramètres!$J$14</xm:f>
            <xm:f>Paramètres!$J$15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 filterMode="1">
    <tabColor rgb="FFFFCC00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Y36" sqref="Y36"/>
      <selection pane="topRight" activeCell="Y36" sqref="Y36"/>
      <selection pane="bottomLeft" activeCell="Y36" sqref="Y36"/>
      <selection pane="bottomRight" activeCell="B10" sqref="B10:AR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40">
        <f>+J5</f>
        <v>42826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</row>
    <row r="2" spans="1:49" ht="6" customHeight="1">
      <c r="C2" s="25"/>
      <c r="J2" s="109">
        <f>+J5</f>
        <v>42826</v>
      </c>
      <c r="K2" s="109">
        <f t="shared" ref="K2:AM2" si="0">+K5</f>
        <v>42827</v>
      </c>
      <c r="L2" s="109">
        <f t="shared" si="0"/>
        <v>42828</v>
      </c>
      <c r="M2" s="109">
        <f t="shared" si="0"/>
        <v>42829</v>
      </c>
      <c r="N2" s="109">
        <f t="shared" si="0"/>
        <v>42830</v>
      </c>
      <c r="O2" s="109">
        <f t="shared" si="0"/>
        <v>42831</v>
      </c>
      <c r="P2" s="109">
        <f t="shared" si="0"/>
        <v>42832</v>
      </c>
      <c r="Q2" s="109">
        <f t="shared" si="0"/>
        <v>42833</v>
      </c>
      <c r="R2" s="109">
        <f t="shared" si="0"/>
        <v>42834</v>
      </c>
      <c r="S2" s="109">
        <f t="shared" si="0"/>
        <v>42835</v>
      </c>
      <c r="T2" s="109">
        <f t="shared" si="0"/>
        <v>42836</v>
      </c>
      <c r="U2" s="109">
        <f t="shared" si="0"/>
        <v>42837</v>
      </c>
      <c r="V2" s="109">
        <f t="shared" si="0"/>
        <v>42838</v>
      </c>
      <c r="W2" s="109">
        <f t="shared" si="0"/>
        <v>42839</v>
      </c>
      <c r="X2" s="109">
        <f t="shared" si="0"/>
        <v>42840</v>
      </c>
      <c r="Y2" s="109">
        <f t="shared" si="0"/>
        <v>42841</v>
      </c>
      <c r="Z2" s="109">
        <f t="shared" si="0"/>
        <v>42842</v>
      </c>
      <c r="AA2" s="109">
        <f t="shared" si="0"/>
        <v>42843</v>
      </c>
      <c r="AB2" s="109">
        <f t="shared" si="0"/>
        <v>42844</v>
      </c>
      <c r="AC2" s="109">
        <f t="shared" si="0"/>
        <v>42845</v>
      </c>
      <c r="AD2" s="109">
        <f t="shared" si="0"/>
        <v>42846</v>
      </c>
      <c r="AE2" s="109">
        <f t="shared" si="0"/>
        <v>42847</v>
      </c>
      <c r="AF2" s="109">
        <f t="shared" si="0"/>
        <v>42848</v>
      </c>
      <c r="AG2" s="109">
        <f t="shared" si="0"/>
        <v>42849</v>
      </c>
      <c r="AH2" s="109">
        <f t="shared" si="0"/>
        <v>42850</v>
      </c>
      <c r="AI2" s="109">
        <f t="shared" si="0"/>
        <v>42851</v>
      </c>
      <c r="AJ2" s="109">
        <f t="shared" si="0"/>
        <v>42852</v>
      </c>
      <c r="AK2" s="109">
        <f t="shared" si="0"/>
        <v>42853</v>
      </c>
      <c r="AL2" s="109">
        <f t="shared" si="0"/>
        <v>42854</v>
      </c>
      <c r="AM2" s="109">
        <f t="shared" si="0"/>
        <v>42855</v>
      </c>
    </row>
    <row r="3" spans="1:49" ht="10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6</v>
      </c>
      <c r="K3" s="25">
        <f t="shared" si="1"/>
        <v>7</v>
      </c>
      <c r="L3" s="25">
        <f t="shared" si="1"/>
        <v>1</v>
      </c>
      <c r="M3" s="25">
        <f t="shared" si="1"/>
        <v>2</v>
      </c>
      <c r="N3" s="25">
        <f t="shared" si="1"/>
        <v>3</v>
      </c>
      <c r="O3" s="25">
        <f t="shared" si="1"/>
        <v>4</v>
      </c>
      <c r="P3" s="25">
        <f t="shared" si="1"/>
        <v>5</v>
      </c>
      <c r="Q3" s="25">
        <f t="shared" si="1"/>
        <v>6</v>
      </c>
      <c r="R3" s="25">
        <f t="shared" si="1"/>
        <v>7</v>
      </c>
      <c r="S3" s="25">
        <f t="shared" si="1"/>
        <v>1</v>
      </c>
      <c r="T3" s="25">
        <f t="shared" si="1"/>
        <v>2</v>
      </c>
      <c r="U3" s="25">
        <f t="shared" si="1"/>
        <v>3</v>
      </c>
      <c r="V3" s="25">
        <f t="shared" si="1"/>
        <v>4</v>
      </c>
      <c r="W3" s="25">
        <f t="shared" si="1"/>
        <v>5</v>
      </c>
      <c r="X3" s="25">
        <f t="shared" si="1"/>
        <v>6</v>
      </c>
      <c r="Y3" s="25">
        <f t="shared" si="1"/>
        <v>7</v>
      </c>
      <c r="Z3" s="25">
        <f t="shared" si="1"/>
        <v>1</v>
      </c>
      <c r="AA3" s="25">
        <f t="shared" si="1"/>
        <v>2</v>
      </c>
      <c r="AB3" s="25">
        <f t="shared" si="1"/>
        <v>3</v>
      </c>
      <c r="AC3" s="25">
        <f t="shared" si="1"/>
        <v>4</v>
      </c>
      <c r="AD3" s="25">
        <f t="shared" si="1"/>
        <v>5</v>
      </c>
      <c r="AE3" s="25">
        <f t="shared" si="1"/>
        <v>6</v>
      </c>
      <c r="AF3" s="25">
        <f t="shared" si="1"/>
        <v>7</v>
      </c>
      <c r="AG3" s="25">
        <f t="shared" si="1"/>
        <v>1</v>
      </c>
      <c r="AH3" s="25">
        <f t="shared" si="1"/>
        <v>2</v>
      </c>
      <c r="AI3" s="25">
        <f t="shared" si="1"/>
        <v>3</v>
      </c>
      <c r="AJ3" s="25">
        <f t="shared" si="1"/>
        <v>4</v>
      </c>
      <c r="AK3" s="25">
        <f t="shared" si="1"/>
        <v>5</v>
      </c>
      <c r="AL3" s="25">
        <f t="shared" si="1"/>
        <v>6</v>
      </c>
      <c r="AM3" s="25">
        <f t="shared" si="1"/>
        <v>7</v>
      </c>
      <c r="AN3" s="29"/>
      <c r="AO3" s="29"/>
      <c r="AP3" s="29"/>
      <c r="AQ3" s="29"/>
      <c r="AR3" s="29"/>
    </row>
    <row r="4" spans="1:49" s="37" customFormat="1" ht="1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M4" si="2">IF(J3=1,"Lu",IF(J3=2,"Ma",IF(J3=3,"Me",IF(J3=4,"Je",IF(J3=5,"Ve",IF(J3=6,"Sa",IF(J3=7,"Di")))))))</f>
        <v>Sa</v>
      </c>
      <c r="K4" s="35" t="str">
        <f t="shared" si="2"/>
        <v>Di</v>
      </c>
      <c r="L4" s="35" t="str">
        <f t="shared" si="2"/>
        <v>Lu</v>
      </c>
      <c r="M4" s="35" t="str">
        <f t="shared" si="2"/>
        <v>Ma</v>
      </c>
      <c r="N4" s="35" t="str">
        <f t="shared" si="2"/>
        <v>Me</v>
      </c>
      <c r="O4" s="35" t="str">
        <f t="shared" si="2"/>
        <v>Je</v>
      </c>
      <c r="P4" s="35" t="str">
        <f t="shared" si="2"/>
        <v>Ve</v>
      </c>
      <c r="Q4" s="35" t="str">
        <f t="shared" si="2"/>
        <v>Sa</v>
      </c>
      <c r="R4" s="35" t="str">
        <f t="shared" si="2"/>
        <v>Di</v>
      </c>
      <c r="S4" s="35" t="str">
        <f t="shared" si="2"/>
        <v>Lu</v>
      </c>
      <c r="T4" s="35" t="str">
        <f t="shared" si="2"/>
        <v>Ma</v>
      </c>
      <c r="U4" s="35" t="str">
        <f t="shared" si="2"/>
        <v>Me</v>
      </c>
      <c r="V4" s="35" t="str">
        <f t="shared" si="2"/>
        <v>Je</v>
      </c>
      <c r="W4" s="35" t="str">
        <f t="shared" si="2"/>
        <v>Ve</v>
      </c>
      <c r="X4" s="35" t="str">
        <f t="shared" si="2"/>
        <v>Sa</v>
      </c>
      <c r="Y4" s="35" t="str">
        <f t="shared" si="2"/>
        <v>Di</v>
      </c>
      <c r="Z4" s="35" t="str">
        <f t="shared" si="2"/>
        <v>Lu</v>
      </c>
      <c r="AA4" s="35" t="str">
        <f t="shared" si="2"/>
        <v>Ma</v>
      </c>
      <c r="AB4" s="35" t="str">
        <f t="shared" si="2"/>
        <v>Me</v>
      </c>
      <c r="AC4" s="35" t="str">
        <f t="shared" si="2"/>
        <v>Je</v>
      </c>
      <c r="AD4" s="35" t="str">
        <f t="shared" si="2"/>
        <v>Ve</v>
      </c>
      <c r="AE4" s="35" t="str">
        <f t="shared" si="2"/>
        <v>Sa</v>
      </c>
      <c r="AF4" s="35" t="str">
        <f t="shared" si="2"/>
        <v>Di</v>
      </c>
      <c r="AG4" s="35" t="str">
        <f t="shared" si="2"/>
        <v>Lu</v>
      </c>
      <c r="AH4" s="35" t="str">
        <f t="shared" si="2"/>
        <v>Ma</v>
      </c>
      <c r="AI4" s="35" t="str">
        <f t="shared" si="2"/>
        <v>Me</v>
      </c>
      <c r="AJ4" s="35" t="str">
        <f t="shared" si="2"/>
        <v>Je</v>
      </c>
      <c r="AK4" s="35" t="str">
        <f t="shared" si="2"/>
        <v>Ve</v>
      </c>
      <c r="AL4" s="35" t="str">
        <f t="shared" si="2"/>
        <v>Sa</v>
      </c>
      <c r="AM4" s="98" t="str">
        <f t="shared" si="2"/>
        <v>Di</v>
      </c>
      <c r="AN4" s="137" t="s">
        <v>83</v>
      </c>
      <c r="AO4" s="138"/>
      <c r="AP4" s="138"/>
      <c r="AQ4" s="138"/>
      <c r="AR4" s="139"/>
    </row>
    <row r="5" spans="1:49" s="49" customFormat="1" ht="9.7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Paramètres!F5</f>
        <v>42826</v>
      </c>
      <c r="K5" s="47">
        <f>J5+1</f>
        <v>42827</v>
      </c>
      <c r="L5" s="47">
        <f t="shared" ref="L5:AM5" si="3">K5+1</f>
        <v>42828</v>
      </c>
      <c r="M5" s="47">
        <f t="shared" si="3"/>
        <v>42829</v>
      </c>
      <c r="N5" s="47">
        <f t="shared" si="3"/>
        <v>42830</v>
      </c>
      <c r="O5" s="47">
        <f t="shared" si="3"/>
        <v>42831</v>
      </c>
      <c r="P5" s="47">
        <f t="shared" si="3"/>
        <v>42832</v>
      </c>
      <c r="Q5" s="47">
        <f t="shared" si="3"/>
        <v>42833</v>
      </c>
      <c r="R5" s="47">
        <f t="shared" si="3"/>
        <v>42834</v>
      </c>
      <c r="S5" s="47">
        <f t="shared" si="3"/>
        <v>42835</v>
      </c>
      <c r="T5" s="47">
        <f t="shared" si="3"/>
        <v>42836</v>
      </c>
      <c r="U5" s="47">
        <f t="shared" si="3"/>
        <v>42837</v>
      </c>
      <c r="V5" s="47">
        <f t="shared" si="3"/>
        <v>42838</v>
      </c>
      <c r="W5" s="47">
        <f t="shared" si="3"/>
        <v>42839</v>
      </c>
      <c r="X5" s="47">
        <f t="shared" si="3"/>
        <v>42840</v>
      </c>
      <c r="Y5" s="47">
        <f t="shared" si="3"/>
        <v>42841</v>
      </c>
      <c r="Z5" s="47">
        <f t="shared" si="3"/>
        <v>42842</v>
      </c>
      <c r="AA5" s="47">
        <f t="shared" si="3"/>
        <v>42843</v>
      </c>
      <c r="AB5" s="47">
        <f t="shared" si="3"/>
        <v>42844</v>
      </c>
      <c r="AC5" s="47">
        <f t="shared" si="3"/>
        <v>42845</v>
      </c>
      <c r="AD5" s="47">
        <f t="shared" si="3"/>
        <v>42846</v>
      </c>
      <c r="AE5" s="47">
        <f t="shared" si="3"/>
        <v>42847</v>
      </c>
      <c r="AF5" s="47">
        <f t="shared" si="3"/>
        <v>42848</v>
      </c>
      <c r="AG5" s="47">
        <f t="shared" si="3"/>
        <v>42849</v>
      </c>
      <c r="AH5" s="47">
        <f t="shared" si="3"/>
        <v>42850</v>
      </c>
      <c r="AI5" s="47">
        <f t="shared" si="3"/>
        <v>42851</v>
      </c>
      <c r="AJ5" s="47">
        <f t="shared" si="3"/>
        <v>42852</v>
      </c>
      <c r="AK5" s="47">
        <f t="shared" si="3"/>
        <v>42853</v>
      </c>
      <c r="AL5" s="47">
        <f t="shared" si="3"/>
        <v>42854</v>
      </c>
      <c r="AM5" s="91">
        <f t="shared" si="3"/>
        <v>42855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+MARS[[#This Row],[CP ]]</f>
        <v>0</v>
      </c>
      <c r="F7" s="65">
        <f>+MARS[[#This Row],[RTT ]]</f>
        <v>0</v>
      </c>
      <c r="G7" s="65">
        <f>+MARS[[#This Row],[CSP ]]</f>
        <v>0</v>
      </c>
      <c r="H7" s="65">
        <f>+MARS[[#This Row],[HAB ]]</f>
        <v>0</v>
      </c>
      <c r="I7" s="65">
        <f>+MARS[[#This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N38" si="4">E7-(COUNTIF($J7:$AM7,E$5))</f>
        <v>0</v>
      </c>
      <c r="AO7" s="65">
        <f t="shared" ref="AO7:AO38" si="5">F7-(COUNTIF($J7:$AM7,F$5))</f>
        <v>0</v>
      </c>
      <c r="AP7" s="65">
        <f t="shared" ref="AP7:AP38" si="6">G7-(COUNTIF($J7:$AM7,G$5))</f>
        <v>0</v>
      </c>
      <c r="AQ7" s="65">
        <f t="shared" ref="AQ7:AQ38" si="7">H7-(COUNTIF($J7:$AM7,H$5))</f>
        <v>0</v>
      </c>
      <c r="AR7" s="67">
        <f t="shared" ref="AR7:AR38" si="8">I7-(COUNTIF($J7:$AM7,I$5))</f>
        <v>0</v>
      </c>
    </row>
    <row r="8" spans="1:49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+MARS[[#This Row],[CP ]]</f>
        <v>0</v>
      </c>
      <c r="F8" s="65">
        <f>+MARS[[#This Row],[RTT ]]</f>
        <v>0</v>
      </c>
      <c r="G8" s="65">
        <f>+MARS[[#This Row],[CSP ]]</f>
        <v>0</v>
      </c>
      <c r="H8" s="65">
        <f>+MARS[[#This Row],[HAB ]]</f>
        <v>0</v>
      </c>
      <c r="I8" s="65">
        <f>+MARS[[#This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0</v>
      </c>
      <c r="AO8" s="65">
        <f t="shared" si="5"/>
        <v>0</v>
      </c>
      <c r="AP8" s="65">
        <f t="shared" si="6"/>
        <v>0</v>
      </c>
      <c r="AQ8" s="65">
        <f t="shared" si="7"/>
        <v>0</v>
      </c>
      <c r="AR8" s="67">
        <f t="shared" si="8"/>
        <v>0</v>
      </c>
    </row>
    <row r="9" spans="1:49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+MARS[[#This Row],[CP ]]</f>
        <v>0</v>
      </c>
      <c r="F9" s="65">
        <f>+MARS[[#This Row],[RTT ]]</f>
        <v>0</v>
      </c>
      <c r="G9" s="65">
        <f>+MARS[[#This Row],[CSP ]]</f>
        <v>0</v>
      </c>
      <c r="H9" s="65">
        <f>+MARS[[#This Row],[HAB ]]</f>
        <v>0</v>
      </c>
      <c r="I9" s="65">
        <f>+MARS[[#This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0</v>
      </c>
      <c r="AO9" s="65">
        <f t="shared" si="5"/>
        <v>0</v>
      </c>
      <c r="AP9" s="65">
        <f t="shared" si="6"/>
        <v>0</v>
      </c>
      <c r="AQ9" s="65">
        <f t="shared" si="7"/>
        <v>0</v>
      </c>
      <c r="AR9" s="67">
        <f t="shared" si="8"/>
        <v>0</v>
      </c>
    </row>
    <row r="10" spans="1:49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+MARS[[#This Row],[CP ]]</f>
        <v>0</v>
      </c>
      <c r="F10" s="128">
        <f>+MARS[[#This Row],[RTT ]]</f>
        <v>0</v>
      </c>
      <c r="G10" s="128">
        <f>+MARS[[#This Row],[CSP ]]</f>
        <v>0</v>
      </c>
      <c r="H10" s="128">
        <f>+MARS[[#This Row],[HAB ]]</f>
        <v>0</v>
      </c>
      <c r="I10" s="128">
        <f>+MARS[[#This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4"/>
      <c r="AN10" s="135">
        <f t="shared" si="4"/>
        <v>0</v>
      </c>
      <c r="AO10" s="128">
        <f t="shared" si="5"/>
        <v>0</v>
      </c>
      <c r="AP10" s="128">
        <f t="shared" si="6"/>
        <v>0</v>
      </c>
      <c r="AQ10" s="128">
        <f t="shared" si="7"/>
        <v>0</v>
      </c>
      <c r="AR10" s="133">
        <f t="shared" si="8"/>
        <v>0</v>
      </c>
    </row>
    <row r="11" spans="1:49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+MARS[[#This Row],[CP ]]</f>
        <v>0</v>
      </c>
      <c r="F11" s="65">
        <f>+MARS[[#This Row],[RTT ]]</f>
        <v>0</v>
      </c>
      <c r="G11" s="65">
        <f>+MARS[[#This Row],[CSP ]]</f>
        <v>0</v>
      </c>
      <c r="H11" s="65">
        <f>+MARS[[#This Row],[HAB ]]</f>
        <v>0</v>
      </c>
      <c r="I11" s="65">
        <f>+MARS[[#This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0</v>
      </c>
      <c r="AO11" s="65">
        <f t="shared" si="5"/>
        <v>0</v>
      </c>
      <c r="AP11" s="65">
        <f t="shared" si="6"/>
        <v>0</v>
      </c>
      <c r="AQ11" s="65">
        <f t="shared" si="7"/>
        <v>0</v>
      </c>
      <c r="AR11" s="67">
        <f t="shared" si="8"/>
        <v>0</v>
      </c>
    </row>
    <row r="12" spans="1:49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+MARS[[#This Row],[CP ]]</f>
        <v>-1</v>
      </c>
      <c r="F12" s="65">
        <f>+MARS[[#This Row],[RTT ]]</f>
        <v>0</v>
      </c>
      <c r="G12" s="65">
        <f>+MARS[[#This Row],[CSP ]]</f>
        <v>0</v>
      </c>
      <c r="H12" s="65">
        <f>+MARS[[#This Row],[HAB ]]</f>
        <v>0</v>
      </c>
      <c r="I12" s="65">
        <f>+MARS[[#This Row],[RJF ]]</f>
        <v>0</v>
      </c>
      <c r="J12" s="19"/>
      <c r="K12" s="20"/>
      <c r="L12" s="20"/>
      <c r="M12" s="20"/>
      <c r="N12" s="20"/>
      <c r="O12" s="20"/>
      <c r="P12" s="20" t="s">
        <v>0</v>
      </c>
      <c r="Q12" s="20" t="s">
        <v>0</v>
      </c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-3</v>
      </c>
      <c r="AO12" s="65">
        <f t="shared" si="5"/>
        <v>0</v>
      </c>
      <c r="AP12" s="65">
        <f t="shared" si="6"/>
        <v>0</v>
      </c>
      <c r="AQ12" s="65">
        <f t="shared" si="7"/>
        <v>0</v>
      </c>
      <c r="AR12" s="67">
        <f t="shared" si="8"/>
        <v>0</v>
      </c>
    </row>
    <row r="13" spans="1:49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+MARS[[#This Row],[CP ]]</f>
        <v>0</v>
      </c>
      <c r="F13" s="65">
        <f>+MARS[[#This Row],[RTT ]]</f>
        <v>0</v>
      </c>
      <c r="G13" s="65">
        <f>+MARS[[#This Row],[CSP ]]</f>
        <v>0</v>
      </c>
      <c r="H13" s="65">
        <f>+MARS[[#This Row],[HAB ]]</f>
        <v>0</v>
      </c>
      <c r="I13" s="65">
        <f>+MARS[[#This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 t="s">
        <v>0</v>
      </c>
      <c r="AH13" s="20" t="s">
        <v>0</v>
      </c>
      <c r="AI13" s="20" t="s">
        <v>0</v>
      </c>
      <c r="AJ13" s="20" t="s">
        <v>0</v>
      </c>
      <c r="AK13" s="20" t="s">
        <v>0</v>
      </c>
      <c r="AL13" s="20"/>
      <c r="AM13" s="22"/>
      <c r="AN13" s="94">
        <f t="shared" si="4"/>
        <v>-5</v>
      </c>
      <c r="AO13" s="65">
        <f t="shared" si="5"/>
        <v>0</v>
      </c>
      <c r="AP13" s="65">
        <f t="shared" si="6"/>
        <v>0</v>
      </c>
      <c r="AQ13" s="65">
        <f t="shared" si="7"/>
        <v>0</v>
      </c>
      <c r="AR13" s="67">
        <f t="shared" si="8"/>
        <v>0</v>
      </c>
    </row>
    <row r="14" spans="1:49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+MARS[[#This Row],[CP ]]</f>
        <v>0</v>
      </c>
      <c r="F14" s="65">
        <f>+MARS[[#This Row],[RTT ]]</f>
        <v>0</v>
      </c>
      <c r="G14" s="65">
        <f>+MARS[[#This Row],[CSP ]]</f>
        <v>0</v>
      </c>
      <c r="H14" s="65">
        <f>+MARS[[#This Row],[HAB ]]</f>
        <v>0</v>
      </c>
      <c r="I14" s="65">
        <f>+MARS[[#This Row],[RJF ]]</f>
        <v>0</v>
      </c>
      <c r="J14" s="19"/>
      <c r="K14" s="20"/>
      <c r="L14" s="20" t="s">
        <v>0</v>
      </c>
      <c r="M14" s="20" t="s">
        <v>0</v>
      </c>
      <c r="N14" s="20" t="s">
        <v>0</v>
      </c>
      <c r="O14" s="20" t="s">
        <v>0</v>
      </c>
      <c r="P14" s="20" t="s">
        <v>0</v>
      </c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-5</v>
      </c>
      <c r="AO14" s="65">
        <f t="shared" si="5"/>
        <v>0</v>
      </c>
      <c r="AP14" s="65">
        <f t="shared" si="6"/>
        <v>0</v>
      </c>
      <c r="AQ14" s="65">
        <f t="shared" si="7"/>
        <v>0</v>
      </c>
      <c r="AR14" s="67">
        <f t="shared" si="8"/>
        <v>0</v>
      </c>
    </row>
    <row r="15" spans="1:49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+MARS[[#This Row],[CP ]]</f>
        <v>0</v>
      </c>
      <c r="F15" s="65">
        <f>+MARS[[#This Row],[RTT ]]</f>
        <v>0</v>
      </c>
      <c r="G15" s="65">
        <f>+MARS[[#This Row],[CSP ]]</f>
        <v>0</v>
      </c>
      <c r="H15" s="65">
        <f>+MARS[[#This Row],[HAB ]]</f>
        <v>-2</v>
      </c>
      <c r="I15" s="65">
        <f>+MARS[[#This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 t="s">
        <v>0</v>
      </c>
      <c r="AB15" s="20" t="s">
        <v>0</v>
      </c>
      <c r="AC15" s="20" t="s">
        <v>0</v>
      </c>
      <c r="AD15" s="20" t="s">
        <v>0</v>
      </c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-4</v>
      </c>
      <c r="AO15" s="65">
        <f t="shared" si="5"/>
        <v>0</v>
      </c>
      <c r="AP15" s="65">
        <f t="shared" si="6"/>
        <v>0</v>
      </c>
      <c r="AQ15" s="65">
        <f t="shared" si="7"/>
        <v>-2</v>
      </c>
      <c r="AR15" s="67">
        <f t="shared" si="8"/>
        <v>0</v>
      </c>
    </row>
    <row r="16" spans="1:49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+MARS[[#This Row],[CP ]]</f>
        <v>5</v>
      </c>
      <c r="F16" s="65">
        <f>+MARS[[#This Row],[RTT ]]</f>
        <v>0</v>
      </c>
      <c r="G16" s="65">
        <f>+MARS[[#This Row],[CSP ]]</f>
        <v>0</v>
      </c>
      <c r="H16" s="65">
        <f>+MARS[[#This Row],[HAB ]]</f>
        <v>0</v>
      </c>
      <c r="I16" s="65">
        <f>+MARS[[#This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5</v>
      </c>
      <c r="AO16" s="65">
        <f t="shared" si="5"/>
        <v>0</v>
      </c>
      <c r="AP16" s="65">
        <f t="shared" si="6"/>
        <v>0</v>
      </c>
      <c r="AQ16" s="65">
        <f t="shared" si="7"/>
        <v>0</v>
      </c>
      <c r="AR16" s="67">
        <f t="shared" si="8"/>
        <v>0</v>
      </c>
      <c r="AW16" s="24"/>
    </row>
    <row r="17" spans="1:44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+MARS[[#This Row],[CP ]]</f>
        <v>0</v>
      </c>
      <c r="F17" s="65">
        <f>+MARS[[#This Row],[RTT ]]</f>
        <v>0</v>
      </c>
      <c r="G17" s="65">
        <f>+MARS[[#This Row],[CSP ]]</f>
        <v>0</v>
      </c>
      <c r="H17" s="65">
        <f>+MARS[[#This Row],[HAB ]]</f>
        <v>0</v>
      </c>
      <c r="I17" s="65">
        <f>+MARS[[#This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 t="s">
        <v>0</v>
      </c>
      <c r="AB17" s="20" t="s">
        <v>0</v>
      </c>
      <c r="AC17" s="20" t="s">
        <v>0</v>
      </c>
      <c r="AD17" s="20" t="s">
        <v>0</v>
      </c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-4</v>
      </c>
      <c r="AO17" s="65">
        <f t="shared" si="5"/>
        <v>0</v>
      </c>
      <c r="AP17" s="65">
        <f t="shared" si="6"/>
        <v>0</v>
      </c>
      <c r="AQ17" s="65">
        <f t="shared" si="7"/>
        <v>0</v>
      </c>
      <c r="AR17" s="67">
        <f t="shared" si="8"/>
        <v>0</v>
      </c>
    </row>
    <row r="18" spans="1:44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+MARS[[#This Row],[CP ]]</f>
        <v>-5</v>
      </c>
      <c r="F18" s="65">
        <f>+MARS[[#This Row],[RTT ]]</f>
        <v>0</v>
      </c>
      <c r="G18" s="65">
        <f>+MARS[[#This Row],[CSP ]]</f>
        <v>0</v>
      </c>
      <c r="H18" s="65">
        <f>+MARS[[#This Row],[HAB ]]</f>
        <v>0</v>
      </c>
      <c r="I18" s="65">
        <f>+MARS[[#This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-5</v>
      </c>
      <c r="AO18" s="65">
        <f t="shared" si="5"/>
        <v>0</v>
      </c>
      <c r="AP18" s="65">
        <f t="shared" si="6"/>
        <v>0</v>
      </c>
      <c r="AQ18" s="65">
        <f t="shared" si="7"/>
        <v>0</v>
      </c>
      <c r="AR18" s="67">
        <f t="shared" si="8"/>
        <v>0</v>
      </c>
    </row>
    <row r="19" spans="1:44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+MARS[[#This Row],[CP ]]</f>
        <v>0</v>
      </c>
      <c r="F19" s="65">
        <f>+MARS[[#This Row],[RTT ]]</f>
        <v>0</v>
      </c>
      <c r="G19" s="65">
        <f>+MARS[[#This Row],[CSP ]]</f>
        <v>0</v>
      </c>
      <c r="H19" s="65">
        <f>+MARS[[#This Row],[HAB ]]</f>
        <v>0</v>
      </c>
      <c r="I19" s="65">
        <f>+MARS[[#This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 t="s">
        <v>0</v>
      </c>
      <c r="AB19" s="20" t="s">
        <v>0</v>
      </c>
      <c r="AC19" s="20" t="s">
        <v>0</v>
      </c>
      <c r="AD19" s="20" t="s">
        <v>0</v>
      </c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-4</v>
      </c>
      <c r="AO19" s="65">
        <f t="shared" si="5"/>
        <v>0</v>
      </c>
      <c r="AP19" s="65">
        <f t="shared" si="6"/>
        <v>0</v>
      </c>
      <c r="AQ19" s="65">
        <f t="shared" si="7"/>
        <v>0</v>
      </c>
      <c r="AR19" s="67">
        <f t="shared" si="8"/>
        <v>0</v>
      </c>
    </row>
    <row r="20" spans="1:44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+MARS[[#This Row],[CP ]]</f>
        <v>0</v>
      </c>
      <c r="F20" s="65">
        <f>+MARS[[#This Row],[RTT ]]</f>
        <v>0</v>
      </c>
      <c r="G20" s="65">
        <f>+MARS[[#This Row],[CSP ]]</f>
        <v>0</v>
      </c>
      <c r="H20" s="65">
        <f>+MARS[[#This Row],[HAB ]]</f>
        <v>0</v>
      </c>
      <c r="I20" s="65">
        <f>+MARS[[#This Row],[RJF ]]</f>
        <v>0</v>
      </c>
      <c r="J20" s="19"/>
      <c r="K20" s="20"/>
      <c r="L20" s="20" t="s">
        <v>0</v>
      </c>
      <c r="M20" s="20" t="s">
        <v>0</v>
      </c>
      <c r="N20" s="20" t="s">
        <v>0</v>
      </c>
      <c r="O20" s="20" t="s">
        <v>0</v>
      </c>
      <c r="P20" s="20" t="s">
        <v>0</v>
      </c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-5</v>
      </c>
      <c r="AO20" s="65">
        <f t="shared" si="5"/>
        <v>0</v>
      </c>
      <c r="AP20" s="65">
        <f t="shared" si="6"/>
        <v>0</v>
      </c>
      <c r="AQ20" s="65">
        <f t="shared" si="7"/>
        <v>0</v>
      </c>
      <c r="AR20" s="67">
        <f t="shared" si="8"/>
        <v>0</v>
      </c>
    </row>
    <row r="21" spans="1:44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+MARS[[#This Row],[CP ]]</f>
        <v>5</v>
      </c>
      <c r="F21" s="65">
        <f>+MARS[[#This Row],[RTT ]]</f>
        <v>0</v>
      </c>
      <c r="G21" s="65">
        <f>+MARS[[#This Row],[CSP ]]</f>
        <v>2</v>
      </c>
      <c r="H21" s="65">
        <f>+MARS[[#This Row],[HAB ]]</f>
        <v>0</v>
      </c>
      <c r="I21" s="65">
        <f>+MARS[[#This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 t="s">
        <v>0</v>
      </c>
      <c r="T21" s="20" t="s">
        <v>0</v>
      </c>
      <c r="U21" s="20" t="s">
        <v>0</v>
      </c>
      <c r="V21" s="20" t="s">
        <v>0</v>
      </c>
      <c r="W21" s="20" t="s">
        <v>0</v>
      </c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0</v>
      </c>
      <c r="AO21" s="65">
        <f t="shared" si="5"/>
        <v>0</v>
      </c>
      <c r="AP21" s="65">
        <f t="shared" si="6"/>
        <v>2</v>
      </c>
      <c r="AQ21" s="65">
        <f t="shared" si="7"/>
        <v>0</v>
      </c>
      <c r="AR21" s="67">
        <f t="shared" si="8"/>
        <v>0</v>
      </c>
    </row>
    <row r="22" spans="1:44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+MARS[[#This Row],[CP ]]</f>
        <v>5</v>
      </c>
      <c r="F22" s="65">
        <f>+MARS[[#This Row],[RTT ]]</f>
        <v>0</v>
      </c>
      <c r="G22" s="65">
        <f>+MARS[[#This Row],[CSP ]]</f>
        <v>0</v>
      </c>
      <c r="H22" s="65">
        <f>+MARS[[#This Row],[HAB ]]</f>
        <v>0</v>
      </c>
      <c r="I22" s="65">
        <f>+MARS[[#This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5</v>
      </c>
      <c r="AO22" s="65">
        <f t="shared" si="5"/>
        <v>0</v>
      </c>
      <c r="AP22" s="65">
        <f t="shared" si="6"/>
        <v>0</v>
      </c>
      <c r="AQ22" s="65">
        <f t="shared" si="7"/>
        <v>0</v>
      </c>
      <c r="AR22" s="67">
        <f t="shared" si="8"/>
        <v>0</v>
      </c>
    </row>
    <row r="23" spans="1:44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+MARS[[#This Row],[CP ]]</f>
        <v>5</v>
      </c>
      <c r="F23" s="65">
        <f>+MARS[[#This Row],[RTT ]]</f>
        <v>0</v>
      </c>
      <c r="G23" s="65">
        <f>+MARS[[#This Row],[CSP ]]</f>
        <v>2</v>
      </c>
      <c r="H23" s="65">
        <f>+MARS[[#This Row],[HAB ]]</f>
        <v>0</v>
      </c>
      <c r="I23" s="65">
        <f>+MARS[[#This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 t="s">
        <v>0</v>
      </c>
      <c r="T23" s="20" t="s">
        <v>0</v>
      </c>
      <c r="U23" s="20" t="s">
        <v>0</v>
      </c>
      <c r="V23" s="20" t="s">
        <v>0</v>
      </c>
      <c r="W23" s="20" t="s">
        <v>0</v>
      </c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0</v>
      </c>
      <c r="AO23" s="65">
        <f t="shared" si="5"/>
        <v>0</v>
      </c>
      <c r="AP23" s="65">
        <f t="shared" si="6"/>
        <v>2</v>
      </c>
      <c r="AQ23" s="65">
        <f t="shared" si="7"/>
        <v>0</v>
      </c>
      <c r="AR23" s="67">
        <f t="shared" si="8"/>
        <v>0</v>
      </c>
    </row>
    <row r="24" spans="1:44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+MARS[[#This Row],[CP ]]</f>
        <v>-5</v>
      </c>
      <c r="F24" s="65">
        <f>+MARS[[#This Row],[RTT ]]</f>
        <v>0</v>
      </c>
      <c r="G24" s="65">
        <f>+MARS[[#This Row],[CSP ]]</f>
        <v>2</v>
      </c>
      <c r="H24" s="65">
        <f>+MARS[[#This Row],[HAB ]]</f>
        <v>0</v>
      </c>
      <c r="I24" s="65">
        <f>+MARS[[#This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-5</v>
      </c>
      <c r="AO24" s="65">
        <f t="shared" si="5"/>
        <v>0</v>
      </c>
      <c r="AP24" s="65">
        <f t="shared" si="6"/>
        <v>2</v>
      </c>
      <c r="AQ24" s="65">
        <f t="shared" si="7"/>
        <v>0</v>
      </c>
      <c r="AR24" s="67">
        <f t="shared" si="8"/>
        <v>0</v>
      </c>
    </row>
    <row r="25" spans="1:44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+MARS[[#This Row],[CP ]]</f>
        <v>5</v>
      </c>
      <c r="F25" s="65">
        <f>+MARS[[#This Row],[RTT ]]</f>
        <v>0</v>
      </c>
      <c r="G25" s="65">
        <f>+MARS[[#This Row],[CSP ]]</f>
        <v>2</v>
      </c>
      <c r="H25" s="65">
        <f>+MARS[[#This Row],[HAB ]]</f>
        <v>0</v>
      </c>
      <c r="I25" s="65">
        <f>+MARS[[#This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 t="s">
        <v>0</v>
      </c>
      <c r="T25" s="20" t="s">
        <v>0</v>
      </c>
      <c r="U25" s="20" t="s">
        <v>0</v>
      </c>
      <c r="V25" s="20" t="s">
        <v>0</v>
      </c>
      <c r="W25" s="20" t="s">
        <v>0</v>
      </c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0</v>
      </c>
      <c r="AO25" s="65">
        <f t="shared" si="5"/>
        <v>0</v>
      </c>
      <c r="AP25" s="65">
        <f t="shared" si="6"/>
        <v>2</v>
      </c>
      <c r="AQ25" s="65">
        <f t="shared" si="7"/>
        <v>0</v>
      </c>
      <c r="AR25" s="67">
        <f t="shared" si="8"/>
        <v>0</v>
      </c>
    </row>
    <row r="26" spans="1:44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+MARS[[#This Row],[CP ]]</f>
        <v>0</v>
      </c>
      <c r="F26" s="65">
        <f>+MARS[[#This Row],[RTT ]]</f>
        <v>0</v>
      </c>
      <c r="G26" s="65">
        <f>+MARS[[#This Row],[CSP ]]</f>
        <v>0</v>
      </c>
      <c r="H26" s="65">
        <f>+MARS[[#This Row],[HAB ]]</f>
        <v>0</v>
      </c>
      <c r="I26" s="65">
        <f>+MARS[[#This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 t="s">
        <v>0</v>
      </c>
      <c r="AH26" s="20" t="s">
        <v>0</v>
      </c>
      <c r="AI26" s="20" t="s">
        <v>0</v>
      </c>
      <c r="AJ26" s="20" t="s">
        <v>0</v>
      </c>
      <c r="AK26" s="20" t="s">
        <v>0</v>
      </c>
      <c r="AL26" s="20"/>
      <c r="AM26" s="22"/>
      <c r="AN26" s="94">
        <f t="shared" si="4"/>
        <v>-5</v>
      </c>
      <c r="AO26" s="65">
        <f t="shared" si="5"/>
        <v>0</v>
      </c>
      <c r="AP26" s="65">
        <f t="shared" si="6"/>
        <v>0</v>
      </c>
      <c r="AQ26" s="65">
        <f t="shared" si="7"/>
        <v>0</v>
      </c>
      <c r="AR26" s="67">
        <f t="shared" si="8"/>
        <v>0</v>
      </c>
    </row>
    <row r="27" spans="1:44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+MARS[[#This Row],[CP ]]</f>
        <v>0</v>
      </c>
      <c r="F27" s="65">
        <f>+MARS[[#This Row],[RTT ]]</f>
        <v>0</v>
      </c>
      <c r="G27" s="65">
        <f>+MARS[[#This Row],[CSP ]]</f>
        <v>0</v>
      </c>
      <c r="H27" s="65">
        <f>+MARS[[#This Row],[HAB ]]</f>
        <v>0</v>
      </c>
      <c r="I27" s="65">
        <f>+MARS[[#This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0</v>
      </c>
      <c r="AO27" s="65">
        <f t="shared" si="5"/>
        <v>0</v>
      </c>
      <c r="AP27" s="65">
        <f t="shared" si="6"/>
        <v>0</v>
      </c>
      <c r="AQ27" s="65">
        <f t="shared" si="7"/>
        <v>0</v>
      </c>
      <c r="AR27" s="67">
        <f t="shared" si="8"/>
        <v>0</v>
      </c>
    </row>
    <row r="28" spans="1:44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+MARS[[#This Row],[CP ]]</f>
        <v>5</v>
      </c>
      <c r="F28" s="65">
        <f>+MARS[[#This Row],[RTT ]]</f>
        <v>0</v>
      </c>
      <c r="G28" s="65">
        <f>+MARS[[#This Row],[CSP ]]</f>
        <v>2</v>
      </c>
      <c r="H28" s="65">
        <f>+MARS[[#This Row],[HAB ]]</f>
        <v>-1</v>
      </c>
      <c r="I28" s="65">
        <f>+MARS[[#This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 t="s">
        <v>0</v>
      </c>
      <c r="T28" s="20" t="s">
        <v>0</v>
      </c>
      <c r="U28" s="20" t="s">
        <v>0</v>
      </c>
      <c r="V28" s="20" t="s">
        <v>0</v>
      </c>
      <c r="W28" s="20" t="s">
        <v>0</v>
      </c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0</v>
      </c>
      <c r="AO28" s="65">
        <f t="shared" si="5"/>
        <v>0</v>
      </c>
      <c r="AP28" s="65">
        <f t="shared" si="6"/>
        <v>2</v>
      </c>
      <c r="AQ28" s="65">
        <f t="shared" si="7"/>
        <v>-1</v>
      </c>
      <c r="AR28" s="67">
        <f t="shared" si="8"/>
        <v>0</v>
      </c>
    </row>
    <row r="29" spans="1:44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+MARS[[#This Row],[CP ]]</f>
        <v>0</v>
      </c>
      <c r="F29" s="65">
        <f>+MARS[[#This Row],[RTT ]]</f>
        <v>0</v>
      </c>
      <c r="G29" s="65">
        <f>+MARS[[#This Row],[CSP ]]</f>
        <v>2</v>
      </c>
      <c r="H29" s="65">
        <f>+MARS[[#This Row],[HAB ]]</f>
        <v>0</v>
      </c>
      <c r="I29" s="65">
        <f>+MARS[[#This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0</v>
      </c>
      <c r="AO29" s="65">
        <f t="shared" si="5"/>
        <v>0</v>
      </c>
      <c r="AP29" s="65">
        <f t="shared" si="6"/>
        <v>2</v>
      </c>
      <c r="AQ29" s="65">
        <f t="shared" si="7"/>
        <v>0</v>
      </c>
      <c r="AR29" s="67">
        <f t="shared" si="8"/>
        <v>0</v>
      </c>
    </row>
    <row r="30" spans="1:44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+MARS[[#This Row],[CP ]]</f>
        <v>0</v>
      </c>
      <c r="F30" s="65">
        <f>+MARS[[#This Row],[RTT ]]</f>
        <v>0</v>
      </c>
      <c r="G30" s="65">
        <f>+MARS[[#This Row],[CSP ]]</f>
        <v>0</v>
      </c>
      <c r="H30" s="65">
        <f>+MARS[[#This Row],[HAB ]]</f>
        <v>-2</v>
      </c>
      <c r="I30" s="65">
        <f>+MARS[[#This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 t="s">
        <v>0</v>
      </c>
      <c r="AH30" s="20" t="s">
        <v>0</v>
      </c>
      <c r="AI30" s="20" t="s">
        <v>0</v>
      </c>
      <c r="AJ30" s="20" t="s">
        <v>0</v>
      </c>
      <c r="AK30" s="20" t="s">
        <v>0</v>
      </c>
      <c r="AL30" s="20"/>
      <c r="AM30" s="22"/>
      <c r="AN30" s="94">
        <f t="shared" si="4"/>
        <v>-5</v>
      </c>
      <c r="AO30" s="65">
        <f t="shared" si="5"/>
        <v>0</v>
      </c>
      <c r="AP30" s="65">
        <f t="shared" si="6"/>
        <v>0</v>
      </c>
      <c r="AQ30" s="65">
        <f t="shared" si="7"/>
        <v>-2</v>
      </c>
      <c r="AR30" s="67">
        <f t="shared" si="8"/>
        <v>0</v>
      </c>
    </row>
    <row r="31" spans="1:44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+MARS[[#This Row],[CP ]]</f>
        <v>-5</v>
      </c>
      <c r="F31" s="65">
        <f>+MARS[[#This Row],[RTT ]]</f>
        <v>0</v>
      </c>
      <c r="G31" s="65">
        <f>+MARS[[#This Row],[CSP ]]</f>
        <v>0</v>
      </c>
      <c r="H31" s="65">
        <f>+MARS[[#This Row],[HAB ]]</f>
        <v>0</v>
      </c>
      <c r="I31" s="65">
        <f>+MARS[[#This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-5</v>
      </c>
      <c r="AO31" s="65">
        <f t="shared" si="5"/>
        <v>0</v>
      </c>
      <c r="AP31" s="65">
        <f t="shared" si="6"/>
        <v>0</v>
      </c>
      <c r="AQ31" s="65">
        <f t="shared" si="7"/>
        <v>0</v>
      </c>
      <c r="AR31" s="67">
        <f t="shared" si="8"/>
        <v>0</v>
      </c>
    </row>
    <row r="32" spans="1:44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+MARS[[#This Row],[CP ]]</f>
        <v>5</v>
      </c>
      <c r="F32" s="65">
        <f>+MARS[[#This Row],[RTT ]]</f>
        <v>0</v>
      </c>
      <c r="G32" s="65">
        <f>+MARS[[#This Row],[CSP ]]</f>
        <v>0</v>
      </c>
      <c r="H32" s="65">
        <f>+MARS[[#This Row],[HAB ]]</f>
        <v>0</v>
      </c>
      <c r="I32" s="65">
        <f>+MARS[[#This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5</v>
      </c>
      <c r="AO32" s="65">
        <f t="shared" si="5"/>
        <v>0</v>
      </c>
      <c r="AP32" s="65">
        <f t="shared" si="6"/>
        <v>0</v>
      </c>
      <c r="AQ32" s="65">
        <f t="shared" si="7"/>
        <v>0</v>
      </c>
      <c r="AR32" s="67">
        <f t="shared" si="8"/>
        <v>0</v>
      </c>
    </row>
    <row r="33" spans="1:44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+MARS[[#This Row],[CP ]]</f>
        <v>-5</v>
      </c>
      <c r="F33" s="65">
        <f>+MARS[[#This Row],[RTT ]]</f>
        <v>0</v>
      </c>
      <c r="G33" s="65">
        <f>+MARS[[#This Row],[CSP ]]</f>
        <v>0</v>
      </c>
      <c r="H33" s="65">
        <f>+MARS[[#This Row],[HAB ]]</f>
        <v>-3</v>
      </c>
      <c r="I33" s="65">
        <f>+MARS[[#This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-5</v>
      </c>
      <c r="AO33" s="65">
        <f t="shared" si="5"/>
        <v>0</v>
      </c>
      <c r="AP33" s="65">
        <f t="shared" si="6"/>
        <v>0</v>
      </c>
      <c r="AQ33" s="65">
        <f t="shared" si="7"/>
        <v>-3</v>
      </c>
      <c r="AR33" s="67">
        <f t="shared" si="8"/>
        <v>0</v>
      </c>
    </row>
    <row r="34" spans="1:44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+MARS[[#This Row],[CP ]]</f>
        <v>-5</v>
      </c>
      <c r="F34" s="65">
        <f>+MARS[[#This Row],[RTT ]]</f>
        <v>0</v>
      </c>
      <c r="G34" s="65">
        <f>+MARS[[#This Row],[CSP ]]</f>
        <v>0</v>
      </c>
      <c r="H34" s="65">
        <f>+MARS[[#This Row],[HAB ]]</f>
        <v>-2</v>
      </c>
      <c r="I34" s="65">
        <f>+MARS[[#This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-5</v>
      </c>
      <c r="AO34" s="65">
        <f t="shared" si="5"/>
        <v>0</v>
      </c>
      <c r="AP34" s="65">
        <f t="shared" si="6"/>
        <v>0</v>
      </c>
      <c r="AQ34" s="65">
        <f t="shared" si="7"/>
        <v>-2</v>
      </c>
      <c r="AR34" s="67">
        <f t="shared" si="8"/>
        <v>0</v>
      </c>
    </row>
    <row r="35" spans="1:44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+MARS[[#This Row],[CP ]]</f>
        <v>0</v>
      </c>
      <c r="F35" s="65">
        <f>+MARS[[#This Row],[RTT ]]</f>
        <v>0</v>
      </c>
      <c r="G35" s="65">
        <f>+MARS[[#This Row],[CSP ]]</f>
        <v>0</v>
      </c>
      <c r="H35" s="65">
        <f>+MARS[[#This Row],[HAB ]]</f>
        <v>-1</v>
      </c>
      <c r="I35" s="65">
        <f>+MARS[[#This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0</v>
      </c>
      <c r="AO35" s="65">
        <f t="shared" si="5"/>
        <v>0</v>
      </c>
      <c r="AP35" s="65">
        <f t="shared" si="6"/>
        <v>0</v>
      </c>
      <c r="AQ35" s="65">
        <f t="shared" si="7"/>
        <v>-1</v>
      </c>
      <c r="AR35" s="67">
        <f t="shared" si="8"/>
        <v>0</v>
      </c>
    </row>
    <row r="36" spans="1:44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+MARS[[#This Row],[CP ]]</f>
        <v>0</v>
      </c>
      <c r="F36" s="65">
        <f>+MARS[[#This Row],[RTT ]]</f>
        <v>0</v>
      </c>
      <c r="G36" s="65">
        <f>+MARS[[#This Row],[CSP ]]</f>
        <v>0</v>
      </c>
      <c r="H36" s="65">
        <f>+MARS[[#This Row],[HAB ]]</f>
        <v>0</v>
      </c>
      <c r="I36" s="65">
        <f>+MARS[[#This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 t="s">
        <v>0</v>
      </c>
      <c r="AH36" s="20" t="s">
        <v>0</v>
      </c>
      <c r="AI36" s="20" t="s">
        <v>0</v>
      </c>
      <c r="AJ36" s="20" t="s">
        <v>0</v>
      </c>
      <c r="AK36" s="20" t="s">
        <v>0</v>
      </c>
      <c r="AL36" s="20"/>
      <c r="AM36" s="22"/>
      <c r="AN36" s="94">
        <f t="shared" si="4"/>
        <v>-5</v>
      </c>
      <c r="AO36" s="65">
        <f t="shared" si="5"/>
        <v>0</v>
      </c>
      <c r="AP36" s="65">
        <f t="shared" si="6"/>
        <v>0</v>
      </c>
      <c r="AQ36" s="65">
        <f t="shared" si="7"/>
        <v>0</v>
      </c>
      <c r="AR36" s="67">
        <f t="shared" si="8"/>
        <v>0</v>
      </c>
    </row>
    <row r="37" spans="1:44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+MARS[[#This Row],[CP ]]</f>
        <v>-5</v>
      </c>
      <c r="F37" s="65">
        <f>+MARS[[#This Row],[RTT ]]</f>
        <v>0</v>
      </c>
      <c r="G37" s="65">
        <f>+MARS[[#This Row],[CSP ]]</f>
        <v>2</v>
      </c>
      <c r="H37" s="65">
        <f>+MARS[[#This Row],[HAB ]]</f>
        <v>-2</v>
      </c>
      <c r="I37" s="65">
        <f>+MARS[[#This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-5</v>
      </c>
      <c r="AO37" s="65">
        <f t="shared" si="5"/>
        <v>0</v>
      </c>
      <c r="AP37" s="65">
        <f t="shared" si="6"/>
        <v>2</v>
      </c>
      <c r="AQ37" s="65">
        <f t="shared" si="7"/>
        <v>-2</v>
      </c>
      <c r="AR37" s="67">
        <f t="shared" si="8"/>
        <v>0</v>
      </c>
    </row>
    <row r="38" spans="1:44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+MARS[[#This Row],[CP ]]</f>
        <v>0</v>
      </c>
      <c r="F38" s="65">
        <f>+MARS[[#This Row],[RTT ]]</f>
        <v>0</v>
      </c>
      <c r="G38" s="65">
        <f>+MARS[[#This Row],[CSP ]]</f>
        <v>2</v>
      </c>
      <c r="H38" s="65">
        <f>+MARS[[#This Row],[HAB ]]</f>
        <v>-1</v>
      </c>
      <c r="I38" s="65">
        <f>+MARS[[#This Row],[RJF ]]</f>
        <v>0</v>
      </c>
      <c r="J38" s="19"/>
      <c r="K38" s="20"/>
      <c r="L38" s="20" t="s">
        <v>0</v>
      </c>
      <c r="M38" s="20" t="s">
        <v>0</v>
      </c>
      <c r="N38" s="20" t="s">
        <v>0</v>
      </c>
      <c r="O38" s="20" t="s">
        <v>0</v>
      </c>
      <c r="P38" s="20" t="s">
        <v>0</v>
      </c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-5</v>
      </c>
      <c r="AO38" s="65">
        <f t="shared" si="5"/>
        <v>0</v>
      </c>
      <c r="AP38" s="65">
        <f t="shared" si="6"/>
        <v>2</v>
      </c>
      <c r="AQ38" s="65">
        <f t="shared" si="7"/>
        <v>-1</v>
      </c>
      <c r="AR38" s="67">
        <f t="shared" si="8"/>
        <v>0</v>
      </c>
    </row>
    <row r="39" spans="1:44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+MARS[[#This Row],[CP ]]</f>
        <v>-5</v>
      </c>
      <c r="F39" s="65">
        <f>+MARS[[#This Row],[RTT ]]</f>
        <v>0</v>
      </c>
      <c r="G39" s="65">
        <f>+MARS[[#This Row],[CSP ]]</f>
        <v>2</v>
      </c>
      <c r="H39" s="65">
        <f>+MARS[[#This Row],[HAB ]]</f>
        <v>0</v>
      </c>
      <c r="I39" s="65">
        <f>+MARS[[#This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N62" si="9">E39-(COUNTIF($J39:$AM39,E$5))</f>
        <v>-5</v>
      </c>
      <c r="AO39" s="65">
        <f t="shared" ref="AO39:AO62" si="10">F39-(COUNTIF($J39:$AM39,F$5))</f>
        <v>0</v>
      </c>
      <c r="AP39" s="65">
        <f t="shared" ref="AP39:AP62" si="11">G39-(COUNTIF($J39:$AM39,G$5))</f>
        <v>2</v>
      </c>
      <c r="AQ39" s="65">
        <f t="shared" ref="AQ39:AQ62" si="12">H39-(COUNTIF($J39:$AM39,H$5))</f>
        <v>0</v>
      </c>
      <c r="AR39" s="67">
        <f t="shared" ref="AR39:AR62" si="13">I39-(COUNTIF($J39:$AM39,I$5))</f>
        <v>0</v>
      </c>
    </row>
    <row r="40" spans="1:44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+MARS[[#This Row],[CP ]]</f>
        <v>0</v>
      </c>
      <c r="F40" s="65">
        <f>+MARS[[#This Row],[RTT ]]</f>
        <v>0</v>
      </c>
      <c r="G40" s="65">
        <f>+MARS[[#This Row],[CSP ]]</f>
        <v>0</v>
      </c>
      <c r="H40" s="65">
        <f>+MARS[[#This Row],[HAB ]]</f>
        <v>0</v>
      </c>
      <c r="I40" s="65">
        <f>+MARS[[#This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9"/>
        <v>0</v>
      </c>
      <c r="AO40" s="65">
        <f t="shared" si="10"/>
        <v>0</v>
      </c>
      <c r="AP40" s="65">
        <f t="shared" si="11"/>
        <v>0</v>
      </c>
      <c r="AQ40" s="65">
        <f t="shared" si="12"/>
        <v>0</v>
      </c>
      <c r="AR40" s="67">
        <f t="shared" si="13"/>
        <v>0</v>
      </c>
    </row>
    <row r="41" spans="1:44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+MARS[[#This Row],[CP ]]</f>
        <v>0</v>
      </c>
      <c r="F41" s="65">
        <f>+MARS[[#This Row],[RTT ]]</f>
        <v>0</v>
      </c>
      <c r="G41" s="65">
        <f>+MARS[[#This Row],[CSP ]]</f>
        <v>0</v>
      </c>
      <c r="H41" s="65">
        <f>+MARS[[#This Row],[HAB ]]</f>
        <v>0</v>
      </c>
      <c r="I41" s="65">
        <f>+MARS[[#This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9"/>
        <v>0</v>
      </c>
      <c r="AO41" s="65">
        <f t="shared" si="10"/>
        <v>0</v>
      </c>
      <c r="AP41" s="65">
        <f t="shared" si="11"/>
        <v>0</v>
      </c>
      <c r="AQ41" s="65">
        <f t="shared" si="12"/>
        <v>0</v>
      </c>
      <c r="AR41" s="67">
        <f t="shared" si="13"/>
        <v>0</v>
      </c>
    </row>
    <row r="42" spans="1:44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+MARS[[#This Row],[CP ]]</f>
        <v>0</v>
      </c>
      <c r="F42" s="65">
        <f>+MARS[[#This Row],[RTT ]]</f>
        <v>0</v>
      </c>
      <c r="G42" s="65">
        <f>+MARS[[#This Row],[CSP ]]</f>
        <v>0</v>
      </c>
      <c r="H42" s="65">
        <f>+MARS[[#This Row],[HAB ]]</f>
        <v>0</v>
      </c>
      <c r="I42" s="65">
        <f>+MARS[[#This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9"/>
        <v>0</v>
      </c>
      <c r="AO42" s="65">
        <f t="shared" si="10"/>
        <v>0</v>
      </c>
      <c r="AP42" s="65">
        <f t="shared" si="11"/>
        <v>0</v>
      </c>
      <c r="AQ42" s="65">
        <f t="shared" si="12"/>
        <v>0</v>
      </c>
      <c r="AR42" s="67">
        <f t="shared" si="13"/>
        <v>0</v>
      </c>
    </row>
    <row r="43" spans="1:44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+MARS[[#This Row],[CP ]]</f>
        <v>0</v>
      </c>
      <c r="F43" s="65">
        <f>+MARS[[#This Row],[RTT ]]</f>
        <v>0</v>
      </c>
      <c r="G43" s="65">
        <f>+MARS[[#This Row],[CSP ]]</f>
        <v>0</v>
      </c>
      <c r="H43" s="65">
        <f>+MARS[[#This Row],[HAB ]]</f>
        <v>0</v>
      </c>
      <c r="I43" s="65">
        <f>+MARS[[#This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9"/>
        <v>0</v>
      </c>
      <c r="AO43" s="65">
        <f t="shared" si="10"/>
        <v>0</v>
      </c>
      <c r="AP43" s="65">
        <f t="shared" si="11"/>
        <v>0</v>
      </c>
      <c r="AQ43" s="65">
        <f t="shared" si="12"/>
        <v>0</v>
      </c>
      <c r="AR43" s="67">
        <f t="shared" si="13"/>
        <v>0</v>
      </c>
    </row>
    <row r="44" spans="1:44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+MARS[[#This Row],[CP ]]</f>
        <v>0</v>
      </c>
      <c r="F44" s="65">
        <f>+MARS[[#This Row],[RTT ]]</f>
        <v>0</v>
      </c>
      <c r="G44" s="65">
        <f>+MARS[[#This Row],[CSP ]]</f>
        <v>0</v>
      </c>
      <c r="H44" s="65">
        <f>+MARS[[#This Row],[HAB ]]</f>
        <v>0</v>
      </c>
      <c r="I44" s="65">
        <f>+MARS[[#This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9"/>
        <v>0</v>
      </c>
      <c r="AO44" s="65">
        <f t="shared" si="10"/>
        <v>0</v>
      </c>
      <c r="AP44" s="65">
        <f t="shared" si="11"/>
        <v>0</v>
      </c>
      <c r="AQ44" s="65">
        <f t="shared" si="12"/>
        <v>0</v>
      </c>
      <c r="AR44" s="67">
        <f t="shared" si="13"/>
        <v>0</v>
      </c>
    </row>
    <row r="45" spans="1:44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+MARS[[#This Row],[CP ]]</f>
        <v>0</v>
      </c>
      <c r="F45" s="65">
        <f>+MARS[[#This Row],[RTT ]]</f>
        <v>0</v>
      </c>
      <c r="G45" s="65">
        <f>+MARS[[#This Row],[CSP ]]</f>
        <v>0</v>
      </c>
      <c r="H45" s="65">
        <f>+MARS[[#This Row],[HAB ]]</f>
        <v>0</v>
      </c>
      <c r="I45" s="65">
        <f>+MARS[[#This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9"/>
        <v>0</v>
      </c>
      <c r="AO45" s="65">
        <f t="shared" si="10"/>
        <v>0</v>
      </c>
      <c r="AP45" s="65">
        <f t="shared" si="11"/>
        <v>0</v>
      </c>
      <c r="AQ45" s="65">
        <f t="shared" si="12"/>
        <v>0</v>
      </c>
      <c r="AR45" s="67">
        <f t="shared" si="13"/>
        <v>0</v>
      </c>
    </row>
    <row r="46" spans="1:44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+MARS[[#This Row],[CP ]]</f>
        <v>0</v>
      </c>
      <c r="F46" s="65">
        <f>+MARS[[#This Row],[RTT ]]</f>
        <v>0</v>
      </c>
      <c r="G46" s="65">
        <f>+MARS[[#This Row],[CSP ]]</f>
        <v>0</v>
      </c>
      <c r="H46" s="65">
        <f>+MARS[[#This Row],[HAB ]]</f>
        <v>0</v>
      </c>
      <c r="I46" s="65">
        <f>+MARS[[#This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9"/>
        <v>0</v>
      </c>
      <c r="AO46" s="65">
        <f t="shared" si="10"/>
        <v>0</v>
      </c>
      <c r="AP46" s="65">
        <f t="shared" si="11"/>
        <v>0</v>
      </c>
      <c r="AQ46" s="65">
        <f t="shared" si="12"/>
        <v>0</v>
      </c>
      <c r="AR46" s="67">
        <f t="shared" si="13"/>
        <v>0</v>
      </c>
    </row>
    <row r="47" spans="1:44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+MARS[[#This Row],[CP ]]</f>
        <v>0</v>
      </c>
      <c r="F47" s="65">
        <f>+MARS[[#This Row],[RTT ]]</f>
        <v>0</v>
      </c>
      <c r="G47" s="65">
        <f>+MARS[[#This Row],[CSP ]]</f>
        <v>0</v>
      </c>
      <c r="H47" s="65">
        <f>+MARS[[#This Row],[HAB ]]</f>
        <v>0</v>
      </c>
      <c r="I47" s="65">
        <f>+MARS[[#This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9"/>
        <v>0</v>
      </c>
      <c r="AO47" s="65">
        <f t="shared" si="10"/>
        <v>0</v>
      </c>
      <c r="AP47" s="65">
        <f t="shared" si="11"/>
        <v>0</v>
      </c>
      <c r="AQ47" s="65">
        <f t="shared" si="12"/>
        <v>0</v>
      </c>
      <c r="AR47" s="67">
        <f t="shared" si="13"/>
        <v>0</v>
      </c>
    </row>
    <row r="48" spans="1:44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+MARS[[#This Row],[CP ]]</f>
        <v>0</v>
      </c>
      <c r="F48" s="65">
        <f>+MARS[[#This Row],[RTT ]]</f>
        <v>0</v>
      </c>
      <c r="G48" s="65">
        <f>+MARS[[#This Row],[CSP ]]</f>
        <v>0</v>
      </c>
      <c r="H48" s="65">
        <f>+MARS[[#This Row],[HAB ]]</f>
        <v>0</v>
      </c>
      <c r="I48" s="65">
        <f>+MARS[[#This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9"/>
        <v>0</v>
      </c>
      <c r="AO48" s="65">
        <f t="shared" si="10"/>
        <v>0</v>
      </c>
      <c r="AP48" s="65">
        <f t="shared" si="11"/>
        <v>0</v>
      </c>
      <c r="AQ48" s="65">
        <f t="shared" si="12"/>
        <v>0</v>
      </c>
      <c r="AR48" s="67">
        <f t="shared" si="13"/>
        <v>0</v>
      </c>
    </row>
    <row r="49" spans="1:44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+MARS[[#This Row],[CP ]]</f>
        <v>0</v>
      </c>
      <c r="F49" s="65">
        <f>+MARS[[#This Row],[RTT ]]</f>
        <v>0</v>
      </c>
      <c r="G49" s="65">
        <f>+MARS[[#This Row],[CSP ]]</f>
        <v>0</v>
      </c>
      <c r="H49" s="65">
        <f>+MARS[[#This Row],[HAB ]]</f>
        <v>0</v>
      </c>
      <c r="I49" s="65">
        <f>+MARS[[#This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9"/>
        <v>0</v>
      </c>
      <c r="AO49" s="65">
        <f t="shared" si="10"/>
        <v>0</v>
      </c>
      <c r="AP49" s="65">
        <f t="shared" si="11"/>
        <v>0</v>
      </c>
      <c r="AQ49" s="65">
        <f t="shared" si="12"/>
        <v>0</v>
      </c>
      <c r="AR49" s="67">
        <f t="shared" si="13"/>
        <v>0</v>
      </c>
    </row>
    <row r="50" spans="1:44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+MARS[[#This Row],[CP ]]</f>
        <v>0</v>
      </c>
      <c r="F50" s="65">
        <f>+MARS[[#This Row],[RTT ]]</f>
        <v>0</v>
      </c>
      <c r="G50" s="65">
        <f>+MARS[[#This Row],[CSP ]]</f>
        <v>0</v>
      </c>
      <c r="H50" s="65">
        <f>+MARS[[#This Row],[HAB ]]</f>
        <v>0</v>
      </c>
      <c r="I50" s="65">
        <f>+MARS[[#This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9"/>
        <v>0</v>
      </c>
      <c r="AO50" s="65">
        <f t="shared" si="10"/>
        <v>0</v>
      </c>
      <c r="AP50" s="65">
        <f t="shared" si="11"/>
        <v>0</v>
      </c>
      <c r="AQ50" s="65">
        <f t="shared" si="12"/>
        <v>0</v>
      </c>
      <c r="AR50" s="67">
        <f t="shared" si="13"/>
        <v>0</v>
      </c>
    </row>
    <row r="51" spans="1:44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+MARS[[#This Row],[CP ]]</f>
        <v>0</v>
      </c>
      <c r="F51" s="65">
        <f>+MARS[[#This Row],[RTT ]]</f>
        <v>0</v>
      </c>
      <c r="G51" s="65">
        <f>+MARS[[#This Row],[CSP ]]</f>
        <v>0</v>
      </c>
      <c r="H51" s="65">
        <f>+MARS[[#This Row],[HAB ]]</f>
        <v>0</v>
      </c>
      <c r="I51" s="65">
        <f>+MARS[[#This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9"/>
        <v>0</v>
      </c>
      <c r="AO51" s="65">
        <f t="shared" si="10"/>
        <v>0</v>
      </c>
      <c r="AP51" s="65">
        <f t="shared" si="11"/>
        <v>0</v>
      </c>
      <c r="AQ51" s="65">
        <f t="shared" si="12"/>
        <v>0</v>
      </c>
      <c r="AR51" s="67">
        <f t="shared" si="13"/>
        <v>0</v>
      </c>
    </row>
    <row r="52" spans="1:44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+MARS[[#This Row],[CP ]]</f>
        <v>0</v>
      </c>
      <c r="F52" s="65">
        <f>+MARS[[#This Row],[RTT ]]</f>
        <v>0</v>
      </c>
      <c r="G52" s="65">
        <f>+MARS[[#This Row],[CSP ]]</f>
        <v>0</v>
      </c>
      <c r="H52" s="65">
        <f>+MARS[[#This Row],[HAB ]]</f>
        <v>0</v>
      </c>
      <c r="I52" s="65">
        <f>+MARS[[#This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9"/>
        <v>0</v>
      </c>
      <c r="AO52" s="65">
        <f t="shared" si="10"/>
        <v>0</v>
      </c>
      <c r="AP52" s="65">
        <f t="shared" si="11"/>
        <v>0</v>
      </c>
      <c r="AQ52" s="65">
        <f t="shared" si="12"/>
        <v>0</v>
      </c>
      <c r="AR52" s="67">
        <f t="shared" si="13"/>
        <v>0</v>
      </c>
    </row>
    <row r="53" spans="1:44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+MARS[[#This Row],[CP ]]</f>
        <v>0</v>
      </c>
      <c r="F53" s="65">
        <f>+MARS[[#This Row],[RTT ]]</f>
        <v>0</v>
      </c>
      <c r="G53" s="65">
        <f>+MARS[[#This Row],[CSP ]]</f>
        <v>0</v>
      </c>
      <c r="H53" s="65">
        <f>+MARS[[#This Row],[HAB ]]</f>
        <v>0</v>
      </c>
      <c r="I53" s="65">
        <f>+MARS[[#This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9"/>
        <v>0</v>
      </c>
      <c r="AO53" s="65">
        <f t="shared" si="10"/>
        <v>0</v>
      </c>
      <c r="AP53" s="65">
        <f t="shared" si="11"/>
        <v>0</v>
      </c>
      <c r="AQ53" s="65">
        <f t="shared" si="12"/>
        <v>0</v>
      </c>
      <c r="AR53" s="67">
        <f t="shared" si="13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+MARS[[#This Row],[CP ]]</f>
        <v>0</v>
      </c>
      <c r="F54" s="65">
        <f>+MARS[[#This Row],[RTT ]]</f>
        <v>0</v>
      </c>
      <c r="G54" s="65">
        <f>+MARS[[#This Row],[CSP ]]</f>
        <v>0</v>
      </c>
      <c r="H54" s="65">
        <f>+MARS[[#This Row],[HAB ]]</f>
        <v>0</v>
      </c>
      <c r="I54" s="65">
        <f>+MARS[[#This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9"/>
        <v>0</v>
      </c>
      <c r="AO54" s="65">
        <f t="shared" si="10"/>
        <v>0</v>
      </c>
      <c r="AP54" s="65">
        <f t="shared" si="11"/>
        <v>0</v>
      </c>
      <c r="AQ54" s="65">
        <f t="shared" si="12"/>
        <v>0</v>
      </c>
      <c r="AR54" s="67">
        <f t="shared" si="13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+MARS[[#This Row],[CP ]]</f>
        <v>0</v>
      </c>
      <c r="F55" s="65">
        <f>+MARS[[#This Row],[RTT ]]</f>
        <v>0</v>
      </c>
      <c r="G55" s="65">
        <f>+MARS[[#This Row],[CSP ]]</f>
        <v>0</v>
      </c>
      <c r="H55" s="65">
        <f>+MARS[[#This Row],[HAB ]]</f>
        <v>0</v>
      </c>
      <c r="I55" s="65">
        <f>+MARS[[#This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9"/>
        <v>0</v>
      </c>
      <c r="AO55" s="65">
        <f t="shared" si="10"/>
        <v>0</v>
      </c>
      <c r="AP55" s="65">
        <f t="shared" si="11"/>
        <v>0</v>
      </c>
      <c r="AQ55" s="65">
        <f t="shared" si="12"/>
        <v>0</v>
      </c>
      <c r="AR55" s="67">
        <f t="shared" si="13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+MARS[[#This Row],[CP ]]</f>
        <v>0</v>
      </c>
      <c r="F56" s="65">
        <f>+MARS[[#This Row],[RTT ]]</f>
        <v>0</v>
      </c>
      <c r="G56" s="65">
        <f>+MARS[[#This Row],[CSP ]]</f>
        <v>0</v>
      </c>
      <c r="H56" s="65">
        <f>+MARS[[#This Row],[HAB ]]</f>
        <v>0</v>
      </c>
      <c r="I56" s="65">
        <f>+MARS[[#This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9"/>
        <v>0</v>
      </c>
      <c r="AO56" s="65">
        <f t="shared" si="10"/>
        <v>0</v>
      </c>
      <c r="AP56" s="65">
        <f t="shared" si="11"/>
        <v>0</v>
      </c>
      <c r="AQ56" s="65">
        <f t="shared" si="12"/>
        <v>0</v>
      </c>
      <c r="AR56" s="67">
        <f t="shared" si="13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+MARS[[#This Row],[CP ]]</f>
        <v>0</v>
      </c>
      <c r="F57" s="65">
        <f>+MARS[[#This Row],[RTT ]]</f>
        <v>0</v>
      </c>
      <c r="G57" s="65">
        <f>+MARS[[#This Row],[CSP ]]</f>
        <v>0</v>
      </c>
      <c r="H57" s="65">
        <f>+MARS[[#This Row],[HAB ]]</f>
        <v>0</v>
      </c>
      <c r="I57" s="65">
        <f>+MARS[[#This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9"/>
        <v>0</v>
      </c>
      <c r="AO57" s="65">
        <f t="shared" si="10"/>
        <v>0</v>
      </c>
      <c r="AP57" s="65">
        <f t="shared" si="11"/>
        <v>0</v>
      </c>
      <c r="AQ57" s="65">
        <f t="shared" si="12"/>
        <v>0</v>
      </c>
      <c r="AR57" s="67">
        <f t="shared" si="13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+MARS[[#This Row],[CP ]]</f>
        <v>0</v>
      </c>
      <c r="F58" s="65">
        <f>+MARS[[#This Row],[RTT ]]</f>
        <v>0</v>
      </c>
      <c r="G58" s="65">
        <f>+MARS[[#This Row],[CSP ]]</f>
        <v>0</v>
      </c>
      <c r="H58" s="65">
        <f>+MARS[[#This Row],[HAB ]]</f>
        <v>0</v>
      </c>
      <c r="I58" s="65">
        <f>+MARS[[#This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9"/>
        <v>0</v>
      </c>
      <c r="AO58" s="65">
        <f t="shared" si="10"/>
        <v>0</v>
      </c>
      <c r="AP58" s="65">
        <f t="shared" si="11"/>
        <v>0</v>
      </c>
      <c r="AQ58" s="65">
        <f t="shared" si="12"/>
        <v>0</v>
      </c>
      <c r="AR58" s="67">
        <f t="shared" si="13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+MARS[[#This Row],[CP ]]</f>
        <v>0</v>
      </c>
      <c r="F59" s="65">
        <f>+MARS[[#This Row],[RTT ]]</f>
        <v>0</v>
      </c>
      <c r="G59" s="65">
        <f>+MARS[[#This Row],[CSP ]]</f>
        <v>0</v>
      </c>
      <c r="H59" s="65">
        <f>+MARS[[#This Row],[HAB ]]</f>
        <v>0</v>
      </c>
      <c r="I59" s="65">
        <f>+MARS[[#This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9"/>
        <v>0</v>
      </c>
      <c r="AO59" s="65">
        <f t="shared" si="10"/>
        <v>0</v>
      </c>
      <c r="AP59" s="65">
        <f t="shared" si="11"/>
        <v>0</v>
      </c>
      <c r="AQ59" s="65">
        <f t="shared" si="12"/>
        <v>0</v>
      </c>
      <c r="AR59" s="67">
        <f t="shared" si="13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+MARS[[#This Row],[CP ]]</f>
        <v>0</v>
      </c>
      <c r="F60" s="65">
        <f>+MARS[[#This Row],[RTT ]]</f>
        <v>0</v>
      </c>
      <c r="G60" s="65">
        <f>+MARS[[#This Row],[CSP ]]</f>
        <v>0</v>
      </c>
      <c r="H60" s="65">
        <f>+MARS[[#This Row],[HAB ]]</f>
        <v>0</v>
      </c>
      <c r="I60" s="65">
        <f>+MARS[[#This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9"/>
        <v>0</v>
      </c>
      <c r="AO60" s="65">
        <f t="shared" si="10"/>
        <v>0</v>
      </c>
      <c r="AP60" s="65">
        <f t="shared" si="11"/>
        <v>0</v>
      </c>
      <c r="AQ60" s="65">
        <f t="shared" si="12"/>
        <v>0</v>
      </c>
      <c r="AR60" s="67">
        <f t="shared" si="13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+MARS[[#This Row],[CP ]]</f>
        <v>0</v>
      </c>
      <c r="F61" s="65">
        <f>+MARS[[#This Row],[RTT ]]</f>
        <v>0</v>
      </c>
      <c r="G61" s="65">
        <f>+MARS[[#This Row],[CSP ]]</f>
        <v>0</v>
      </c>
      <c r="H61" s="65">
        <f>+MARS[[#This Row],[HAB ]]</f>
        <v>0</v>
      </c>
      <c r="I61" s="65">
        <f>+MARS[[#This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9"/>
        <v>0</v>
      </c>
      <c r="AO61" s="65">
        <f t="shared" si="10"/>
        <v>0</v>
      </c>
      <c r="AP61" s="65">
        <f t="shared" si="11"/>
        <v>0</v>
      </c>
      <c r="AQ61" s="65">
        <f t="shared" si="12"/>
        <v>0</v>
      </c>
      <c r="AR61" s="67">
        <f t="shared" si="13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+MARS[[#This Row],[CP ]]</f>
        <v>0</v>
      </c>
      <c r="F62" s="65">
        <f>+MARS[[#This Row],[RTT ]]</f>
        <v>0</v>
      </c>
      <c r="G62" s="65">
        <f>+MARS[[#This Row],[CSP ]]</f>
        <v>0</v>
      </c>
      <c r="H62" s="65">
        <f>+MARS[[#This Row],[HAB ]]</f>
        <v>0</v>
      </c>
      <c r="I62" s="65">
        <f>+MARS[[#This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9"/>
        <v>0</v>
      </c>
      <c r="AO62" s="65">
        <f t="shared" si="10"/>
        <v>0</v>
      </c>
      <c r="AP62" s="65">
        <f t="shared" si="11"/>
        <v>0</v>
      </c>
      <c r="AQ62" s="65">
        <f t="shared" si="12"/>
        <v>0</v>
      </c>
      <c r="AR62" s="67">
        <f t="shared" si="13"/>
        <v>0</v>
      </c>
    </row>
    <row r="63" spans="1:44" ht="14.25" customHeight="1">
      <c r="B63" s="70" t="s">
        <v>59</v>
      </c>
      <c r="C63" s="71" t="s">
        <v>117</v>
      </c>
      <c r="D63" s="72"/>
      <c r="E63" s="73">
        <f>SUM(E11:E40)</f>
        <v>-1</v>
      </c>
      <c r="F63" s="73">
        <f>SUM(F11:F40)</f>
        <v>0</v>
      </c>
      <c r="G63" s="73">
        <f>SUM(G11:G40)</f>
        <v>18</v>
      </c>
      <c r="H63" s="73">
        <f>SUM(H11:H40)</f>
        <v>-14</v>
      </c>
      <c r="I63" s="73">
        <f>SUM(I11:I40)</f>
        <v>0</v>
      </c>
      <c r="J63" s="74">
        <f t="shared" ref="J63:AM63" si="14">COUNTA(J11:J40)</f>
        <v>0</v>
      </c>
      <c r="K63" s="73">
        <f t="shared" si="14"/>
        <v>0</v>
      </c>
      <c r="L63" s="73">
        <f t="shared" si="14"/>
        <v>3</v>
      </c>
      <c r="M63" s="73">
        <f t="shared" si="14"/>
        <v>3</v>
      </c>
      <c r="N63" s="73">
        <f t="shared" si="14"/>
        <v>3</v>
      </c>
      <c r="O63" s="73">
        <f t="shared" si="14"/>
        <v>3</v>
      </c>
      <c r="P63" s="73">
        <f t="shared" si="14"/>
        <v>4</v>
      </c>
      <c r="Q63" s="73">
        <f t="shared" si="14"/>
        <v>1</v>
      </c>
      <c r="R63" s="73">
        <f t="shared" si="14"/>
        <v>0</v>
      </c>
      <c r="S63" s="73">
        <f t="shared" si="14"/>
        <v>4</v>
      </c>
      <c r="T63" s="73">
        <f t="shared" si="14"/>
        <v>4</v>
      </c>
      <c r="U63" s="73">
        <f t="shared" si="14"/>
        <v>4</v>
      </c>
      <c r="V63" s="73">
        <f t="shared" si="14"/>
        <v>4</v>
      </c>
      <c r="W63" s="73">
        <f t="shared" si="14"/>
        <v>4</v>
      </c>
      <c r="X63" s="73">
        <f t="shared" si="14"/>
        <v>0</v>
      </c>
      <c r="Y63" s="73">
        <f t="shared" si="14"/>
        <v>0</v>
      </c>
      <c r="Z63" s="73">
        <f t="shared" si="14"/>
        <v>0</v>
      </c>
      <c r="AA63" s="73">
        <f t="shared" si="14"/>
        <v>3</v>
      </c>
      <c r="AB63" s="73">
        <f t="shared" si="14"/>
        <v>3</v>
      </c>
      <c r="AC63" s="73">
        <f t="shared" si="14"/>
        <v>3</v>
      </c>
      <c r="AD63" s="73">
        <f t="shared" si="14"/>
        <v>3</v>
      </c>
      <c r="AE63" s="73">
        <f t="shared" si="14"/>
        <v>0</v>
      </c>
      <c r="AF63" s="73">
        <f t="shared" si="14"/>
        <v>0</v>
      </c>
      <c r="AG63" s="73">
        <f t="shared" si="14"/>
        <v>4</v>
      </c>
      <c r="AH63" s="73">
        <f t="shared" si="14"/>
        <v>4</v>
      </c>
      <c r="AI63" s="73">
        <f t="shared" si="14"/>
        <v>4</v>
      </c>
      <c r="AJ63" s="73">
        <f t="shared" si="14"/>
        <v>4</v>
      </c>
      <c r="AK63" s="73">
        <f t="shared" si="14"/>
        <v>4</v>
      </c>
      <c r="AL63" s="73">
        <f t="shared" si="14"/>
        <v>0</v>
      </c>
      <c r="AM63" s="95">
        <f t="shared" si="14"/>
        <v>0</v>
      </c>
      <c r="AN63" s="76">
        <f>SUM(AN11:AN40)</f>
        <v>-70</v>
      </c>
      <c r="AO63" s="73">
        <f>SUM(AO11:AO40)</f>
        <v>0</v>
      </c>
      <c r="AP63" s="73">
        <f>SUM(AP11:AP40)</f>
        <v>18</v>
      </c>
      <c r="AQ63" s="73">
        <f>SUM(AQ11:AQ40)</f>
        <v>-14</v>
      </c>
      <c r="AR63" s="73">
        <f>SUM(AR11:AR40)</f>
        <v>0</v>
      </c>
    </row>
    <row r="64" spans="1:44" ht="14.25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15">COUNTA(J59,J7:J10)</f>
        <v>0</v>
      </c>
      <c r="K64" s="80">
        <f t="shared" si="15"/>
        <v>0</v>
      </c>
      <c r="L64" s="80">
        <f t="shared" si="15"/>
        <v>0</v>
      </c>
      <c r="M64" s="80">
        <f t="shared" si="15"/>
        <v>0</v>
      </c>
      <c r="N64" s="80">
        <f t="shared" si="15"/>
        <v>0</v>
      </c>
      <c r="O64" s="80">
        <f t="shared" si="15"/>
        <v>0</v>
      </c>
      <c r="P64" s="80">
        <f t="shared" si="15"/>
        <v>0</v>
      </c>
      <c r="Q64" s="80">
        <f t="shared" si="15"/>
        <v>0</v>
      </c>
      <c r="R64" s="80">
        <f t="shared" si="15"/>
        <v>0</v>
      </c>
      <c r="S64" s="80">
        <f t="shared" si="15"/>
        <v>0</v>
      </c>
      <c r="T64" s="80">
        <f t="shared" si="15"/>
        <v>0</v>
      </c>
      <c r="U64" s="80">
        <f t="shared" si="15"/>
        <v>0</v>
      </c>
      <c r="V64" s="80">
        <f t="shared" si="15"/>
        <v>0</v>
      </c>
      <c r="W64" s="80">
        <f t="shared" si="15"/>
        <v>0</v>
      </c>
      <c r="X64" s="80">
        <f t="shared" si="15"/>
        <v>0</v>
      </c>
      <c r="Y64" s="80">
        <f t="shared" si="15"/>
        <v>0</v>
      </c>
      <c r="Z64" s="80">
        <f t="shared" si="15"/>
        <v>0</v>
      </c>
      <c r="AA64" s="80">
        <f t="shared" si="15"/>
        <v>0</v>
      </c>
      <c r="AB64" s="80">
        <f t="shared" si="15"/>
        <v>0</v>
      </c>
      <c r="AC64" s="80">
        <f t="shared" si="15"/>
        <v>0</v>
      </c>
      <c r="AD64" s="80">
        <f t="shared" si="15"/>
        <v>0</v>
      </c>
      <c r="AE64" s="80">
        <f t="shared" si="15"/>
        <v>0</v>
      </c>
      <c r="AF64" s="80">
        <f t="shared" si="15"/>
        <v>0</v>
      </c>
      <c r="AG64" s="80">
        <f t="shared" si="15"/>
        <v>0</v>
      </c>
      <c r="AH64" s="80">
        <f t="shared" si="15"/>
        <v>0</v>
      </c>
      <c r="AI64" s="80">
        <f t="shared" si="15"/>
        <v>0</v>
      </c>
      <c r="AJ64" s="80">
        <f t="shared" si="15"/>
        <v>0</v>
      </c>
      <c r="AK64" s="80">
        <f t="shared" si="15"/>
        <v>0</v>
      </c>
      <c r="AL64" s="80">
        <f t="shared" si="15"/>
        <v>0</v>
      </c>
      <c r="AM64" s="96">
        <f t="shared" si="15"/>
        <v>0</v>
      </c>
      <c r="AN64" s="83">
        <f>SUM(AN59,AN7:AN10)</f>
        <v>0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16">COUNTA(J61,J54:J58)</f>
        <v>0</v>
      </c>
      <c r="K65" s="73">
        <f t="shared" si="16"/>
        <v>0</v>
      </c>
      <c r="L65" s="73">
        <f t="shared" si="16"/>
        <v>0</v>
      </c>
      <c r="M65" s="73">
        <f t="shared" si="16"/>
        <v>0</v>
      </c>
      <c r="N65" s="73">
        <f t="shared" si="16"/>
        <v>0</v>
      </c>
      <c r="O65" s="73">
        <f t="shared" si="16"/>
        <v>0</v>
      </c>
      <c r="P65" s="73">
        <f t="shared" si="16"/>
        <v>0</v>
      </c>
      <c r="Q65" s="73">
        <f t="shared" si="16"/>
        <v>0</v>
      </c>
      <c r="R65" s="73">
        <f t="shared" si="16"/>
        <v>0</v>
      </c>
      <c r="S65" s="73">
        <f t="shared" si="16"/>
        <v>0</v>
      </c>
      <c r="T65" s="73">
        <f t="shared" si="16"/>
        <v>0</v>
      </c>
      <c r="U65" s="73">
        <f t="shared" si="16"/>
        <v>0</v>
      </c>
      <c r="V65" s="73">
        <f t="shared" si="16"/>
        <v>0</v>
      </c>
      <c r="W65" s="73">
        <f t="shared" si="16"/>
        <v>0</v>
      </c>
      <c r="X65" s="73">
        <f t="shared" si="16"/>
        <v>0</v>
      </c>
      <c r="Y65" s="73">
        <f t="shared" si="16"/>
        <v>0</v>
      </c>
      <c r="Z65" s="73">
        <f t="shared" si="16"/>
        <v>0</v>
      </c>
      <c r="AA65" s="73">
        <f t="shared" si="16"/>
        <v>0</v>
      </c>
      <c r="AB65" s="73">
        <f t="shared" si="16"/>
        <v>0</v>
      </c>
      <c r="AC65" s="73">
        <f t="shared" si="16"/>
        <v>0</v>
      </c>
      <c r="AD65" s="73">
        <f t="shared" si="16"/>
        <v>0</v>
      </c>
      <c r="AE65" s="73">
        <f t="shared" si="16"/>
        <v>0</v>
      </c>
      <c r="AF65" s="73">
        <f t="shared" si="16"/>
        <v>0</v>
      </c>
      <c r="AG65" s="73">
        <f t="shared" si="16"/>
        <v>0</v>
      </c>
      <c r="AH65" s="73">
        <f t="shared" si="16"/>
        <v>0</v>
      </c>
      <c r="AI65" s="73">
        <f t="shared" si="16"/>
        <v>0</v>
      </c>
      <c r="AJ65" s="73">
        <f t="shared" si="16"/>
        <v>0</v>
      </c>
      <c r="AK65" s="73">
        <f t="shared" si="16"/>
        <v>0</v>
      </c>
      <c r="AL65" s="73">
        <f t="shared" si="16"/>
        <v>0</v>
      </c>
      <c r="AM65" s="95">
        <f t="shared" si="16"/>
        <v>0</v>
      </c>
      <c r="AN65" s="76">
        <f>SUM(AN61,AN54:AN58)</f>
        <v>0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hidden="1" customHeight="1">
      <c r="B66" s="77" t="s">
        <v>109</v>
      </c>
      <c r="C66" s="78" t="s">
        <v>117</v>
      </c>
      <c r="D66" s="79"/>
      <c r="E66" s="80">
        <f>SUM(E60,E41:E53)</f>
        <v>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M66" si="17">COUNTA(J60,J41:J53)</f>
        <v>0</v>
      </c>
      <c r="K66" s="80">
        <f t="shared" si="17"/>
        <v>0</v>
      </c>
      <c r="L66" s="80">
        <f t="shared" si="17"/>
        <v>0</v>
      </c>
      <c r="M66" s="80">
        <f t="shared" si="17"/>
        <v>0</v>
      </c>
      <c r="N66" s="80">
        <f t="shared" si="17"/>
        <v>0</v>
      </c>
      <c r="O66" s="80">
        <f t="shared" si="17"/>
        <v>0</v>
      </c>
      <c r="P66" s="80">
        <f t="shared" si="17"/>
        <v>0</v>
      </c>
      <c r="Q66" s="80">
        <f t="shared" si="17"/>
        <v>0</v>
      </c>
      <c r="R66" s="80">
        <f t="shared" si="17"/>
        <v>0</v>
      </c>
      <c r="S66" s="80">
        <f t="shared" si="17"/>
        <v>0</v>
      </c>
      <c r="T66" s="80">
        <f t="shared" si="17"/>
        <v>0</v>
      </c>
      <c r="U66" s="80">
        <f t="shared" si="17"/>
        <v>0</v>
      </c>
      <c r="V66" s="80">
        <f t="shared" si="17"/>
        <v>0</v>
      </c>
      <c r="W66" s="80">
        <f t="shared" si="17"/>
        <v>0</v>
      </c>
      <c r="X66" s="80">
        <f t="shared" si="17"/>
        <v>0</v>
      </c>
      <c r="Y66" s="80">
        <f t="shared" si="17"/>
        <v>0</v>
      </c>
      <c r="Z66" s="80">
        <f t="shared" si="17"/>
        <v>0</v>
      </c>
      <c r="AA66" s="80">
        <f t="shared" si="17"/>
        <v>0</v>
      </c>
      <c r="AB66" s="80">
        <f t="shared" si="17"/>
        <v>0</v>
      </c>
      <c r="AC66" s="80">
        <f t="shared" si="17"/>
        <v>0</v>
      </c>
      <c r="AD66" s="80">
        <f t="shared" si="17"/>
        <v>0</v>
      </c>
      <c r="AE66" s="80">
        <f t="shared" si="17"/>
        <v>0</v>
      </c>
      <c r="AF66" s="80">
        <f t="shared" si="17"/>
        <v>0</v>
      </c>
      <c r="AG66" s="80">
        <f t="shared" si="17"/>
        <v>0</v>
      </c>
      <c r="AH66" s="80">
        <f t="shared" si="17"/>
        <v>0</v>
      </c>
      <c r="AI66" s="80">
        <f t="shared" si="17"/>
        <v>0</v>
      </c>
      <c r="AJ66" s="80">
        <f t="shared" si="17"/>
        <v>0</v>
      </c>
      <c r="AK66" s="80">
        <f t="shared" si="17"/>
        <v>0</v>
      </c>
      <c r="AL66" s="80">
        <f t="shared" si="17"/>
        <v>0</v>
      </c>
      <c r="AM66" s="96">
        <f t="shared" si="17"/>
        <v>0</v>
      </c>
      <c r="AN66" s="83">
        <f>SUM(AN60,AN41:AN53)</f>
        <v>0</v>
      </c>
      <c r="AO66" s="80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-1</v>
      </c>
      <c r="F67" s="86">
        <f t="shared" ref="F67:AR67" si="18">SUM(F63:F66)</f>
        <v>0</v>
      </c>
      <c r="G67" s="86">
        <f t="shared" si="18"/>
        <v>18</v>
      </c>
      <c r="H67" s="86">
        <f t="shared" si="18"/>
        <v>-14</v>
      </c>
      <c r="I67" s="86">
        <f t="shared" si="18"/>
        <v>0</v>
      </c>
      <c r="J67" s="87">
        <f t="shared" si="18"/>
        <v>0</v>
      </c>
      <c r="K67" s="86">
        <f t="shared" si="18"/>
        <v>0</v>
      </c>
      <c r="L67" s="86">
        <f t="shared" si="18"/>
        <v>3</v>
      </c>
      <c r="M67" s="86">
        <f t="shared" si="18"/>
        <v>3</v>
      </c>
      <c r="N67" s="86">
        <f t="shared" si="18"/>
        <v>3</v>
      </c>
      <c r="O67" s="86">
        <f t="shared" si="18"/>
        <v>3</v>
      </c>
      <c r="P67" s="86">
        <f t="shared" si="18"/>
        <v>4</v>
      </c>
      <c r="Q67" s="86">
        <f t="shared" si="18"/>
        <v>1</v>
      </c>
      <c r="R67" s="86">
        <f t="shared" si="18"/>
        <v>0</v>
      </c>
      <c r="S67" s="86">
        <f t="shared" si="18"/>
        <v>4</v>
      </c>
      <c r="T67" s="86">
        <f t="shared" si="18"/>
        <v>4</v>
      </c>
      <c r="U67" s="86">
        <f t="shared" si="18"/>
        <v>4</v>
      </c>
      <c r="V67" s="86">
        <f t="shared" si="18"/>
        <v>4</v>
      </c>
      <c r="W67" s="86">
        <f t="shared" si="18"/>
        <v>4</v>
      </c>
      <c r="X67" s="86">
        <f t="shared" si="18"/>
        <v>0</v>
      </c>
      <c r="Y67" s="86">
        <f t="shared" si="18"/>
        <v>0</v>
      </c>
      <c r="Z67" s="86">
        <f t="shared" si="18"/>
        <v>0</v>
      </c>
      <c r="AA67" s="86">
        <f t="shared" si="18"/>
        <v>3</v>
      </c>
      <c r="AB67" s="86">
        <f t="shared" si="18"/>
        <v>3</v>
      </c>
      <c r="AC67" s="86">
        <f t="shared" si="18"/>
        <v>3</v>
      </c>
      <c r="AD67" s="86">
        <f t="shared" si="18"/>
        <v>3</v>
      </c>
      <c r="AE67" s="86">
        <f t="shared" si="18"/>
        <v>0</v>
      </c>
      <c r="AF67" s="86">
        <f t="shared" si="18"/>
        <v>0</v>
      </c>
      <c r="AG67" s="86">
        <f t="shared" si="18"/>
        <v>4</v>
      </c>
      <c r="AH67" s="86">
        <f t="shared" si="18"/>
        <v>4</v>
      </c>
      <c r="AI67" s="86">
        <f t="shared" si="18"/>
        <v>4</v>
      </c>
      <c r="AJ67" s="86">
        <f t="shared" si="18"/>
        <v>4</v>
      </c>
      <c r="AK67" s="86">
        <f t="shared" si="18"/>
        <v>4</v>
      </c>
      <c r="AL67" s="86">
        <f t="shared" si="18"/>
        <v>0</v>
      </c>
      <c r="AM67" s="97">
        <f t="shared" si="18"/>
        <v>0</v>
      </c>
      <c r="AN67" s="89">
        <f t="shared" si="18"/>
        <v>-70</v>
      </c>
      <c r="AO67" s="86">
        <f t="shared" si="18"/>
        <v>0</v>
      </c>
      <c r="AP67" s="86">
        <f t="shared" si="18"/>
        <v>18</v>
      </c>
      <c r="AQ67" s="86">
        <f t="shared" si="18"/>
        <v>-14</v>
      </c>
      <c r="AR67" s="86">
        <f t="shared" si="18"/>
        <v>0</v>
      </c>
    </row>
    <row r="68" spans="2:44" ht="12" customHeight="1"/>
    <row r="69" spans="2:44" ht="12" customHeight="1"/>
    <row r="70" spans="2:44" ht="12" customHeight="1"/>
    <row r="71" spans="2:44" ht="12" customHeight="1"/>
    <row r="72" spans="2:44" ht="12" customHeight="1"/>
    <row r="73" spans="2:44" ht="12" customHeight="1"/>
    <row r="74" spans="2:44" ht="12" customHeight="1"/>
    <row r="75" spans="2:44" ht="12" customHeight="1"/>
    <row r="76" spans="2:44" ht="12" customHeight="1"/>
    <row r="77" spans="2:44" ht="12" customHeight="1"/>
    <row r="78" spans="2:44" ht="12" customHeight="1"/>
    <row r="79" spans="2:44" ht="12" customHeight="1"/>
    <row r="80" spans="2:4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M1"/>
    <mergeCell ref="E4:I4"/>
    <mergeCell ref="AN4:AR4"/>
  </mergeCells>
  <conditionalFormatting sqref="J7:AM62">
    <cfRule type="cellIs" dxfId="940" priority="13" stopIfTrue="1" operator="equal">
      <formula>"RCL"</formula>
    </cfRule>
    <cfRule type="cellIs" dxfId="939" priority="14" stopIfTrue="1" operator="equal">
      <formula>"RC"</formula>
    </cfRule>
    <cfRule type="cellIs" dxfId="938" priority="16" operator="equal">
      <formula>"MAL"</formula>
    </cfRule>
    <cfRule type="cellIs" dxfId="937" priority="17" operator="equal">
      <formula>"RJF"</formula>
    </cfRule>
    <cfRule type="cellIs" dxfId="936" priority="18" operator="equal">
      <formula>"HAB"</formula>
    </cfRule>
    <cfRule type="cellIs" dxfId="935" priority="19" operator="equal">
      <formula>"CSP"</formula>
    </cfRule>
    <cfRule type="cellIs" dxfId="934" priority="20" operator="equal">
      <formula>"RTT"</formula>
    </cfRule>
    <cfRule type="cellIs" dxfId="933" priority="21" operator="equal">
      <formula>"CP"</formula>
    </cfRule>
    <cfRule type="containsText" dxfId="932" priority="22" operator="containsText" text="F">
      <formula>NOT(ISERROR(SEARCH("F",J7)))</formula>
    </cfRule>
  </conditionalFormatting>
  <conditionalFormatting sqref="J7:AM62">
    <cfRule type="notContainsBlanks" dxfId="931" priority="23">
      <formula>LEN(TRIM(J7))&gt;0</formula>
    </cfRule>
  </conditionalFormatting>
  <conditionalFormatting sqref="AN7:AR62">
    <cfRule type="cellIs" dxfId="930" priority="15" operator="lessThan">
      <formula>0</formula>
    </cfRule>
  </conditionalFormatting>
  <conditionalFormatting sqref="J3:AM67">
    <cfRule type="expression" dxfId="929" priority="24">
      <formula>J$3=6</formula>
    </cfRule>
    <cfRule type="expression" dxfId="928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DDE454E3-94A4-44CD-9042-2ADFFB46DE64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ECA11827-09D3-42C5-B570-F5AF3BCED61A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15" id="{EA154AB3-78B0-4DF7-AC81-AA9A796E90F9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6" id="{0B89281A-2541-4B8E-AB12-2F85EDCC2D42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7" id="{6954C26E-D338-4593-BDE1-E1484FB83634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8" id="{474710C7-3133-4635-A15A-86959D91992B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19" id="{01B23738-AAAD-498C-82E9-D901134E9655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0" id="{36729C77-4213-412E-9826-1A8926661BD9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1" id="{FF678608-5E5A-4EA1-AA95-2C8A5323A354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2" id="{7F90A47D-92ED-4E2F-8F74-F47CA18D69A0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3" id="{D10110E9-94DF-453F-899C-066A3647CA9C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7DF36BDA-3632-4072-9F49-C9A7914E0334}">
            <xm:f>Paramètres!$K$16</xm:f>
            <xm:f>Paramètres!$K$17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Y36" sqref="Y36"/>
      <selection pane="topRight" activeCell="Y36" sqref="Y36"/>
      <selection pane="bottomLeft" activeCell="Y36" sqref="Y36"/>
      <selection pane="bottomRight" activeCell="C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40">
        <f>+J5</f>
        <v>42856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10">
        <f>+J5</f>
        <v>42856</v>
      </c>
      <c r="K2" s="110">
        <f t="shared" ref="K2:AN2" si="0">+K5</f>
        <v>42857</v>
      </c>
      <c r="L2" s="110">
        <f t="shared" si="0"/>
        <v>42858</v>
      </c>
      <c r="M2" s="110">
        <f t="shared" si="0"/>
        <v>42859</v>
      </c>
      <c r="N2" s="110">
        <f t="shared" si="0"/>
        <v>42860</v>
      </c>
      <c r="O2" s="110">
        <f t="shared" si="0"/>
        <v>42861</v>
      </c>
      <c r="P2" s="110">
        <f t="shared" si="0"/>
        <v>42862</v>
      </c>
      <c r="Q2" s="110">
        <f t="shared" si="0"/>
        <v>42863</v>
      </c>
      <c r="R2" s="110">
        <f t="shared" si="0"/>
        <v>42864</v>
      </c>
      <c r="S2" s="110">
        <f t="shared" si="0"/>
        <v>42865</v>
      </c>
      <c r="T2" s="110">
        <f t="shared" si="0"/>
        <v>42866</v>
      </c>
      <c r="U2" s="110">
        <f t="shared" si="0"/>
        <v>42867</v>
      </c>
      <c r="V2" s="110">
        <f t="shared" si="0"/>
        <v>42868</v>
      </c>
      <c r="W2" s="110">
        <f t="shared" si="0"/>
        <v>42869</v>
      </c>
      <c r="X2" s="110">
        <f t="shared" si="0"/>
        <v>42870</v>
      </c>
      <c r="Y2" s="110">
        <f t="shared" si="0"/>
        <v>42871</v>
      </c>
      <c r="Z2" s="110">
        <f t="shared" si="0"/>
        <v>42872</v>
      </c>
      <c r="AA2" s="110">
        <f t="shared" si="0"/>
        <v>42873</v>
      </c>
      <c r="AB2" s="110">
        <f t="shared" si="0"/>
        <v>42874</v>
      </c>
      <c r="AC2" s="110">
        <f t="shared" si="0"/>
        <v>42875</v>
      </c>
      <c r="AD2" s="110">
        <f t="shared" si="0"/>
        <v>42876</v>
      </c>
      <c r="AE2" s="110">
        <f t="shared" si="0"/>
        <v>42877</v>
      </c>
      <c r="AF2" s="110">
        <f t="shared" si="0"/>
        <v>42878</v>
      </c>
      <c r="AG2" s="110">
        <f t="shared" si="0"/>
        <v>42879</v>
      </c>
      <c r="AH2" s="110">
        <f t="shared" si="0"/>
        <v>42880</v>
      </c>
      <c r="AI2" s="110">
        <f t="shared" si="0"/>
        <v>42881</v>
      </c>
      <c r="AJ2" s="110">
        <f t="shared" si="0"/>
        <v>42882</v>
      </c>
      <c r="AK2" s="110">
        <f t="shared" si="0"/>
        <v>42883</v>
      </c>
      <c r="AL2" s="110">
        <f t="shared" si="0"/>
        <v>42884</v>
      </c>
      <c r="AM2" s="110">
        <f t="shared" si="0"/>
        <v>42885</v>
      </c>
      <c r="AN2" s="110">
        <f t="shared" si="0"/>
        <v>42886</v>
      </c>
    </row>
    <row r="3" spans="1:50" ht="6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1</v>
      </c>
      <c r="K3" s="25">
        <f t="shared" si="1"/>
        <v>2</v>
      </c>
      <c r="L3" s="25">
        <f t="shared" si="1"/>
        <v>3</v>
      </c>
      <c r="M3" s="25">
        <f t="shared" si="1"/>
        <v>4</v>
      </c>
      <c r="N3" s="25">
        <f t="shared" si="1"/>
        <v>5</v>
      </c>
      <c r="O3" s="25">
        <f t="shared" si="1"/>
        <v>6</v>
      </c>
      <c r="P3" s="25">
        <f t="shared" si="1"/>
        <v>7</v>
      </c>
      <c r="Q3" s="25">
        <f t="shared" si="1"/>
        <v>1</v>
      </c>
      <c r="R3" s="25">
        <f t="shared" si="1"/>
        <v>2</v>
      </c>
      <c r="S3" s="25">
        <f t="shared" si="1"/>
        <v>3</v>
      </c>
      <c r="T3" s="25">
        <f t="shared" si="1"/>
        <v>4</v>
      </c>
      <c r="U3" s="25">
        <f t="shared" si="1"/>
        <v>5</v>
      </c>
      <c r="V3" s="25">
        <f t="shared" si="1"/>
        <v>6</v>
      </c>
      <c r="W3" s="25">
        <f t="shared" si="1"/>
        <v>7</v>
      </c>
      <c r="X3" s="25">
        <f t="shared" si="1"/>
        <v>1</v>
      </c>
      <c r="Y3" s="25">
        <f t="shared" si="1"/>
        <v>2</v>
      </c>
      <c r="Z3" s="25">
        <f t="shared" si="1"/>
        <v>3</v>
      </c>
      <c r="AA3" s="25">
        <f t="shared" si="1"/>
        <v>4</v>
      </c>
      <c r="AB3" s="25">
        <f t="shared" si="1"/>
        <v>5</v>
      </c>
      <c r="AC3" s="25">
        <f t="shared" si="1"/>
        <v>6</v>
      </c>
      <c r="AD3" s="25">
        <f t="shared" si="1"/>
        <v>7</v>
      </c>
      <c r="AE3" s="25">
        <f t="shared" si="1"/>
        <v>1</v>
      </c>
      <c r="AF3" s="25">
        <f t="shared" si="1"/>
        <v>2</v>
      </c>
      <c r="AG3" s="25">
        <f t="shared" si="1"/>
        <v>3</v>
      </c>
      <c r="AH3" s="25">
        <f t="shared" si="1"/>
        <v>4</v>
      </c>
      <c r="AI3" s="25">
        <f t="shared" si="1"/>
        <v>5</v>
      </c>
      <c r="AJ3" s="25">
        <f t="shared" si="1"/>
        <v>6</v>
      </c>
      <c r="AK3" s="25">
        <f t="shared" si="1"/>
        <v>7</v>
      </c>
      <c r="AL3" s="25">
        <f t="shared" si="1"/>
        <v>1</v>
      </c>
      <c r="AM3" s="25">
        <f t="shared" si="1"/>
        <v>2</v>
      </c>
      <c r="AN3" s="31">
        <f t="shared" si="1"/>
        <v>3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Lu</v>
      </c>
      <c r="K4" s="35" t="str">
        <f t="shared" si="2"/>
        <v>Ma</v>
      </c>
      <c r="L4" s="35" t="str">
        <f t="shared" si="2"/>
        <v>Me</v>
      </c>
      <c r="M4" s="35" t="str">
        <f t="shared" si="2"/>
        <v>Je</v>
      </c>
      <c r="N4" s="35" t="str">
        <f t="shared" si="2"/>
        <v>Ve</v>
      </c>
      <c r="O4" s="35" t="str">
        <f t="shared" si="2"/>
        <v>Sa</v>
      </c>
      <c r="P4" s="35" t="str">
        <f t="shared" si="2"/>
        <v>Di</v>
      </c>
      <c r="Q4" s="35" t="str">
        <f t="shared" si="2"/>
        <v>Lu</v>
      </c>
      <c r="R4" s="35" t="str">
        <f t="shared" si="2"/>
        <v>Ma</v>
      </c>
      <c r="S4" s="35" t="str">
        <f t="shared" si="2"/>
        <v>Me</v>
      </c>
      <c r="T4" s="35" t="str">
        <f t="shared" si="2"/>
        <v>Je</v>
      </c>
      <c r="U4" s="35" t="str">
        <f t="shared" si="2"/>
        <v>Ve</v>
      </c>
      <c r="V4" s="35" t="str">
        <f t="shared" si="2"/>
        <v>Sa</v>
      </c>
      <c r="W4" s="35" t="str">
        <f t="shared" si="2"/>
        <v>Di</v>
      </c>
      <c r="X4" s="35" t="str">
        <f t="shared" si="2"/>
        <v>Lu</v>
      </c>
      <c r="Y4" s="35" t="str">
        <f t="shared" si="2"/>
        <v>Ma</v>
      </c>
      <c r="Z4" s="35" t="str">
        <f t="shared" si="2"/>
        <v>Me</v>
      </c>
      <c r="AA4" s="35" t="str">
        <f t="shared" si="2"/>
        <v>Je</v>
      </c>
      <c r="AB4" s="35" t="str">
        <f t="shared" si="2"/>
        <v>Ve</v>
      </c>
      <c r="AC4" s="35" t="str">
        <f t="shared" si="2"/>
        <v>Sa</v>
      </c>
      <c r="AD4" s="35" t="str">
        <f t="shared" si="2"/>
        <v>Di</v>
      </c>
      <c r="AE4" s="35" t="str">
        <f t="shared" si="2"/>
        <v>Lu</v>
      </c>
      <c r="AF4" s="35" t="str">
        <f t="shared" si="2"/>
        <v>Ma</v>
      </c>
      <c r="AG4" s="35" t="str">
        <f t="shared" si="2"/>
        <v>Me</v>
      </c>
      <c r="AH4" s="35" t="str">
        <f t="shared" si="2"/>
        <v>Je</v>
      </c>
      <c r="AI4" s="35" t="str">
        <f t="shared" si="2"/>
        <v>Ve</v>
      </c>
      <c r="AJ4" s="35" t="str">
        <f t="shared" si="2"/>
        <v>Sa</v>
      </c>
      <c r="AK4" s="35" t="str">
        <f t="shared" si="2"/>
        <v>Di</v>
      </c>
      <c r="AL4" s="35" t="str">
        <f t="shared" si="2"/>
        <v>Lu</v>
      </c>
      <c r="AM4" s="35" t="str">
        <f t="shared" si="2"/>
        <v>Ma</v>
      </c>
      <c r="AN4" s="36" t="str">
        <f t="shared" si="2"/>
        <v>Me</v>
      </c>
      <c r="AO4" s="137" t="s">
        <v>83</v>
      </c>
      <c r="AP4" s="138"/>
      <c r="AQ4" s="138"/>
      <c r="AR4" s="138"/>
      <c r="AS4" s="139"/>
    </row>
    <row r="5" spans="1:50" s="49" customFormat="1" ht="12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Paramètres!F6</f>
        <v>42856</v>
      </c>
      <c r="K5" s="47">
        <f>J5+1</f>
        <v>42857</v>
      </c>
      <c r="L5" s="47">
        <f t="shared" ref="L5:AN5" si="3">K5+1</f>
        <v>42858</v>
      </c>
      <c r="M5" s="47">
        <f t="shared" si="3"/>
        <v>42859</v>
      </c>
      <c r="N5" s="47">
        <f t="shared" si="3"/>
        <v>42860</v>
      </c>
      <c r="O5" s="47">
        <f t="shared" si="3"/>
        <v>42861</v>
      </c>
      <c r="P5" s="47">
        <f t="shared" si="3"/>
        <v>42862</v>
      </c>
      <c r="Q5" s="47">
        <f t="shared" si="3"/>
        <v>42863</v>
      </c>
      <c r="R5" s="47">
        <f t="shared" si="3"/>
        <v>42864</v>
      </c>
      <c r="S5" s="47">
        <f t="shared" si="3"/>
        <v>42865</v>
      </c>
      <c r="T5" s="47">
        <f t="shared" si="3"/>
        <v>42866</v>
      </c>
      <c r="U5" s="47">
        <f t="shared" si="3"/>
        <v>42867</v>
      </c>
      <c r="V5" s="47">
        <f t="shared" si="3"/>
        <v>42868</v>
      </c>
      <c r="W5" s="47">
        <f t="shared" si="3"/>
        <v>42869</v>
      </c>
      <c r="X5" s="47">
        <f t="shared" si="3"/>
        <v>42870</v>
      </c>
      <c r="Y5" s="47">
        <f t="shared" si="3"/>
        <v>42871</v>
      </c>
      <c r="Z5" s="47">
        <f t="shared" si="3"/>
        <v>42872</v>
      </c>
      <c r="AA5" s="47">
        <f t="shared" si="3"/>
        <v>42873</v>
      </c>
      <c r="AB5" s="47">
        <f t="shared" si="3"/>
        <v>42874</v>
      </c>
      <c r="AC5" s="47">
        <f t="shared" si="3"/>
        <v>42875</v>
      </c>
      <c r="AD5" s="47">
        <f t="shared" si="3"/>
        <v>42876</v>
      </c>
      <c r="AE5" s="47">
        <f t="shared" si="3"/>
        <v>42877</v>
      </c>
      <c r="AF5" s="47">
        <f t="shared" si="3"/>
        <v>42878</v>
      </c>
      <c r="AG5" s="47">
        <f t="shared" si="3"/>
        <v>42879</v>
      </c>
      <c r="AH5" s="47">
        <f t="shared" si="3"/>
        <v>42880</v>
      </c>
      <c r="AI5" s="47">
        <f t="shared" si="3"/>
        <v>42881</v>
      </c>
      <c r="AJ5" s="47">
        <f t="shared" si="3"/>
        <v>42882</v>
      </c>
      <c r="AK5" s="47">
        <f t="shared" si="3"/>
        <v>42883</v>
      </c>
      <c r="AL5" s="47">
        <f t="shared" si="3"/>
        <v>42884</v>
      </c>
      <c r="AM5" s="47">
        <f t="shared" si="3"/>
        <v>42885</v>
      </c>
      <c r="AN5" s="48">
        <f t="shared" si="3"/>
        <v>42886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+AVRIL[[#This Row],[CP ]]</f>
        <v>0</v>
      </c>
      <c r="F7" s="65">
        <f>+AVRIL[[#This Row],[RTT ]]</f>
        <v>0</v>
      </c>
      <c r="G7" s="65">
        <f>+AVRIL[[#This Row],[CSP ]]</f>
        <v>0</v>
      </c>
      <c r="H7" s="65">
        <f>+AVRIL[[#This Row],[HAB ]]</f>
        <v>0</v>
      </c>
      <c r="I7" s="65">
        <f>+AVRIL[[#This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0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+AVRIL[[#This Row],[CP ]]</f>
        <v>0</v>
      </c>
      <c r="F8" s="65">
        <f>+AVRIL[[#This Row],[RTT ]]</f>
        <v>0</v>
      </c>
      <c r="G8" s="65">
        <f>+AVRIL[[#This Row],[CSP ]]</f>
        <v>0</v>
      </c>
      <c r="H8" s="65">
        <f>+AVRIL[[#This Row],[HAB ]]</f>
        <v>0</v>
      </c>
      <c r="I8" s="65">
        <f>+AVRIL[[#This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0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+AVRIL[[#This Row],[CP ]]</f>
        <v>0</v>
      </c>
      <c r="F9" s="65">
        <f>+AVRIL[[#This Row],[RTT ]]</f>
        <v>0</v>
      </c>
      <c r="G9" s="65">
        <f>+AVRIL[[#This Row],[CSP ]]</f>
        <v>0</v>
      </c>
      <c r="H9" s="65">
        <f>+AVRIL[[#This Row],[HAB ]]</f>
        <v>0</v>
      </c>
      <c r="I9" s="65">
        <f>+AVRIL[[#This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0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+AVRIL[[#This Row],[CP ]]</f>
        <v>0</v>
      </c>
      <c r="F10" s="128">
        <f>+AVRIL[[#This Row],[RTT ]]</f>
        <v>0</v>
      </c>
      <c r="G10" s="128">
        <f>+AVRIL[[#This Row],[CSP ]]</f>
        <v>0</v>
      </c>
      <c r="H10" s="128">
        <f>+AVRIL[[#This Row],[HAB ]]</f>
        <v>0</v>
      </c>
      <c r="I10" s="128">
        <f>+AVRIL[[#This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0</v>
      </c>
      <c r="AP10" s="128">
        <f t="shared" si="4"/>
        <v>0</v>
      </c>
      <c r="AQ10" s="128">
        <f t="shared" si="4"/>
        <v>0</v>
      </c>
      <c r="AR10" s="128">
        <f t="shared" si="4"/>
        <v>0</v>
      </c>
      <c r="AS10" s="133">
        <f t="shared" si="4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+AVRIL[[#This Row],[CP ]]</f>
        <v>0</v>
      </c>
      <c r="F11" s="65">
        <f>+AVRIL[[#This Row],[RTT ]]</f>
        <v>0</v>
      </c>
      <c r="G11" s="65">
        <f>+AVRIL[[#This Row],[CSP ]]</f>
        <v>0</v>
      </c>
      <c r="H11" s="65">
        <f>+AVRIL[[#This Row],[HAB ]]</f>
        <v>0</v>
      </c>
      <c r="I11" s="65">
        <f>+AVRIL[[#This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 t="s">
        <v>120</v>
      </c>
      <c r="AM11" s="20" t="s">
        <v>120</v>
      </c>
      <c r="AN11" s="21"/>
      <c r="AO11" s="66">
        <f t="shared" si="4"/>
        <v>0</v>
      </c>
      <c r="AP11" s="65">
        <f t="shared" si="4"/>
        <v>0</v>
      </c>
      <c r="AQ11" s="65">
        <f t="shared" si="4"/>
        <v>-2</v>
      </c>
      <c r="AR11" s="65">
        <f t="shared" si="4"/>
        <v>0</v>
      </c>
      <c r="AS11" s="67">
        <f t="shared" si="4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+AVRIL[[#This Row],[CP ]]</f>
        <v>-3</v>
      </c>
      <c r="F12" s="65">
        <f>+AVRIL[[#This Row],[RTT ]]</f>
        <v>0</v>
      </c>
      <c r="G12" s="65">
        <f>+AVRIL[[#This Row],[CSP ]]</f>
        <v>0</v>
      </c>
      <c r="H12" s="65">
        <f>+AVRIL[[#This Row],[HAB ]]</f>
        <v>0</v>
      </c>
      <c r="I12" s="65">
        <f>+AVRIL[[#This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-3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+AVRIL[[#This Row],[CP ]]</f>
        <v>-5</v>
      </c>
      <c r="F13" s="65">
        <f>+AVRIL[[#This Row],[RTT ]]</f>
        <v>0</v>
      </c>
      <c r="G13" s="65">
        <f>+AVRIL[[#This Row],[CSP ]]</f>
        <v>0</v>
      </c>
      <c r="H13" s="65">
        <f>+AVRIL[[#This Row],[HAB ]]</f>
        <v>0</v>
      </c>
      <c r="I13" s="65">
        <f>+AVRIL[[#This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 t="s">
        <v>120</v>
      </c>
      <c r="Y13" s="20" t="s">
        <v>120</v>
      </c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-5</v>
      </c>
      <c r="AP13" s="65">
        <f t="shared" si="4"/>
        <v>0</v>
      </c>
      <c r="AQ13" s="65">
        <f t="shared" si="4"/>
        <v>-2</v>
      </c>
      <c r="AR13" s="65">
        <f t="shared" si="4"/>
        <v>0</v>
      </c>
      <c r="AS13" s="67">
        <f t="shared" si="4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+AVRIL[[#This Row],[CP ]]</f>
        <v>-5</v>
      </c>
      <c r="F14" s="65">
        <f>+AVRIL[[#This Row],[RTT ]]</f>
        <v>0</v>
      </c>
      <c r="G14" s="65">
        <f>+AVRIL[[#This Row],[CSP ]]</f>
        <v>0</v>
      </c>
      <c r="H14" s="65">
        <f>+AVRIL[[#This Row],[HAB ]]</f>
        <v>0</v>
      </c>
      <c r="I14" s="65">
        <f>+AVRIL[[#This Row],[RJF ]]</f>
        <v>0</v>
      </c>
      <c r="J14" s="19"/>
      <c r="K14" s="20" t="s">
        <v>120</v>
      </c>
      <c r="L14" s="20" t="s">
        <v>120</v>
      </c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-5</v>
      </c>
      <c r="AP14" s="65">
        <f t="shared" si="4"/>
        <v>0</v>
      </c>
      <c r="AQ14" s="65">
        <f t="shared" si="4"/>
        <v>-2</v>
      </c>
      <c r="AR14" s="65">
        <f t="shared" si="4"/>
        <v>0</v>
      </c>
      <c r="AS14" s="67">
        <f t="shared" si="4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+AVRIL[[#This Row],[CP ]]</f>
        <v>-4</v>
      </c>
      <c r="F15" s="65">
        <f>+AVRIL[[#This Row],[RTT ]]</f>
        <v>0</v>
      </c>
      <c r="G15" s="65">
        <f>+AVRIL[[#This Row],[CSP ]]</f>
        <v>0</v>
      </c>
      <c r="H15" s="65">
        <f>+AVRIL[[#This Row],[HAB ]]</f>
        <v>-2</v>
      </c>
      <c r="I15" s="65">
        <f>+AVRIL[[#This Row],[RJF ]]</f>
        <v>0</v>
      </c>
      <c r="J15" s="19"/>
      <c r="K15" s="20" t="s">
        <v>0</v>
      </c>
      <c r="L15" s="20" t="s">
        <v>120</v>
      </c>
      <c r="M15" s="20" t="s">
        <v>120</v>
      </c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-5</v>
      </c>
      <c r="AP15" s="65">
        <f t="shared" si="4"/>
        <v>0</v>
      </c>
      <c r="AQ15" s="65">
        <f t="shared" si="4"/>
        <v>-2</v>
      </c>
      <c r="AR15" s="65">
        <f t="shared" si="4"/>
        <v>-2</v>
      </c>
      <c r="AS15" s="67">
        <f t="shared" si="4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+AVRIL[[#This Row],[CP ]]</f>
        <v>5</v>
      </c>
      <c r="F16" s="65">
        <f>+AVRIL[[#This Row],[RTT ]]</f>
        <v>0</v>
      </c>
      <c r="G16" s="65">
        <f>+AVRIL[[#This Row],[CSP ]]</f>
        <v>0</v>
      </c>
      <c r="H16" s="65">
        <f>+AVRIL[[#This Row],[HAB ]]</f>
        <v>0</v>
      </c>
      <c r="I16" s="65">
        <f>+AVRIL[[#This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5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+AVRIL[[#This Row],[CP ]]</f>
        <v>-4</v>
      </c>
      <c r="F17" s="65">
        <f>+AVRIL[[#This Row],[RTT ]]</f>
        <v>0</v>
      </c>
      <c r="G17" s="65">
        <f>+AVRIL[[#This Row],[CSP ]]</f>
        <v>0</v>
      </c>
      <c r="H17" s="65">
        <f>+AVRIL[[#This Row],[HAB ]]</f>
        <v>0</v>
      </c>
      <c r="I17" s="65">
        <f>+AVRIL[[#This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 t="s">
        <v>0</v>
      </c>
      <c r="AF17" s="20" t="s">
        <v>120</v>
      </c>
      <c r="AG17" s="20" t="s">
        <v>120</v>
      </c>
      <c r="AH17" s="20"/>
      <c r="AI17" s="20"/>
      <c r="AJ17" s="20"/>
      <c r="AK17" s="20"/>
      <c r="AL17" s="20"/>
      <c r="AM17" s="20"/>
      <c r="AN17" s="21"/>
      <c r="AO17" s="66">
        <f t="shared" si="4"/>
        <v>-5</v>
      </c>
      <c r="AP17" s="65">
        <f t="shared" si="4"/>
        <v>0</v>
      </c>
      <c r="AQ17" s="65">
        <f t="shared" si="4"/>
        <v>-2</v>
      </c>
      <c r="AR17" s="65">
        <f t="shared" si="4"/>
        <v>0</v>
      </c>
      <c r="AS17" s="67">
        <f t="shared" si="4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+AVRIL[[#This Row],[CP ]]</f>
        <v>-5</v>
      </c>
      <c r="F18" s="65">
        <f>+AVRIL[[#This Row],[RTT ]]</f>
        <v>0</v>
      </c>
      <c r="G18" s="65">
        <f>+AVRIL[[#This Row],[CSP ]]</f>
        <v>0</v>
      </c>
      <c r="H18" s="65">
        <f>+AVRIL[[#This Row],[HAB ]]</f>
        <v>0</v>
      </c>
      <c r="I18" s="65">
        <f>+AVRIL[[#This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 t="s">
        <v>0</v>
      </c>
      <c r="Y18" s="20" t="s">
        <v>120</v>
      </c>
      <c r="Z18" s="20" t="s">
        <v>120</v>
      </c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-6</v>
      </c>
      <c r="AP18" s="65">
        <f t="shared" si="4"/>
        <v>0</v>
      </c>
      <c r="AQ18" s="65">
        <f t="shared" si="4"/>
        <v>-2</v>
      </c>
      <c r="AR18" s="65">
        <f t="shared" si="4"/>
        <v>0</v>
      </c>
      <c r="AS18" s="67">
        <f t="shared" si="4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+AVRIL[[#This Row],[CP ]]</f>
        <v>-4</v>
      </c>
      <c r="F19" s="65">
        <f>+AVRIL[[#This Row],[RTT ]]</f>
        <v>0</v>
      </c>
      <c r="G19" s="65">
        <f>+AVRIL[[#This Row],[CSP ]]</f>
        <v>0</v>
      </c>
      <c r="H19" s="65">
        <f>+AVRIL[[#This Row],[HAB ]]</f>
        <v>0</v>
      </c>
      <c r="I19" s="65">
        <f>+AVRIL[[#This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 t="s">
        <v>120</v>
      </c>
      <c r="S19" s="20" t="s">
        <v>120</v>
      </c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-4</v>
      </c>
      <c r="AP19" s="65">
        <f t="shared" si="4"/>
        <v>0</v>
      </c>
      <c r="AQ19" s="65">
        <f t="shared" si="4"/>
        <v>-2</v>
      </c>
      <c r="AR19" s="65">
        <f t="shared" si="4"/>
        <v>0</v>
      </c>
      <c r="AS19" s="67">
        <f t="shared" si="4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+AVRIL[[#This Row],[CP ]]</f>
        <v>-5</v>
      </c>
      <c r="F20" s="65">
        <f>+AVRIL[[#This Row],[RTT ]]</f>
        <v>0</v>
      </c>
      <c r="G20" s="65">
        <f>+AVRIL[[#This Row],[CSP ]]</f>
        <v>0</v>
      </c>
      <c r="H20" s="65">
        <f>+AVRIL[[#This Row],[HAB ]]</f>
        <v>0</v>
      </c>
      <c r="I20" s="65">
        <f>+AVRIL[[#This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 t="s">
        <v>0</v>
      </c>
      <c r="Y20" s="20" t="s">
        <v>120</v>
      </c>
      <c r="Z20" s="20" t="s">
        <v>120</v>
      </c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-6</v>
      </c>
      <c r="AP20" s="65">
        <f t="shared" si="4"/>
        <v>0</v>
      </c>
      <c r="AQ20" s="65">
        <f t="shared" si="4"/>
        <v>-2</v>
      </c>
      <c r="AR20" s="65">
        <f t="shared" si="4"/>
        <v>0</v>
      </c>
      <c r="AS20" s="67">
        <f t="shared" si="4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+AVRIL[[#This Row],[CP ]]</f>
        <v>0</v>
      </c>
      <c r="F21" s="65">
        <f>+AVRIL[[#This Row],[RTT ]]</f>
        <v>0</v>
      </c>
      <c r="G21" s="65">
        <f>+AVRIL[[#This Row],[CSP ]]</f>
        <v>2</v>
      </c>
      <c r="H21" s="65">
        <f>+AVRIL[[#This Row],[HAB ]]</f>
        <v>0</v>
      </c>
      <c r="I21" s="65">
        <f>+AVRIL[[#This Row],[RJF ]]</f>
        <v>0</v>
      </c>
      <c r="J21" s="19"/>
      <c r="K21" s="20"/>
      <c r="L21" s="20"/>
      <c r="M21" s="20"/>
      <c r="N21" s="20" t="s">
        <v>120</v>
      </c>
      <c r="O21" s="20" t="s">
        <v>120</v>
      </c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0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+AVRIL[[#This Row],[CP ]]</f>
        <v>5</v>
      </c>
      <c r="F22" s="65">
        <f>+AVRIL[[#This Row],[RTT ]]</f>
        <v>0</v>
      </c>
      <c r="G22" s="65">
        <f>+AVRIL[[#This Row],[CSP ]]</f>
        <v>0</v>
      </c>
      <c r="H22" s="65">
        <f>+AVRIL[[#This Row],[HAB ]]</f>
        <v>0</v>
      </c>
      <c r="I22" s="65">
        <f>+AVRIL[[#This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5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+AVRIL[[#This Row],[CP ]]</f>
        <v>0</v>
      </c>
      <c r="F23" s="65">
        <f>+AVRIL[[#This Row],[RTT ]]</f>
        <v>0</v>
      </c>
      <c r="G23" s="65">
        <f>+AVRIL[[#This Row],[CSP ]]</f>
        <v>2</v>
      </c>
      <c r="H23" s="65">
        <f>+AVRIL[[#This Row],[HAB ]]</f>
        <v>0</v>
      </c>
      <c r="I23" s="65">
        <f>+AVRIL[[#This Row],[RJF ]]</f>
        <v>0</v>
      </c>
      <c r="J23" s="19"/>
      <c r="K23" s="20"/>
      <c r="L23" s="20"/>
      <c r="M23" s="20"/>
      <c r="N23" s="20" t="s">
        <v>120</v>
      </c>
      <c r="O23" s="20" t="s">
        <v>120</v>
      </c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0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+AVRIL[[#This Row],[CP ]]</f>
        <v>-5</v>
      </c>
      <c r="F24" s="65">
        <f>+AVRIL[[#This Row],[RTT ]]</f>
        <v>0</v>
      </c>
      <c r="G24" s="65">
        <f>+AVRIL[[#This Row],[CSP ]]</f>
        <v>2</v>
      </c>
      <c r="H24" s="65">
        <f>+AVRIL[[#This Row],[HAB ]]</f>
        <v>0</v>
      </c>
      <c r="I24" s="65">
        <f>+AVRIL[[#This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 t="s">
        <v>120</v>
      </c>
      <c r="AJ24" s="20" t="s">
        <v>120</v>
      </c>
      <c r="AK24" s="20"/>
      <c r="AL24" s="20"/>
      <c r="AM24" s="20"/>
      <c r="AN24" s="21"/>
      <c r="AO24" s="66">
        <f t="shared" si="4"/>
        <v>-5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+AVRIL[[#This Row],[CP ]]</f>
        <v>0</v>
      </c>
      <c r="F25" s="65">
        <f>+AVRIL[[#This Row],[RTT ]]</f>
        <v>0</v>
      </c>
      <c r="G25" s="65">
        <f>+AVRIL[[#This Row],[CSP ]]</f>
        <v>2</v>
      </c>
      <c r="H25" s="65">
        <f>+AVRIL[[#This Row],[HAB ]]</f>
        <v>0</v>
      </c>
      <c r="I25" s="65">
        <f>+AVRIL[[#This Row],[RJF ]]</f>
        <v>0</v>
      </c>
      <c r="J25" s="19"/>
      <c r="K25" s="20"/>
      <c r="L25" s="20"/>
      <c r="M25" s="20"/>
      <c r="N25" s="20" t="s">
        <v>120</v>
      </c>
      <c r="O25" s="20" t="s">
        <v>120</v>
      </c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0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+AVRIL[[#This Row],[CP ]]</f>
        <v>-5</v>
      </c>
      <c r="F26" s="65">
        <f>+AVRIL[[#This Row],[RTT ]]</f>
        <v>0</v>
      </c>
      <c r="G26" s="65">
        <f>+AVRIL[[#This Row],[CSP ]]</f>
        <v>0</v>
      </c>
      <c r="H26" s="65">
        <f>+AVRIL[[#This Row],[HAB ]]</f>
        <v>0</v>
      </c>
      <c r="I26" s="65">
        <f>+AVRIL[[#This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 t="s">
        <v>120</v>
      </c>
      <c r="AB26" s="20" t="s">
        <v>120</v>
      </c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-5</v>
      </c>
      <c r="AP26" s="65">
        <f t="shared" si="4"/>
        <v>0</v>
      </c>
      <c r="AQ26" s="65">
        <f t="shared" si="4"/>
        <v>-2</v>
      </c>
      <c r="AR26" s="65">
        <f t="shared" si="4"/>
        <v>0</v>
      </c>
      <c r="AS26" s="67">
        <f t="shared" si="4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+AVRIL[[#This Row],[CP ]]</f>
        <v>0</v>
      </c>
      <c r="F27" s="65">
        <f>+AVRIL[[#This Row],[RTT ]]</f>
        <v>0</v>
      </c>
      <c r="G27" s="65">
        <f>+AVRIL[[#This Row],[CSP ]]</f>
        <v>0</v>
      </c>
      <c r="H27" s="65">
        <f>+AVRIL[[#This Row],[HAB ]]</f>
        <v>0</v>
      </c>
      <c r="I27" s="65">
        <f>+AVRIL[[#This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 t="s">
        <v>0</v>
      </c>
      <c r="AF27" s="20" t="s">
        <v>120</v>
      </c>
      <c r="AG27" s="20" t="s">
        <v>120</v>
      </c>
      <c r="AH27" s="20"/>
      <c r="AI27" s="20"/>
      <c r="AJ27" s="20"/>
      <c r="AK27" s="20"/>
      <c r="AL27" s="20"/>
      <c r="AM27" s="20"/>
      <c r="AN27" s="21"/>
      <c r="AO27" s="66">
        <f t="shared" si="4"/>
        <v>-1</v>
      </c>
      <c r="AP27" s="65">
        <f t="shared" si="4"/>
        <v>0</v>
      </c>
      <c r="AQ27" s="65">
        <f t="shared" si="4"/>
        <v>-2</v>
      </c>
      <c r="AR27" s="65">
        <f t="shared" si="4"/>
        <v>0</v>
      </c>
      <c r="AS27" s="67">
        <f t="shared" si="4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+AVRIL[[#This Row],[CP ]]</f>
        <v>0</v>
      </c>
      <c r="F28" s="65">
        <f>+AVRIL[[#This Row],[RTT ]]</f>
        <v>0</v>
      </c>
      <c r="G28" s="65">
        <f>+AVRIL[[#This Row],[CSP ]]</f>
        <v>2</v>
      </c>
      <c r="H28" s="65">
        <f>+AVRIL[[#This Row],[HAB ]]</f>
        <v>-1</v>
      </c>
      <c r="I28" s="65">
        <f>+AVRIL[[#This Row],[RJF ]]</f>
        <v>0</v>
      </c>
      <c r="J28" s="19"/>
      <c r="K28" s="20" t="s">
        <v>120</v>
      </c>
      <c r="L28" s="20" t="s">
        <v>120</v>
      </c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0</v>
      </c>
      <c r="AP28" s="65">
        <f t="shared" si="4"/>
        <v>0</v>
      </c>
      <c r="AQ28" s="65">
        <f t="shared" si="4"/>
        <v>0</v>
      </c>
      <c r="AR28" s="65">
        <f t="shared" si="4"/>
        <v>-1</v>
      </c>
      <c r="AS28" s="67">
        <f t="shared" si="4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+AVRIL[[#This Row],[CP ]]</f>
        <v>0</v>
      </c>
      <c r="F29" s="65">
        <f>+AVRIL[[#This Row],[RTT ]]</f>
        <v>0</v>
      </c>
      <c r="G29" s="65">
        <f>+AVRIL[[#This Row],[CSP ]]</f>
        <v>2</v>
      </c>
      <c r="H29" s="65">
        <f>+AVRIL[[#This Row],[HAB ]]</f>
        <v>0</v>
      </c>
      <c r="I29" s="65">
        <f>+AVRIL[[#This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 t="s">
        <v>120</v>
      </c>
      <c r="AB29" s="20" t="s">
        <v>120</v>
      </c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0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+AVRIL[[#This Row],[CP ]]</f>
        <v>-5</v>
      </c>
      <c r="F30" s="65">
        <f>+AVRIL[[#This Row],[RTT ]]</f>
        <v>0</v>
      </c>
      <c r="G30" s="65">
        <f>+AVRIL[[#This Row],[CSP ]]</f>
        <v>0</v>
      </c>
      <c r="H30" s="65">
        <f>+AVRIL[[#This Row],[HAB ]]</f>
        <v>-2</v>
      </c>
      <c r="I30" s="65">
        <f>+AVRIL[[#This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 t="s">
        <v>120</v>
      </c>
      <c r="AM30" s="20" t="s">
        <v>120</v>
      </c>
      <c r="AN30" s="21"/>
      <c r="AO30" s="66">
        <f t="shared" si="4"/>
        <v>-5</v>
      </c>
      <c r="AP30" s="65">
        <f t="shared" si="4"/>
        <v>0</v>
      </c>
      <c r="AQ30" s="65">
        <f t="shared" si="4"/>
        <v>-2</v>
      </c>
      <c r="AR30" s="65">
        <f t="shared" si="4"/>
        <v>-2</v>
      </c>
      <c r="AS30" s="67">
        <f t="shared" si="4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+AVRIL[[#This Row],[CP ]]</f>
        <v>-5</v>
      </c>
      <c r="F31" s="65">
        <f>+AVRIL[[#This Row],[RTT ]]</f>
        <v>0</v>
      </c>
      <c r="G31" s="65">
        <f>+AVRIL[[#This Row],[CSP ]]</f>
        <v>0</v>
      </c>
      <c r="H31" s="65">
        <f>+AVRIL[[#This Row],[HAB ]]</f>
        <v>0</v>
      </c>
      <c r="I31" s="65">
        <f>+AVRIL[[#This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 t="s">
        <v>120</v>
      </c>
      <c r="AJ31" s="20" t="s">
        <v>120</v>
      </c>
      <c r="AK31" s="20"/>
      <c r="AL31" s="20"/>
      <c r="AM31" s="20"/>
      <c r="AN31" s="21"/>
      <c r="AO31" s="66">
        <f t="shared" si="4"/>
        <v>-5</v>
      </c>
      <c r="AP31" s="65">
        <f t="shared" si="4"/>
        <v>0</v>
      </c>
      <c r="AQ31" s="65">
        <f t="shared" si="4"/>
        <v>-2</v>
      </c>
      <c r="AR31" s="65">
        <f t="shared" si="4"/>
        <v>0</v>
      </c>
      <c r="AS31" s="67">
        <f t="shared" si="4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+AVRIL[[#This Row],[CP ]]</f>
        <v>5</v>
      </c>
      <c r="F32" s="65">
        <f>+AVRIL[[#This Row],[RTT ]]</f>
        <v>0</v>
      </c>
      <c r="G32" s="65">
        <f>+AVRIL[[#This Row],[CSP ]]</f>
        <v>0</v>
      </c>
      <c r="H32" s="65">
        <f>+AVRIL[[#This Row],[HAB ]]</f>
        <v>0</v>
      </c>
      <c r="I32" s="65">
        <f>+AVRIL[[#This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5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+AVRIL[[#This Row],[CP ]]</f>
        <v>-5</v>
      </c>
      <c r="F33" s="65">
        <f>+AVRIL[[#This Row],[RTT ]]</f>
        <v>0</v>
      </c>
      <c r="G33" s="65">
        <f>+AVRIL[[#This Row],[CSP ]]</f>
        <v>0</v>
      </c>
      <c r="H33" s="65">
        <f>+AVRIL[[#This Row],[HAB ]]</f>
        <v>-3</v>
      </c>
      <c r="I33" s="65">
        <f>+AVRIL[[#This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 t="s">
        <v>0</v>
      </c>
      <c r="AF33" s="20" t="s">
        <v>120</v>
      </c>
      <c r="AG33" s="20" t="s">
        <v>120</v>
      </c>
      <c r="AH33" s="20"/>
      <c r="AI33" s="20"/>
      <c r="AJ33" s="20"/>
      <c r="AK33" s="20"/>
      <c r="AL33" s="20"/>
      <c r="AM33" s="20"/>
      <c r="AN33" s="21"/>
      <c r="AO33" s="66">
        <f t="shared" si="4"/>
        <v>-6</v>
      </c>
      <c r="AP33" s="65">
        <f t="shared" si="4"/>
        <v>0</v>
      </c>
      <c r="AQ33" s="65">
        <f t="shared" si="4"/>
        <v>-2</v>
      </c>
      <c r="AR33" s="65">
        <f t="shared" si="4"/>
        <v>-3</v>
      </c>
      <c r="AS33" s="67">
        <f t="shared" si="4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+AVRIL[[#This Row],[CP ]]</f>
        <v>-5</v>
      </c>
      <c r="F34" s="65">
        <f>+AVRIL[[#This Row],[RTT ]]</f>
        <v>0</v>
      </c>
      <c r="G34" s="65">
        <f>+AVRIL[[#This Row],[CSP ]]</f>
        <v>0</v>
      </c>
      <c r="H34" s="65">
        <f>+AVRIL[[#This Row],[HAB ]]</f>
        <v>-2</v>
      </c>
      <c r="I34" s="65">
        <f>+AVRIL[[#This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 t="s">
        <v>0</v>
      </c>
      <c r="S34" s="20" t="s">
        <v>120</v>
      </c>
      <c r="T34" s="20" t="s">
        <v>120</v>
      </c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-6</v>
      </c>
      <c r="AP34" s="65">
        <f t="shared" si="4"/>
        <v>0</v>
      </c>
      <c r="AQ34" s="65">
        <f t="shared" si="4"/>
        <v>-2</v>
      </c>
      <c r="AR34" s="65">
        <f t="shared" si="4"/>
        <v>-2</v>
      </c>
      <c r="AS34" s="67">
        <f t="shared" si="4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+AVRIL[[#This Row],[CP ]]</f>
        <v>0</v>
      </c>
      <c r="F35" s="65">
        <f>+AVRIL[[#This Row],[RTT ]]</f>
        <v>0</v>
      </c>
      <c r="G35" s="65">
        <f>+AVRIL[[#This Row],[CSP ]]</f>
        <v>0</v>
      </c>
      <c r="H35" s="65">
        <f>+AVRIL[[#This Row],[HAB ]]</f>
        <v>-1</v>
      </c>
      <c r="I35" s="65">
        <f>+AVRIL[[#This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 t="s">
        <v>120</v>
      </c>
      <c r="AB35" s="20" t="s">
        <v>120</v>
      </c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0</v>
      </c>
      <c r="AP35" s="65">
        <f t="shared" si="4"/>
        <v>0</v>
      </c>
      <c r="AQ35" s="65">
        <f t="shared" si="4"/>
        <v>-2</v>
      </c>
      <c r="AR35" s="65">
        <f t="shared" si="4"/>
        <v>-1</v>
      </c>
      <c r="AS35" s="67">
        <f t="shared" si="4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+AVRIL[[#This Row],[CP ]]</f>
        <v>-5</v>
      </c>
      <c r="F36" s="65">
        <f>+AVRIL[[#This Row],[RTT ]]</f>
        <v>0</v>
      </c>
      <c r="G36" s="65">
        <f>+AVRIL[[#This Row],[CSP ]]</f>
        <v>0</v>
      </c>
      <c r="H36" s="65">
        <f>+AVRIL[[#This Row],[HAB ]]</f>
        <v>0</v>
      </c>
      <c r="I36" s="65">
        <f>+AVRIL[[#This Row],[RJF ]]</f>
        <v>0</v>
      </c>
      <c r="J36" s="19"/>
      <c r="K36" s="20" t="s">
        <v>10</v>
      </c>
      <c r="L36" s="20" t="s">
        <v>9</v>
      </c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 t="s">
        <v>120</v>
      </c>
      <c r="AJ36" s="20" t="s">
        <v>120</v>
      </c>
      <c r="AK36" s="20"/>
      <c r="AL36" s="20"/>
      <c r="AM36" s="20"/>
      <c r="AN36" s="21"/>
      <c r="AO36" s="66">
        <f t="shared" si="4"/>
        <v>-5</v>
      </c>
      <c r="AP36" s="65">
        <f t="shared" si="4"/>
        <v>0</v>
      </c>
      <c r="AQ36" s="65">
        <f t="shared" si="4"/>
        <v>-2</v>
      </c>
      <c r="AR36" s="65">
        <f t="shared" si="4"/>
        <v>0</v>
      </c>
      <c r="AS36" s="67">
        <f t="shared" si="4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+AVRIL[[#This Row],[CP ]]</f>
        <v>-5</v>
      </c>
      <c r="F37" s="65">
        <f>+AVRIL[[#This Row],[RTT ]]</f>
        <v>0</v>
      </c>
      <c r="G37" s="65">
        <f>+AVRIL[[#This Row],[CSP ]]</f>
        <v>2</v>
      </c>
      <c r="H37" s="65">
        <f>+AVRIL[[#This Row],[HAB ]]</f>
        <v>-2</v>
      </c>
      <c r="I37" s="65">
        <f>+AVRIL[[#This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 t="s">
        <v>0</v>
      </c>
      <c r="S37" s="20" t="s">
        <v>120</v>
      </c>
      <c r="T37" s="20" t="s">
        <v>120</v>
      </c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-6</v>
      </c>
      <c r="AP37" s="65">
        <f t="shared" si="4"/>
        <v>0</v>
      </c>
      <c r="AQ37" s="65">
        <f t="shared" si="4"/>
        <v>0</v>
      </c>
      <c r="AR37" s="65">
        <f t="shared" si="4"/>
        <v>-2</v>
      </c>
      <c r="AS37" s="67">
        <f t="shared" si="4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+AVRIL[[#This Row],[CP ]]</f>
        <v>-5</v>
      </c>
      <c r="F38" s="65">
        <f>+AVRIL[[#This Row],[RTT ]]</f>
        <v>0</v>
      </c>
      <c r="G38" s="65">
        <f>+AVRIL[[#This Row],[CSP ]]</f>
        <v>2</v>
      </c>
      <c r="H38" s="65">
        <f>+AVRIL[[#This Row],[HAB ]]</f>
        <v>-1</v>
      </c>
      <c r="I38" s="65">
        <f>+AVRIL[[#This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 t="s">
        <v>0</v>
      </c>
      <c r="S38" s="20" t="s">
        <v>120</v>
      </c>
      <c r="T38" s="20" t="s">
        <v>120</v>
      </c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-6</v>
      </c>
      <c r="AP38" s="65">
        <f t="shared" si="4"/>
        <v>0</v>
      </c>
      <c r="AQ38" s="65">
        <f t="shared" si="4"/>
        <v>0</v>
      </c>
      <c r="AR38" s="65">
        <f t="shared" si="4"/>
        <v>-1</v>
      </c>
      <c r="AS38" s="67">
        <f t="shared" si="4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+AVRIL[[#This Row],[CP ]]</f>
        <v>-5</v>
      </c>
      <c r="F39" s="65">
        <f>+AVRIL[[#This Row],[RTT ]]</f>
        <v>0</v>
      </c>
      <c r="G39" s="65">
        <f>+AVRIL[[#This Row],[CSP ]]</f>
        <v>2</v>
      </c>
      <c r="H39" s="65">
        <f>+AVRIL[[#This Row],[HAB ]]</f>
        <v>0</v>
      </c>
      <c r="I39" s="65">
        <f>+AVRIL[[#This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 t="s">
        <v>120</v>
      </c>
      <c r="AM39" s="20" t="s">
        <v>120</v>
      </c>
      <c r="AN39" s="21"/>
      <c r="AO39" s="66">
        <f t="shared" ref="AO39:AS62" si="5">E39-(COUNTIF($J39:$AN39,E$5))</f>
        <v>-5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+AVRIL[[#This Row],[CP ]]</f>
        <v>0</v>
      </c>
      <c r="F40" s="65">
        <f>+AVRIL[[#This Row],[RTT ]]</f>
        <v>0</v>
      </c>
      <c r="G40" s="65">
        <f>+AVRIL[[#This Row],[CSP ]]</f>
        <v>0</v>
      </c>
      <c r="H40" s="65">
        <f>+AVRIL[[#This Row],[HAB ]]</f>
        <v>0</v>
      </c>
      <c r="I40" s="65">
        <f>+AVRIL[[#This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0</v>
      </c>
      <c r="AP40" s="65">
        <f t="shared" si="5"/>
        <v>0</v>
      </c>
      <c r="AQ40" s="65">
        <f t="shared" si="5"/>
        <v>0</v>
      </c>
      <c r="AR40" s="65">
        <f t="shared" si="5"/>
        <v>0</v>
      </c>
      <c r="AS40" s="67">
        <f t="shared" si="5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+AVRIL[[#This Row],[CP ]]</f>
        <v>0</v>
      </c>
      <c r="F41" s="65">
        <f>+AVRIL[[#This Row],[RTT ]]</f>
        <v>0</v>
      </c>
      <c r="G41" s="65">
        <f>+AVRIL[[#This Row],[CSP ]]</f>
        <v>0</v>
      </c>
      <c r="H41" s="65">
        <f>+AVRIL[[#This Row],[HAB ]]</f>
        <v>0</v>
      </c>
      <c r="I41" s="65">
        <f>+AVRIL[[#This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0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7">
        <f t="shared" si="5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+AVRIL[[#This Row],[CP ]]</f>
        <v>0</v>
      </c>
      <c r="F42" s="65">
        <f>+AVRIL[[#This Row],[RTT ]]</f>
        <v>0</v>
      </c>
      <c r="G42" s="65">
        <f>+AVRIL[[#This Row],[CSP ]]</f>
        <v>0</v>
      </c>
      <c r="H42" s="65">
        <f>+AVRIL[[#This Row],[HAB ]]</f>
        <v>0</v>
      </c>
      <c r="I42" s="65">
        <f>+AVRIL[[#This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0</v>
      </c>
      <c r="AP42" s="65">
        <f t="shared" si="5"/>
        <v>0</v>
      </c>
      <c r="AQ42" s="65">
        <f t="shared" si="5"/>
        <v>0</v>
      </c>
      <c r="AR42" s="65">
        <f t="shared" si="5"/>
        <v>0</v>
      </c>
      <c r="AS42" s="67">
        <f t="shared" si="5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+AVRIL[[#This Row],[CP ]]</f>
        <v>0</v>
      </c>
      <c r="F43" s="65">
        <f>+AVRIL[[#This Row],[RTT ]]</f>
        <v>0</v>
      </c>
      <c r="G43" s="65">
        <f>+AVRIL[[#This Row],[CSP ]]</f>
        <v>0</v>
      </c>
      <c r="H43" s="65">
        <f>+AVRIL[[#This Row],[HAB ]]</f>
        <v>0</v>
      </c>
      <c r="I43" s="65">
        <f>+AVRIL[[#This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0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+AVRIL[[#This Row],[CP ]]</f>
        <v>0</v>
      </c>
      <c r="F44" s="65">
        <f>+AVRIL[[#This Row],[RTT ]]</f>
        <v>0</v>
      </c>
      <c r="G44" s="65">
        <f>+AVRIL[[#This Row],[CSP ]]</f>
        <v>0</v>
      </c>
      <c r="H44" s="65">
        <f>+AVRIL[[#This Row],[HAB ]]</f>
        <v>0</v>
      </c>
      <c r="I44" s="65">
        <f>+AVRIL[[#This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0</v>
      </c>
      <c r="AP44" s="65">
        <f t="shared" si="5"/>
        <v>0</v>
      </c>
      <c r="AQ44" s="65">
        <f t="shared" si="5"/>
        <v>0</v>
      </c>
      <c r="AR44" s="65">
        <f t="shared" si="5"/>
        <v>0</v>
      </c>
      <c r="AS44" s="67">
        <f t="shared" si="5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+AVRIL[[#This Row],[CP ]]</f>
        <v>0</v>
      </c>
      <c r="F45" s="65">
        <f>+AVRIL[[#This Row],[RTT ]]</f>
        <v>0</v>
      </c>
      <c r="G45" s="65">
        <f>+AVRIL[[#This Row],[CSP ]]</f>
        <v>0</v>
      </c>
      <c r="H45" s="65">
        <f>+AVRIL[[#This Row],[HAB ]]</f>
        <v>0</v>
      </c>
      <c r="I45" s="65">
        <f>+AVRIL[[#This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0</v>
      </c>
      <c r="AP45" s="65">
        <f t="shared" si="5"/>
        <v>0</v>
      </c>
      <c r="AQ45" s="65">
        <f t="shared" si="5"/>
        <v>0</v>
      </c>
      <c r="AR45" s="65">
        <f t="shared" si="5"/>
        <v>0</v>
      </c>
      <c r="AS45" s="67">
        <f t="shared" si="5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+AVRIL[[#This Row],[CP ]]</f>
        <v>0</v>
      </c>
      <c r="F46" s="65">
        <f>+AVRIL[[#This Row],[RTT ]]</f>
        <v>0</v>
      </c>
      <c r="G46" s="65">
        <f>+AVRIL[[#This Row],[CSP ]]</f>
        <v>0</v>
      </c>
      <c r="H46" s="65">
        <f>+AVRIL[[#This Row],[HAB ]]</f>
        <v>0</v>
      </c>
      <c r="I46" s="65">
        <f>+AVRIL[[#This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0</v>
      </c>
      <c r="AP46" s="65">
        <f t="shared" si="5"/>
        <v>0</v>
      </c>
      <c r="AQ46" s="65">
        <f t="shared" si="5"/>
        <v>0</v>
      </c>
      <c r="AR46" s="65">
        <f t="shared" si="5"/>
        <v>0</v>
      </c>
      <c r="AS46" s="67">
        <f t="shared" si="5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+AVRIL[[#This Row],[CP ]]</f>
        <v>0</v>
      </c>
      <c r="F47" s="65">
        <f>+AVRIL[[#This Row],[RTT ]]</f>
        <v>0</v>
      </c>
      <c r="G47" s="65">
        <f>+AVRIL[[#This Row],[CSP ]]</f>
        <v>0</v>
      </c>
      <c r="H47" s="65">
        <f>+AVRIL[[#This Row],[HAB ]]</f>
        <v>0</v>
      </c>
      <c r="I47" s="65">
        <f>+AVRIL[[#This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0</v>
      </c>
      <c r="AP47" s="65">
        <f t="shared" si="5"/>
        <v>0</v>
      </c>
      <c r="AQ47" s="65">
        <f t="shared" si="5"/>
        <v>0</v>
      </c>
      <c r="AR47" s="65">
        <f t="shared" si="5"/>
        <v>0</v>
      </c>
      <c r="AS47" s="67">
        <f t="shared" si="5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+AVRIL[[#This Row],[CP ]]</f>
        <v>0</v>
      </c>
      <c r="F48" s="65">
        <f>+AVRIL[[#This Row],[RTT ]]</f>
        <v>0</v>
      </c>
      <c r="G48" s="65">
        <f>+AVRIL[[#This Row],[CSP ]]</f>
        <v>0</v>
      </c>
      <c r="H48" s="65">
        <f>+AVRIL[[#This Row],[HAB ]]</f>
        <v>0</v>
      </c>
      <c r="I48" s="65">
        <f>+AVRIL[[#This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0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+AVRIL[[#This Row],[CP ]]</f>
        <v>0</v>
      </c>
      <c r="F49" s="65">
        <f>+AVRIL[[#This Row],[RTT ]]</f>
        <v>0</v>
      </c>
      <c r="G49" s="65">
        <f>+AVRIL[[#This Row],[CSP ]]</f>
        <v>0</v>
      </c>
      <c r="H49" s="65">
        <f>+AVRIL[[#This Row],[HAB ]]</f>
        <v>0</v>
      </c>
      <c r="I49" s="65">
        <f>+AVRIL[[#This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0</v>
      </c>
      <c r="AP49" s="65">
        <f t="shared" si="5"/>
        <v>0</v>
      </c>
      <c r="AQ49" s="65">
        <f t="shared" si="5"/>
        <v>0</v>
      </c>
      <c r="AR49" s="65">
        <f t="shared" si="5"/>
        <v>0</v>
      </c>
      <c r="AS49" s="67">
        <f t="shared" si="5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+AVRIL[[#This Row],[CP ]]</f>
        <v>0</v>
      </c>
      <c r="F50" s="65">
        <f>+AVRIL[[#This Row],[RTT ]]</f>
        <v>0</v>
      </c>
      <c r="G50" s="65">
        <f>+AVRIL[[#This Row],[CSP ]]</f>
        <v>0</v>
      </c>
      <c r="H50" s="65">
        <f>+AVRIL[[#This Row],[HAB ]]</f>
        <v>0</v>
      </c>
      <c r="I50" s="65">
        <f>+AVRIL[[#This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0</v>
      </c>
      <c r="AP50" s="65">
        <f t="shared" si="5"/>
        <v>0</v>
      </c>
      <c r="AQ50" s="65">
        <f t="shared" si="5"/>
        <v>0</v>
      </c>
      <c r="AR50" s="65">
        <f t="shared" si="5"/>
        <v>0</v>
      </c>
      <c r="AS50" s="67">
        <f t="shared" si="5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+AVRIL[[#This Row],[CP ]]</f>
        <v>0</v>
      </c>
      <c r="F51" s="65">
        <f>+AVRIL[[#This Row],[RTT ]]</f>
        <v>0</v>
      </c>
      <c r="G51" s="65">
        <f>+AVRIL[[#This Row],[CSP ]]</f>
        <v>0</v>
      </c>
      <c r="H51" s="65">
        <f>+AVRIL[[#This Row],[HAB ]]</f>
        <v>0</v>
      </c>
      <c r="I51" s="65">
        <f>+AVRIL[[#This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0</v>
      </c>
      <c r="AP51" s="65">
        <f t="shared" si="5"/>
        <v>0</v>
      </c>
      <c r="AQ51" s="65">
        <f t="shared" si="5"/>
        <v>0</v>
      </c>
      <c r="AR51" s="65">
        <f t="shared" si="5"/>
        <v>0</v>
      </c>
      <c r="AS51" s="67">
        <f t="shared" si="5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+AVRIL[[#This Row],[CP ]]</f>
        <v>0</v>
      </c>
      <c r="F52" s="65">
        <f>+AVRIL[[#This Row],[RTT ]]</f>
        <v>0</v>
      </c>
      <c r="G52" s="65">
        <f>+AVRIL[[#This Row],[CSP ]]</f>
        <v>0</v>
      </c>
      <c r="H52" s="65">
        <f>+AVRIL[[#This Row],[HAB ]]</f>
        <v>0</v>
      </c>
      <c r="I52" s="65">
        <f>+AVRIL[[#This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0</v>
      </c>
      <c r="AP52" s="65">
        <f t="shared" si="5"/>
        <v>0</v>
      </c>
      <c r="AQ52" s="65">
        <f t="shared" si="5"/>
        <v>0</v>
      </c>
      <c r="AR52" s="65">
        <f t="shared" si="5"/>
        <v>0</v>
      </c>
      <c r="AS52" s="67">
        <f t="shared" si="5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+AVRIL[[#This Row],[CP ]]</f>
        <v>0</v>
      </c>
      <c r="F53" s="65">
        <f>+AVRIL[[#This Row],[RTT ]]</f>
        <v>0</v>
      </c>
      <c r="G53" s="65">
        <f>+AVRIL[[#This Row],[CSP ]]</f>
        <v>0</v>
      </c>
      <c r="H53" s="65">
        <f>+AVRIL[[#This Row],[HAB ]]</f>
        <v>0</v>
      </c>
      <c r="I53" s="65">
        <f>+AVRIL[[#This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0</v>
      </c>
      <c r="AP53" s="65">
        <f t="shared" si="5"/>
        <v>0</v>
      </c>
      <c r="AQ53" s="65">
        <f t="shared" si="5"/>
        <v>0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+AVRIL[[#This Row],[CP ]]</f>
        <v>0</v>
      </c>
      <c r="F54" s="65">
        <f>+AVRIL[[#This Row],[RTT ]]</f>
        <v>0</v>
      </c>
      <c r="G54" s="65">
        <f>+AVRIL[[#This Row],[CSP ]]</f>
        <v>0</v>
      </c>
      <c r="H54" s="65">
        <f>+AVRIL[[#This Row],[HAB ]]</f>
        <v>0</v>
      </c>
      <c r="I54" s="65">
        <f>+AVRIL[[#This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0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+AVRIL[[#This Row],[CP ]]</f>
        <v>0</v>
      </c>
      <c r="F55" s="65">
        <f>+AVRIL[[#This Row],[RTT ]]</f>
        <v>0</v>
      </c>
      <c r="G55" s="65">
        <f>+AVRIL[[#This Row],[CSP ]]</f>
        <v>0</v>
      </c>
      <c r="H55" s="65">
        <f>+AVRIL[[#This Row],[HAB ]]</f>
        <v>0</v>
      </c>
      <c r="I55" s="65">
        <f>+AVRIL[[#This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0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+AVRIL[[#This Row],[CP ]]</f>
        <v>0</v>
      </c>
      <c r="F56" s="65">
        <f>+AVRIL[[#This Row],[RTT ]]</f>
        <v>0</v>
      </c>
      <c r="G56" s="65">
        <f>+AVRIL[[#This Row],[CSP ]]</f>
        <v>0</v>
      </c>
      <c r="H56" s="65">
        <f>+AVRIL[[#This Row],[HAB ]]</f>
        <v>0</v>
      </c>
      <c r="I56" s="65">
        <f>+AVRIL[[#This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0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+AVRIL[[#This Row],[CP ]]</f>
        <v>0</v>
      </c>
      <c r="F57" s="65">
        <f>+AVRIL[[#This Row],[RTT ]]</f>
        <v>0</v>
      </c>
      <c r="G57" s="65">
        <f>+AVRIL[[#This Row],[CSP ]]</f>
        <v>0</v>
      </c>
      <c r="H57" s="65">
        <f>+AVRIL[[#This Row],[HAB ]]</f>
        <v>0</v>
      </c>
      <c r="I57" s="65">
        <f>+AVRIL[[#This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0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+AVRIL[[#This Row],[CP ]]</f>
        <v>0</v>
      </c>
      <c r="F58" s="65">
        <f>+AVRIL[[#This Row],[RTT ]]</f>
        <v>0</v>
      </c>
      <c r="G58" s="65">
        <f>+AVRIL[[#This Row],[CSP ]]</f>
        <v>0</v>
      </c>
      <c r="H58" s="65">
        <f>+AVRIL[[#This Row],[HAB ]]</f>
        <v>0</v>
      </c>
      <c r="I58" s="65">
        <f>+AVRIL[[#This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0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+AVRIL[[#This Row],[CP ]]</f>
        <v>0</v>
      </c>
      <c r="F59" s="65">
        <f>+AVRIL[[#This Row],[RTT ]]</f>
        <v>0</v>
      </c>
      <c r="G59" s="65">
        <f>+AVRIL[[#This Row],[CSP ]]</f>
        <v>0</v>
      </c>
      <c r="H59" s="65">
        <f>+AVRIL[[#This Row],[HAB ]]</f>
        <v>0</v>
      </c>
      <c r="I59" s="65">
        <f>+AVRIL[[#This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0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+AVRIL[[#This Row],[CP ]]</f>
        <v>0</v>
      </c>
      <c r="F60" s="65">
        <f>+AVRIL[[#This Row],[RTT ]]</f>
        <v>0</v>
      </c>
      <c r="G60" s="65">
        <f>+AVRIL[[#This Row],[CSP ]]</f>
        <v>0</v>
      </c>
      <c r="H60" s="65">
        <f>+AVRIL[[#This Row],[HAB ]]</f>
        <v>0</v>
      </c>
      <c r="I60" s="65">
        <f>+AVRIL[[#This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0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+AVRIL[[#This Row],[CP ]]</f>
        <v>0</v>
      </c>
      <c r="F61" s="65">
        <f>+AVRIL[[#This Row],[RTT ]]</f>
        <v>0</v>
      </c>
      <c r="G61" s="65">
        <f>+AVRIL[[#This Row],[CSP ]]</f>
        <v>0</v>
      </c>
      <c r="H61" s="65">
        <f>+AVRIL[[#This Row],[HAB ]]</f>
        <v>0</v>
      </c>
      <c r="I61" s="65">
        <f>+AVRIL[[#This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+AVRIL[[#This Row],[CP ]]</f>
        <v>0</v>
      </c>
      <c r="F62" s="65">
        <f>+AVRIL[[#This Row],[RTT ]]</f>
        <v>0</v>
      </c>
      <c r="G62" s="65">
        <f>+AVRIL[[#This Row],[CSP ]]</f>
        <v>0</v>
      </c>
      <c r="H62" s="65">
        <f>+AVRIL[[#This Row],[HAB ]]</f>
        <v>0</v>
      </c>
      <c r="I62" s="65">
        <f>+AVRIL[[#This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-70</v>
      </c>
      <c r="F63" s="73">
        <f>SUM(F11:F40)</f>
        <v>0</v>
      </c>
      <c r="G63" s="73">
        <f>SUM(G11:G40)</f>
        <v>18</v>
      </c>
      <c r="H63" s="73">
        <f>SUM(H11:H40)</f>
        <v>-14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4</v>
      </c>
      <c r="L63" s="73">
        <f t="shared" si="6"/>
        <v>4</v>
      </c>
      <c r="M63" s="73">
        <f t="shared" si="6"/>
        <v>1</v>
      </c>
      <c r="N63" s="73">
        <f t="shared" si="6"/>
        <v>3</v>
      </c>
      <c r="O63" s="73">
        <f t="shared" si="6"/>
        <v>3</v>
      </c>
      <c r="P63" s="73">
        <f t="shared" si="6"/>
        <v>0</v>
      </c>
      <c r="Q63" s="73">
        <f t="shared" si="6"/>
        <v>0</v>
      </c>
      <c r="R63" s="73">
        <f t="shared" si="6"/>
        <v>4</v>
      </c>
      <c r="S63" s="73">
        <f t="shared" si="6"/>
        <v>4</v>
      </c>
      <c r="T63" s="73">
        <f t="shared" si="6"/>
        <v>3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3</v>
      </c>
      <c r="Y63" s="73">
        <f t="shared" si="6"/>
        <v>3</v>
      </c>
      <c r="Z63" s="73">
        <f t="shared" si="6"/>
        <v>2</v>
      </c>
      <c r="AA63" s="73">
        <f t="shared" si="6"/>
        <v>3</v>
      </c>
      <c r="AB63" s="73">
        <f t="shared" si="6"/>
        <v>3</v>
      </c>
      <c r="AC63" s="73">
        <f t="shared" si="6"/>
        <v>0</v>
      </c>
      <c r="AD63" s="73">
        <f t="shared" si="6"/>
        <v>0</v>
      </c>
      <c r="AE63" s="73">
        <f t="shared" si="6"/>
        <v>3</v>
      </c>
      <c r="AF63" s="73">
        <f t="shared" si="6"/>
        <v>3</v>
      </c>
      <c r="AG63" s="73">
        <f t="shared" si="6"/>
        <v>3</v>
      </c>
      <c r="AH63" s="73">
        <f t="shared" si="6"/>
        <v>0</v>
      </c>
      <c r="AI63" s="73">
        <f t="shared" si="6"/>
        <v>3</v>
      </c>
      <c r="AJ63" s="73">
        <f t="shared" si="6"/>
        <v>3</v>
      </c>
      <c r="AK63" s="73">
        <f t="shared" si="6"/>
        <v>0</v>
      </c>
      <c r="AL63" s="73">
        <f t="shared" si="6"/>
        <v>3</v>
      </c>
      <c r="AM63" s="73">
        <f t="shared" si="6"/>
        <v>3</v>
      </c>
      <c r="AN63" s="75">
        <f t="shared" si="6"/>
        <v>0</v>
      </c>
      <c r="AO63" s="76">
        <f>SUM(AO11:AO40)</f>
        <v>-79</v>
      </c>
      <c r="AP63" s="73">
        <f>SUM(AP11:AP40)</f>
        <v>0</v>
      </c>
      <c r="AQ63" s="73">
        <f>SUM(AQ11:AQ40)</f>
        <v>-32</v>
      </c>
      <c r="AR63" s="73">
        <f>SUM(AR11:AR40)</f>
        <v>-14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0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0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-70</v>
      </c>
      <c r="F67" s="86">
        <f t="shared" ref="F67:AS67" si="10">SUM(F63:F66)</f>
        <v>0</v>
      </c>
      <c r="G67" s="86">
        <f t="shared" si="10"/>
        <v>18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4</v>
      </c>
      <c r="L67" s="86">
        <f t="shared" si="10"/>
        <v>4</v>
      </c>
      <c r="M67" s="86">
        <f t="shared" si="10"/>
        <v>1</v>
      </c>
      <c r="N67" s="86">
        <f t="shared" si="10"/>
        <v>3</v>
      </c>
      <c r="O67" s="86">
        <f t="shared" si="10"/>
        <v>3</v>
      </c>
      <c r="P67" s="86">
        <f t="shared" si="10"/>
        <v>0</v>
      </c>
      <c r="Q67" s="86">
        <f t="shared" si="10"/>
        <v>0</v>
      </c>
      <c r="R67" s="86">
        <f t="shared" si="10"/>
        <v>4</v>
      </c>
      <c r="S67" s="86">
        <f t="shared" si="10"/>
        <v>4</v>
      </c>
      <c r="T67" s="86">
        <f t="shared" si="10"/>
        <v>3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3</v>
      </c>
      <c r="Y67" s="86">
        <f t="shared" si="10"/>
        <v>3</v>
      </c>
      <c r="Z67" s="86">
        <f t="shared" si="10"/>
        <v>2</v>
      </c>
      <c r="AA67" s="86">
        <f t="shared" si="10"/>
        <v>3</v>
      </c>
      <c r="AB67" s="86">
        <f t="shared" si="10"/>
        <v>3</v>
      </c>
      <c r="AC67" s="86">
        <f t="shared" si="10"/>
        <v>0</v>
      </c>
      <c r="AD67" s="86">
        <f t="shared" si="10"/>
        <v>0</v>
      </c>
      <c r="AE67" s="86">
        <f t="shared" si="10"/>
        <v>3</v>
      </c>
      <c r="AF67" s="86">
        <f t="shared" si="10"/>
        <v>3</v>
      </c>
      <c r="AG67" s="86">
        <f t="shared" si="10"/>
        <v>3</v>
      </c>
      <c r="AH67" s="86">
        <f t="shared" si="10"/>
        <v>0</v>
      </c>
      <c r="AI67" s="86">
        <f t="shared" si="10"/>
        <v>3</v>
      </c>
      <c r="AJ67" s="86">
        <f t="shared" si="10"/>
        <v>3</v>
      </c>
      <c r="AK67" s="86">
        <f t="shared" si="10"/>
        <v>0</v>
      </c>
      <c r="AL67" s="86">
        <f t="shared" si="10"/>
        <v>3</v>
      </c>
      <c r="AM67" s="86">
        <f t="shared" si="10"/>
        <v>3</v>
      </c>
      <c r="AN67" s="88">
        <f t="shared" si="10"/>
        <v>0</v>
      </c>
      <c r="AO67" s="89">
        <f t="shared" si="10"/>
        <v>-79</v>
      </c>
      <c r="AP67" s="86">
        <f t="shared" si="10"/>
        <v>0</v>
      </c>
      <c r="AQ67" s="86">
        <f t="shared" si="10"/>
        <v>-32</v>
      </c>
      <c r="AR67" s="86">
        <f t="shared" si="10"/>
        <v>-14</v>
      </c>
      <c r="AS67" s="86">
        <f t="shared" si="10"/>
        <v>0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4.25" customHeight="1"/>
    <row r="80" spans="2:4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autoFilter="0"/>
  <autoFilter ref="A6:B67">
    <filterColumn colId="1">
      <filters>
        <filter val="CIT"/>
        <filter val="MVT"/>
      </filters>
    </filterColumn>
  </autoFilter>
  <mergeCells count="3">
    <mergeCell ref="J1:AN1"/>
    <mergeCell ref="E4:I4"/>
    <mergeCell ref="AO4:AS4"/>
  </mergeCells>
  <conditionalFormatting sqref="J7:AN62">
    <cfRule type="cellIs" dxfId="839" priority="13" stopIfTrue="1" operator="equal">
      <formula>"RCL"</formula>
    </cfRule>
    <cfRule type="cellIs" dxfId="838" priority="14" stopIfTrue="1" operator="equal">
      <formula>"RC"</formula>
    </cfRule>
    <cfRule type="cellIs" dxfId="837" priority="16" operator="equal">
      <formula>"MAL"</formula>
    </cfRule>
    <cfRule type="cellIs" dxfId="836" priority="17" operator="equal">
      <formula>"RJF"</formula>
    </cfRule>
    <cfRule type="cellIs" dxfId="835" priority="18" operator="equal">
      <formula>"HAB"</formula>
    </cfRule>
    <cfRule type="cellIs" dxfId="834" priority="19" operator="equal">
      <formula>"CSP"</formula>
    </cfRule>
    <cfRule type="cellIs" dxfId="833" priority="20" operator="equal">
      <formula>"RTT"</formula>
    </cfRule>
    <cfRule type="cellIs" dxfId="832" priority="21" operator="equal">
      <formula>"CP"</formula>
    </cfRule>
    <cfRule type="containsText" dxfId="831" priority="22" operator="containsText" text="F">
      <formula>NOT(ISERROR(SEARCH("F",J7)))</formula>
    </cfRule>
  </conditionalFormatting>
  <conditionalFormatting sqref="J7:AN62">
    <cfRule type="notContainsBlanks" dxfId="830" priority="23">
      <formula>LEN(TRIM(J7))&gt;0</formula>
    </cfRule>
  </conditionalFormatting>
  <conditionalFormatting sqref="AO7:AS62">
    <cfRule type="cellIs" dxfId="829" priority="15" operator="lessThan">
      <formula>0</formula>
    </cfRule>
  </conditionalFormatting>
  <conditionalFormatting sqref="J3:AN67">
    <cfRule type="expression" dxfId="828" priority="24">
      <formula>J$3=6</formula>
    </cfRule>
    <cfRule type="expression" dxfId="827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4E9EECA7-1F44-4BD0-A306-A3A9E601C54F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8F969332-651E-4039-82E5-07D586742C8E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24" id="{96D81443-0B25-473B-A256-DA16F1E19FA4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5" id="{6EDCAB65-A9CC-4471-A7C4-382913E6EED7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6" id="{7F3A93B8-912B-463F-8FAC-7097090909A4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7" id="{3AF0C4A0-D74C-4DED-B626-F7AE7D189AB2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8" id="{5E817518-A51A-4085-8CA0-47D0FF30E4FF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29" id="{FD52EF0A-80E9-4757-872A-35712BC0933F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0" id="{35D39C95-8323-4729-8C86-7D6F25235354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1" id="{7B0E6D9B-0452-444C-912C-8CE056345B45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2" id="{52795F5E-7F3C-4422-9F97-5EDE40F7A47A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E19A4A8E-4E94-44F4-9384-5046D7ACD271}">
            <xm:f>Paramètres!$K$16</xm:f>
            <xm:f>Paramètres!$K$17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 filterMode="1">
    <tabColor rgb="FFFFCC00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R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5" width="4.85546875" style="25" customWidth="1" outlineLevel="1"/>
    <col min="6" max="6" width="5.42578125" style="25" customWidth="1" outlineLevel="1"/>
    <col min="7" max="7" width="5.5703125" style="25" customWidth="1" outlineLevel="1"/>
    <col min="8" max="8" width="5.85546875" style="25" customWidth="1" outlineLevel="1"/>
    <col min="9" max="9" width="5.2851562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40">
        <f>+J5</f>
        <v>42887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</row>
    <row r="2" spans="1:49" ht="6" customHeight="1">
      <c r="C2" s="25"/>
      <c r="J2" s="109">
        <f>+J5</f>
        <v>42887</v>
      </c>
      <c r="K2" s="109">
        <f t="shared" ref="K2:AM2" si="0">+K5</f>
        <v>42888</v>
      </c>
      <c r="L2" s="109">
        <f t="shared" si="0"/>
        <v>42889</v>
      </c>
      <c r="M2" s="109">
        <f t="shared" si="0"/>
        <v>42890</v>
      </c>
      <c r="N2" s="109">
        <f t="shared" si="0"/>
        <v>42891</v>
      </c>
      <c r="O2" s="109">
        <f t="shared" si="0"/>
        <v>42892</v>
      </c>
      <c r="P2" s="109">
        <f t="shared" si="0"/>
        <v>42893</v>
      </c>
      <c r="Q2" s="109">
        <f t="shared" si="0"/>
        <v>42894</v>
      </c>
      <c r="R2" s="109">
        <f t="shared" si="0"/>
        <v>42895</v>
      </c>
      <c r="S2" s="109">
        <f t="shared" si="0"/>
        <v>42896</v>
      </c>
      <c r="T2" s="109">
        <f t="shared" si="0"/>
        <v>42897</v>
      </c>
      <c r="U2" s="109">
        <f t="shared" si="0"/>
        <v>42898</v>
      </c>
      <c r="V2" s="109">
        <f t="shared" si="0"/>
        <v>42899</v>
      </c>
      <c r="W2" s="109">
        <f t="shared" si="0"/>
        <v>42900</v>
      </c>
      <c r="X2" s="109">
        <f t="shared" si="0"/>
        <v>42901</v>
      </c>
      <c r="Y2" s="109">
        <f t="shared" si="0"/>
        <v>42902</v>
      </c>
      <c r="Z2" s="109">
        <f t="shared" si="0"/>
        <v>42903</v>
      </c>
      <c r="AA2" s="109">
        <f t="shared" si="0"/>
        <v>42904</v>
      </c>
      <c r="AB2" s="109">
        <f t="shared" si="0"/>
        <v>42905</v>
      </c>
      <c r="AC2" s="109">
        <f t="shared" si="0"/>
        <v>42906</v>
      </c>
      <c r="AD2" s="109">
        <f t="shared" si="0"/>
        <v>42907</v>
      </c>
      <c r="AE2" s="109">
        <f t="shared" si="0"/>
        <v>42908</v>
      </c>
      <c r="AF2" s="109">
        <f t="shared" si="0"/>
        <v>42909</v>
      </c>
      <c r="AG2" s="109">
        <f t="shared" si="0"/>
        <v>42910</v>
      </c>
      <c r="AH2" s="109">
        <f t="shared" si="0"/>
        <v>42911</v>
      </c>
      <c r="AI2" s="109">
        <f t="shared" si="0"/>
        <v>42912</v>
      </c>
      <c r="AJ2" s="109">
        <f t="shared" si="0"/>
        <v>42913</v>
      </c>
      <c r="AK2" s="109">
        <f t="shared" si="0"/>
        <v>42914</v>
      </c>
      <c r="AL2" s="109">
        <f t="shared" si="0"/>
        <v>42915</v>
      </c>
      <c r="AM2" s="109">
        <f t="shared" si="0"/>
        <v>42916</v>
      </c>
    </row>
    <row r="3" spans="1:49" ht="6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4</v>
      </c>
      <c r="K3" s="25">
        <f t="shared" si="1"/>
        <v>5</v>
      </c>
      <c r="L3" s="25">
        <f t="shared" si="1"/>
        <v>6</v>
      </c>
      <c r="M3" s="25">
        <f t="shared" si="1"/>
        <v>7</v>
      </c>
      <c r="N3" s="25">
        <f t="shared" si="1"/>
        <v>1</v>
      </c>
      <c r="O3" s="25">
        <f t="shared" si="1"/>
        <v>2</v>
      </c>
      <c r="P3" s="25">
        <f t="shared" si="1"/>
        <v>3</v>
      </c>
      <c r="Q3" s="25">
        <f t="shared" si="1"/>
        <v>4</v>
      </c>
      <c r="R3" s="25">
        <f t="shared" si="1"/>
        <v>5</v>
      </c>
      <c r="S3" s="25">
        <f t="shared" si="1"/>
        <v>6</v>
      </c>
      <c r="T3" s="25">
        <f t="shared" si="1"/>
        <v>7</v>
      </c>
      <c r="U3" s="25">
        <f t="shared" si="1"/>
        <v>1</v>
      </c>
      <c r="V3" s="25">
        <f t="shared" si="1"/>
        <v>2</v>
      </c>
      <c r="W3" s="25">
        <f t="shared" si="1"/>
        <v>3</v>
      </c>
      <c r="X3" s="25">
        <f t="shared" si="1"/>
        <v>4</v>
      </c>
      <c r="Y3" s="25">
        <f t="shared" si="1"/>
        <v>5</v>
      </c>
      <c r="Z3" s="25">
        <f t="shared" si="1"/>
        <v>6</v>
      </c>
      <c r="AA3" s="25">
        <f t="shared" si="1"/>
        <v>7</v>
      </c>
      <c r="AB3" s="25">
        <f t="shared" si="1"/>
        <v>1</v>
      </c>
      <c r="AC3" s="25">
        <f t="shared" si="1"/>
        <v>2</v>
      </c>
      <c r="AD3" s="25">
        <f t="shared" si="1"/>
        <v>3</v>
      </c>
      <c r="AE3" s="25">
        <f t="shared" si="1"/>
        <v>4</v>
      </c>
      <c r="AF3" s="25">
        <f t="shared" si="1"/>
        <v>5</v>
      </c>
      <c r="AG3" s="25">
        <f t="shared" si="1"/>
        <v>6</v>
      </c>
      <c r="AH3" s="25">
        <f t="shared" si="1"/>
        <v>7</v>
      </c>
      <c r="AI3" s="25">
        <f t="shared" si="1"/>
        <v>1</v>
      </c>
      <c r="AJ3" s="25">
        <f t="shared" si="1"/>
        <v>2</v>
      </c>
      <c r="AK3" s="25">
        <f t="shared" si="1"/>
        <v>3</v>
      </c>
      <c r="AL3" s="25">
        <f t="shared" si="1"/>
        <v>4</v>
      </c>
      <c r="AM3" s="25">
        <f t="shared" si="1"/>
        <v>5</v>
      </c>
      <c r="AN3" s="29"/>
      <c r="AO3" s="29"/>
      <c r="AP3" s="29"/>
      <c r="AQ3" s="29"/>
      <c r="AR3" s="29"/>
    </row>
    <row r="4" spans="1:49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M4" si="2">IF(J3=1,"Lu",IF(J3=2,"Ma",IF(J3=3,"Me",IF(J3=4,"Je",IF(J3=5,"Ve",IF(J3=6,"Sa",IF(J3=7,"Di")))))))</f>
        <v>Je</v>
      </c>
      <c r="K4" s="35" t="str">
        <f t="shared" si="2"/>
        <v>Ve</v>
      </c>
      <c r="L4" s="35" t="str">
        <f t="shared" si="2"/>
        <v>Sa</v>
      </c>
      <c r="M4" s="35" t="str">
        <f t="shared" si="2"/>
        <v>Di</v>
      </c>
      <c r="N4" s="35" t="str">
        <f t="shared" si="2"/>
        <v>Lu</v>
      </c>
      <c r="O4" s="35" t="str">
        <f t="shared" si="2"/>
        <v>Ma</v>
      </c>
      <c r="P4" s="35" t="str">
        <f t="shared" si="2"/>
        <v>Me</v>
      </c>
      <c r="Q4" s="35" t="str">
        <f t="shared" si="2"/>
        <v>Je</v>
      </c>
      <c r="R4" s="35" t="str">
        <f t="shared" si="2"/>
        <v>Ve</v>
      </c>
      <c r="S4" s="35" t="str">
        <f t="shared" si="2"/>
        <v>Sa</v>
      </c>
      <c r="T4" s="35" t="str">
        <f t="shared" si="2"/>
        <v>Di</v>
      </c>
      <c r="U4" s="35" t="str">
        <f t="shared" si="2"/>
        <v>Lu</v>
      </c>
      <c r="V4" s="35" t="str">
        <f t="shared" si="2"/>
        <v>Ma</v>
      </c>
      <c r="W4" s="35" t="str">
        <f t="shared" si="2"/>
        <v>Me</v>
      </c>
      <c r="X4" s="35" t="str">
        <f t="shared" si="2"/>
        <v>Je</v>
      </c>
      <c r="Y4" s="35" t="str">
        <f t="shared" si="2"/>
        <v>Ve</v>
      </c>
      <c r="Z4" s="35" t="str">
        <f t="shared" si="2"/>
        <v>Sa</v>
      </c>
      <c r="AA4" s="35" t="str">
        <f t="shared" si="2"/>
        <v>Di</v>
      </c>
      <c r="AB4" s="35" t="str">
        <f t="shared" si="2"/>
        <v>Lu</v>
      </c>
      <c r="AC4" s="35" t="str">
        <f t="shared" si="2"/>
        <v>Ma</v>
      </c>
      <c r="AD4" s="35" t="str">
        <f t="shared" si="2"/>
        <v>Me</v>
      </c>
      <c r="AE4" s="35" t="str">
        <f t="shared" si="2"/>
        <v>Je</v>
      </c>
      <c r="AF4" s="35" t="str">
        <f t="shared" si="2"/>
        <v>Ve</v>
      </c>
      <c r="AG4" s="35" t="str">
        <f t="shared" si="2"/>
        <v>Sa</v>
      </c>
      <c r="AH4" s="35" t="str">
        <f t="shared" si="2"/>
        <v>Di</v>
      </c>
      <c r="AI4" s="35" t="str">
        <f t="shared" si="2"/>
        <v>Lu</v>
      </c>
      <c r="AJ4" s="35" t="str">
        <f t="shared" si="2"/>
        <v>Ma</v>
      </c>
      <c r="AK4" s="35" t="str">
        <f t="shared" si="2"/>
        <v>Me</v>
      </c>
      <c r="AL4" s="35" t="str">
        <f t="shared" si="2"/>
        <v>Je</v>
      </c>
      <c r="AM4" s="98" t="str">
        <f t="shared" si="2"/>
        <v>Ve</v>
      </c>
      <c r="AN4" s="137" t="s">
        <v>83</v>
      </c>
      <c r="AO4" s="138"/>
      <c r="AP4" s="138"/>
      <c r="AQ4" s="138"/>
      <c r="AR4" s="139"/>
    </row>
    <row r="5" spans="1:49" s="49" customFormat="1" ht="5.2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Paramètres!F7</f>
        <v>42887</v>
      </c>
      <c r="K5" s="47">
        <f>J5+1</f>
        <v>42888</v>
      </c>
      <c r="L5" s="47">
        <f t="shared" ref="L5:AM5" si="3">K5+1</f>
        <v>42889</v>
      </c>
      <c r="M5" s="47">
        <f t="shared" si="3"/>
        <v>42890</v>
      </c>
      <c r="N5" s="47">
        <f t="shared" si="3"/>
        <v>42891</v>
      </c>
      <c r="O5" s="47">
        <f t="shared" si="3"/>
        <v>42892</v>
      </c>
      <c r="P5" s="47">
        <f t="shared" si="3"/>
        <v>42893</v>
      </c>
      <c r="Q5" s="47">
        <f t="shared" si="3"/>
        <v>42894</v>
      </c>
      <c r="R5" s="47">
        <f t="shared" si="3"/>
        <v>42895</v>
      </c>
      <c r="S5" s="47">
        <f t="shared" si="3"/>
        <v>42896</v>
      </c>
      <c r="T5" s="47">
        <f t="shared" si="3"/>
        <v>42897</v>
      </c>
      <c r="U5" s="47">
        <f t="shared" si="3"/>
        <v>42898</v>
      </c>
      <c r="V5" s="47">
        <f t="shared" si="3"/>
        <v>42899</v>
      </c>
      <c r="W5" s="47">
        <f t="shared" si="3"/>
        <v>42900</v>
      </c>
      <c r="X5" s="47">
        <f t="shared" si="3"/>
        <v>42901</v>
      </c>
      <c r="Y5" s="47">
        <f t="shared" si="3"/>
        <v>42902</v>
      </c>
      <c r="Z5" s="47">
        <f t="shared" si="3"/>
        <v>42903</v>
      </c>
      <c r="AA5" s="47">
        <f t="shared" si="3"/>
        <v>42904</v>
      </c>
      <c r="AB5" s="47">
        <f t="shared" si="3"/>
        <v>42905</v>
      </c>
      <c r="AC5" s="47">
        <f t="shared" si="3"/>
        <v>42906</v>
      </c>
      <c r="AD5" s="47">
        <f t="shared" si="3"/>
        <v>42907</v>
      </c>
      <c r="AE5" s="47">
        <f t="shared" si="3"/>
        <v>42908</v>
      </c>
      <c r="AF5" s="47">
        <f t="shared" si="3"/>
        <v>42909</v>
      </c>
      <c r="AG5" s="47">
        <f t="shared" si="3"/>
        <v>42910</v>
      </c>
      <c r="AH5" s="47">
        <f t="shared" si="3"/>
        <v>42911</v>
      </c>
      <c r="AI5" s="47">
        <f t="shared" si="3"/>
        <v>42912</v>
      </c>
      <c r="AJ5" s="47">
        <f t="shared" si="3"/>
        <v>42913</v>
      </c>
      <c r="AK5" s="47">
        <f t="shared" si="3"/>
        <v>42914</v>
      </c>
      <c r="AL5" s="47">
        <f t="shared" si="3"/>
        <v>42915</v>
      </c>
      <c r="AM5" s="91">
        <f t="shared" si="3"/>
        <v>42916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v>25</v>
      </c>
      <c r="F7" s="65">
        <f>+MAI[[#This Row],[RTT ]]</f>
        <v>0</v>
      </c>
      <c r="G7" s="65">
        <f>+MAI[[#This Row],[CSP ]]</f>
        <v>0</v>
      </c>
      <c r="H7" s="65">
        <f>+MAI[[#This Row],[HAB ]]</f>
        <v>0</v>
      </c>
      <c r="I7" s="65">
        <f>+MAI[[#This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R38" si="4">E7-(COUNTIF($J7:$AM7,E$5))</f>
        <v>25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7">
        <f t="shared" si="4"/>
        <v>0</v>
      </c>
    </row>
    <row r="8" spans="1:49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v>25</v>
      </c>
      <c r="F8" s="65">
        <f>+MAI[[#This Row],[RTT ]]</f>
        <v>0</v>
      </c>
      <c r="G8" s="65">
        <f>+MAI[[#This Row],[CSP ]]</f>
        <v>0</v>
      </c>
      <c r="H8" s="65">
        <f>+MAI[[#This Row],[HAB ]]</f>
        <v>0</v>
      </c>
      <c r="I8" s="65">
        <f>+MAI[[#This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25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7">
        <f t="shared" si="4"/>
        <v>0</v>
      </c>
    </row>
    <row r="9" spans="1:49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v>25</v>
      </c>
      <c r="F9" s="65">
        <f>+MAI[[#This Row],[RTT ]]</f>
        <v>0</v>
      </c>
      <c r="G9" s="65">
        <f>+MAI[[#This Row],[CSP ]]</f>
        <v>0</v>
      </c>
      <c r="H9" s="65">
        <f>+MAI[[#This Row],[HAB ]]</f>
        <v>0</v>
      </c>
      <c r="I9" s="65">
        <f>+MAI[[#This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25</v>
      </c>
      <c r="AO9" s="65">
        <f t="shared" si="4"/>
        <v>0</v>
      </c>
      <c r="AP9" s="65">
        <f t="shared" si="4"/>
        <v>0</v>
      </c>
      <c r="AQ9" s="65">
        <f t="shared" si="4"/>
        <v>0</v>
      </c>
      <c r="AR9" s="67">
        <f t="shared" si="4"/>
        <v>0</v>
      </c>
    </row>
    <row r="10" spans="1:49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v>25</v>
      </c>
      <c r="F10" s="128">
        <f>+MAI[[#This Row],[RTT ]]</f>
        <v>0</v>
      </c>
      <c r="G10" s="128">
        <f>+MAI[[#This Row],[CSP ]]</f>
        <v>0</v>
      </c>
      <c r="H10" s="128">
        <f>+MAI[[#This Row],[HAB ]]</f>
        <v>0</v>
      </c>
      <c r="I10" s="128">
        <f>+MAI[[#This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4"/>
      <c r="AN10" s="135">
        <f t="shared" si="4"/>
        <v>25</v>
      </c>
      <c r="AO10" s="128">
        <f t="shared" si="4"/>
        <v>0</v>
      </c>
      <c r="AP10" s="128">
        <f t="shared" si="4"/>
        <v>0</v>
      </c>
      <c r="AQ10" s="128">
        <f t="shared" si="4"/>
        <v>0</v>
      </c>
      <c r="AR10" s="133">
        <f t="shared" si="4"/>
        <v>0</v>
      </c>
    </row>
    <row r="11" spans="1:49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v>25</v>
      </c>
      <c r="F11" s="65">
        <f>+MAI[[#This Row],[RTT ]]</f>
        <v>0</v>
      </c>
      <c r="G11" s="65">
        <f>+MAI[[#This Row],[CSP ]]</f>
        <v>-2</v>
      </c>
      <c r="H11" s="65">
        <f>+MAI[[#This Row],[HAB ]]</f>
        <v>0</v>
      </c>
      <c r="I11" s="65">
        <f>+MAI[[#This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25</v>
      </c>
      <c r="AO11" s="65">
        <f t="shared" si="4"/>
        <v>0</v>
      </c>
      <c r="AP11" s="65">
        <f t="shared" si="4"/>
        <v>-2</v>
      </c>
      <c r="AQ11" s="65">
        <f t="shared" si="4"/>
        <v>0</v>
      </c>
      <c r="AR11" s="67">
        <f t="shared" si="4"/>
        <v>0</v>
      </c>
    </row>
    <row r="12" spans="1:49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v>25</v>
      </c>
      <c r="F12" s="65">
        <f>+MAI[[#This Row],[RTT ]]</f>
        <v>0</v>
      </c>
      <c r="G12" s="65">
        <f>+MAI[[#This Row],[CSP ]]</f>
        <v>0</v>
      </c>
      <c r="H12" s="65">
        <f>+MAI[[#This Row],[HAB ]]</f>
        <v>0</v>
      </c>
      <c r="I12" s="65">
        <f>+MAI[[#This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25</v>
      </c>
      <c r="AO12" s="65">
        <f t="shared" si="4"/>
        <v>0</v>
      </c>
      <c r="AP12" s="65">
        <f t="shared" si="4"/>
        <v>0</v>
      </c>
      <c r="AQ12" s="65">
        <f t="shared" si="4"/>
        <v>0</v>
      </c>
      <c r="AR12" s="67">
        <f t="shared" si="4"/>
        <v>0</v>
      </c>
    </row>
    <row r="13" spans="1:49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v>25</v>
      </c>
      <c r="F13" s="65">
        <f>+MAI[[#This Row],[RTT ]]</f>
        <v>0</v>
      </c>
      <c r="G13" s="65">
        <f>+MAI[[#This Row],[CSP ]]</f>
        <v>-2</v>
      </c>
      <c r="H13" s="65">
        <f>+MAI[[#This Row],[HAB ]]</f>
        <v>0</v>
      </c>
      <c r="I13" s="65">
        <f>+MAI[[#This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25</v>
      </c>
      <c r="AO13" s="65">
        <f t="shared" si="4"/>
        <v>0</v>
      </c>
      <c r="AP13" s="65">
        <f t="shared" si="4"/>
        <v>-2</v>
      </c>
      <c r="AQ13" s="65">
        <f t="shared" si="4"/>
        <v>0</v>
      </c>
      <c r="AR13" s="67">
        <f t="shared" si="4"/>
        <v>0</v>
      </c>
    </row>
    <row r="14" spans="1:49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v>25</v>
      </c>
      <c r="F14" s="65">
        <f>+MAI[[#This Row],[RTT ]]</f>
        <v>0</v>
      </c>
      <c r="G14" s="65">
        <f>+MAI[[#This Row],[CSP ]]</f>
        <v>-2</v>
      </c>
      <c r="H14" s="65">
        <f>+MAI[[#This Row],[HAB ]]</f>
        <v>0</v>
      </c>
      <c r="I14" s="65">
        <f>+MAI[[#This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25</v>
      </c>
      <c r="AO14" s="65">
        <f t="shared" si="4"/>
        <v>0</v>
      </c>
      <c r="AP14" s="65">
        <f t="shared" si="4"/>
        <v>-2</v>
      </c>
      <c r="AQ14" s="65">
        <f t="shared" si="4"/>
        <v>0</v>
      </c>
      <c r="AR14" s="67">
        <f t="shared" si="4"/>
        <v>0</v>
      </c>
    </row>
    <row r="15" spans="1:49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v>25</v>
      </c>
      <c r="F15" s="65">
        <f>+MAI[[#This Row],[RTT ]]</f>
        <v>0</v>
      </c>
      <c r="G15" s="65">
        <f>+MAI[[#This Row],[CSP ]]</f>
        <v>-2</v>
      </c>
      <c r="H15" s="65">
        <f>+MAI[[#This Row],[HAB ]]</f>
        <v>-2</v>
      </c>
      <c r="I15" s="65">
        <f>+MAI[[#This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25</v>
      </c>
      <c r="AO15" s="65">
        <f t="shared" si="4"/>
        <v>0</v>
      </c>
      <c r="AP15" s="65">
        <f t="shared" si="4"/>
        <v>-2</v>
      </c>
      <c r="AQ15" s="65">
        <f t="shared" si="4"/>
        <v>-2</v>
      </c>
      <c r="AR15" s="67">
        <f t="shared" si="4"/>
        <v>0</v>
      </c>
    </row>
    <row r="16" spans="1:49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v>25</v>
      </c>
      <c r="F16" s="65">
        <f>+MAI[[#This Row],[RTT ]]</f>
        <v>0</v>
      </c>
      <c r="G16" s="65">
        <f>+MAI[[#This Row],[CSP ]]</f>
        <v>0</v>
      </c>
      <c r="H16" s="65">
        <f>+MAI[[#This Row],[HAB ]]</f>
        <v>0</v>
      </c>
      <c r="I16" s="65">
        <f>+MAI[[#This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25</v>
      </c>
      <c r="AO16" s="65">
        <f t="shared" si="4"/>
        <v>0</v>
      </c>
      <c r="AP16" s="65">
        <f t="shared" si="4"/>
        <v>0</v>
      </c>
      <c r="AQ16" s="65">
        <f t="shared" si="4"/>
        <v>0</v>
      </c>
      <c r="AR16" s="67">
        <f t="shared" si="4"/>
        <v>0</v>
      </c>
      <c r="AW16" s="24"/>
    </row>
    <row r="17" spans="1:44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v>25</v>
      </c>
      <c r="F17" s="65">
        <f>+MAI[[#This Row],[RTT ]]</f>
        <v>0</v>
      </c>
      <c r="G17" s="65">
        <f>+MAI[[#This Row],[CSP ]]</f>
        <v>-2</v>
      </c>
      <c r="H17" s="65">
        <f>+MAI[[#This Row],[HAB ]]</f>
        <v>0</v>
      </c>
      <c r="I17" s="65">
        <f>+MAI[[#This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25</v>
      </c>
      <c r="AO17" s="65">
        <f t="shared" si="4"/>
        <v>0</v>
      </c>
      <c r="AP17" s="65">
        <f t="shared" si="4"/>
        <v>-2</v>
      </c>
      <c r="AQ17" s="65">
        <f t="shared" si="4"/>
        <v>0</v>
      </c>
      <c r="AR17" s="67">
        <f t="shared" si="4"/>
        <v>0</v>
      </c>
    </row>
    <row r="18" spans="1:44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v>25</v>
      </c>
      <c r="F18" s="65">
        <f>+MAI[[#This Row],[RTT ]]</f>
        <v>0</v>
      </c>
      <c r="G18" s="65">
        <f>+MAI[[#This Row],[CSP ]]</f>
        <v>-2</v>
      </c>
      <c r="H18" s="65">
        <f>+MAI[[#This Row],[HAB ]]</f>
        <v>0</v>
      </c>
      <c r="I18" s="65">
        <f>+MAI[[#This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25</v>
      </c>
      <c r="AO18" s="65">
        <f t="shared" si="4"/>
        <v>0</v>
      </c>
      <c r="AP18" s="65">
        <f t="shared" si="4"/>
        <v>-2</v>
      </c>
      <c r="AQ18" s="65">
        <f t="shared" si="4"/>
        <v>0</v>
      </c>
      <c r="AR18" s="67">
        <f t="shared" si="4"/>
        <v>0</v>
      </c>
    </row>
    <row r="19" spans="1:44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v>25</v>
      </c>
      <c r="F19" s="65">
        <f>+MAI[[#This Row],[RTT ]]</f>
        <v>0</v>
      </c>
      <c r="G19" s="65">
        <f>+MAI[[#This Row],[CSP ]]</f>
        <v>-2</v>
      </c>
      <c r="H19" s="65">
        <f>+MAI[[#This Row],[HAB ]]</f>
        <v>0</v>
      </c>
      <c r="I19" s="65">
        <f>+MAI[[#This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25</v>
      </c>
      <c r="AO19" s="65">
        <f t="shared" si="4"/>
        <v>0</v>
      </c>
      <c r="AP19" s="65">
        <f t="shared" si="4"/>
        <v>-2</v>
      </c>
      <c r="AQ19" s="65">
        <f t="shared" si="4"/>
        <v>0</v>
      </c>
      <c r="AR19" s="67">
        <f t="shared" si="4"/>
        <v>0</v>
      </c>
    </row>
    <row r="20" spans="1:44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v>25</v>
      </c>
      <c r="F20" s="65">
        <f>+MAI[[#This Row],[RTT ]]</f>
        <v>0</v>
      </c>
      <c r="G20" s="65">
        <f>+MAI[[#This Row],[CSP ]]</f>
        <v>-2</v>
      </c>
      <c r="H20" s="65">
        <f>+MAI[[#This Row],[HAB ]]</f>
        <v>0</v>
      </c>
      <c r="I20" s="65">
        <f>+MAI[[#This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25</v>
      </c>
      <c r="AO20" s="65">
        <f t="shared" si="4"/>
        <v>0</v>
      </c>
      <c r="AP20" s="65">
        <f t="shared" si="4"/>
        <v>-2</v>
      </c>
      <c r="AQ20" s="65">
        <f t="shared" si="4"/>
        <v>0</v>
      </c>
      <c r="AR20" s="67">
        <f t="shared" si="4"/>
        <v>0</v>
      </c>
    </row>
    <row r="21" spans="1:44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v>25</v>
      </c>
      <c r="F21" s="65">
        <f>+MAI[[#This Row],[RTT ]]</f>
        <v>0</v>
      </c>
      <c r="G21" s="65">
        <f>+MAI[[#This Row],[CSP ]]</f>
        <v>0</v>
      </c>
      <c r="H21" s="65">
        <f>+MAI[[#This Row],[HAB ]]</f>
        <v>0</v>
      </c>
      <c r="I21" s="65">
        <f>+MAI[[#This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25</v>
      </c>
      <c r="AO21" s="65">
        <f t="shared" si="4"/>
        <v>0</v>
      </c>
      <c r="AP21" s="65">
        <f t="shared" si="4"/>
        <v>0</v>
      </c>
      <c r="AQ21" s="65">
        <f t="shared" si="4"/>
        <v>0</v>
      </c>
      <c r="AR21" s="67">
        <f t="shared" si="4"/>
        <v>0</v>
      </c>
    </row>
    <row r="22" spans="1:44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v>25</v>
      </c>
      <c r="F22" s="65">
        <f>+MAI[[#This Row],[RTT ]]</f>
        <v>0</v>
      </c>
      <c r="G22" s="65">
        <f>+MAI[[#This Row],[CSP ]]</f>
        <v>0</v>
      </c>
      <c r="H22" s="65">
        <f>+MAI[[#This Row],[HAB ]]</f>
        <v>0</v>
      </c>
      <c r="I22" s="65">
        <f>+MAI[[#This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25</v>
      </c>
      <c r="AO22" s="65">
        <f t="shared" si="4"/>
        <v>0</v>
      </c>
      <c r="AP22" s="65">
        <f t="shared" si="4"/>
        <v>0</v>
      </c>
      <c r="AQ22" s="65">
        <f t="shared" si="4"/>
        <v>0</v>
      </c>
      <c r="AR22" s="67">
        <f t="shared" si="4"/>
        <v>0</v>
      </c>
    </row>
    <row r="23" spans="1:44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v>25</v>
      </c>
      <c r="F23" s="65">
        <f>+MAI[[#This Row],[RTT ]]</f>
        <v>0</v>
      </c>
      <c r="G23" s="65">
        <f>+MAI[[#This Row],[CSP ]]</f>
        <v>0</v>
      </c>
      <c r="H23" s="65">
        <f>+MAI[[#This Row],[HAB ]]</f>
        <v>0</v>
      </c>
      <c r="I23" s="65">
        <f>+MAI[[#This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25</v>
      </c>
      <c r="AO23" s="65">
        <f t="shared" si="4"/>
        <v>0</v>
      </c>
      <c r="AP23" s="65">
        <f t="shared" si="4"/>
        <v>0</v>
      </c>
      <c r="AQ23" s="65">
        <f t="shared" si="4"/>
        <v>0</v>
      </c>
      <c r="AR23" s="67">
        <f t="shared" si="4"/>
        <v>0</v>
      </c>
    </row>
    <row r="24" spans="1:44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v>25</v>
      </c>
      <c r="F24" s="65">
        <f>+MAI[[#This Row],[RTT ]]</f>
        <v>0</v>
      </c>
      <c r="G24" s="65">
        <f>+MAI[[#This Row],[CSP ]]</f>
        <v>0</v>
      </c>
      <c r="H24" s="65">
        <f>+MAI[[#This Row],[HAB ]]</f>
        <v>0</v>
      </c>
      <c r="I24" s="65">
        <f>+MAI[[#This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25</v>
      </c>
      <c r="AO24" s="65">
        <f t="shared" si="4"/>
        <v>0</v>
      </c>
      <c r="AP24" s="65">
        <f t="shared" si="4"/>
        <v>0</v>
      </c>
      <c r="AQ24" s="65">
        <f t="shared" si="4"/>
        <v>0</v>
      </c>
      <c r="AR24" s="67">
        <f t="shared" si="4"/>
        <v>0</v>
      </c>
    </row>
    <row r="25" spans="1:44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v>25</v>
      </c>
      <c r="F25" s="65">
        <f>+MAI[[#This Row],[RTT ]]</f>
        <v>0</v>
      </c>
      <c r="G25" s="65">
        <f>+MAI[[#This Row],[CSP ]]</f>
        <v>0</v>
      </c>
      <c r="H25" s="65">
        <f>+MAI[[#This Row],[HAB ]]</f>
        <v>0</v>
      </c>
      <c r="I25" s="65">
        <f>+MAI[[#This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25</v>
      </c>
      <c r="AO25" s="65">
        <f t="shared" si="4"/>
        <v>0</v>
      </c>
      <c r="AP25" s="65">
        <f t="shared" si="4"/>
        <v>0</v>
      </c>
      <c r="AQ25" s="65">
        <f t="shared" si="4"/>
        <v>0</v>
      </c>
      <c r="AR25" s="67">
        <f t="shared" si="4"/>
        <v>0</v>
      </c>
    </row>
    <row r="26" spans="1:44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v>25</v>
      </c>
      <c r="F26" s="65">
        <f>+MAI[[#This Row],[RTT ]]</f>
        <v>0</v>
      </c>
      <c r="G26" s="65">
        <f>+MAI[[#This Row],[CSP ]]</f>
        <v>-2</v>
      </c>
      <c r="H26" s="65">
        <f>+MAI[[#This Row],[HAB ]]</f>
        <v>0</v>
      </c>
      <c r="I26" s="65">
        <f>+MAI[[#This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25</v>
      </c>
      <c r="AO26" s="65">
        <f t="shared" si="4"/>
        <v>0</v>
      </c>
      <c r="AP26" s="65">
        <f t="shared" si="4"/>
        <v>-2</v>
      </c>
      <c r="AQ26" s="65">
        <f t="shared" si="4"/>
        <v>0</v>
      </c>
      <c r="AR26" s="67">
        <f t="shared" si="4"/>
        <v>0</v>
      </c>
    </row>
    <row r="27" spans="1:44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v>25</v>
      </c>
      <c r="F27" s="65">
        <f>+MAI[[#This Row],[RTT ]]</f>
        <v>0</v>
      </c>
      <c r="G27" s="65">
        <f>+MAI[[#This Row],[CSP ]]</f>
        <v>-2</v>
      </c>
      <c r="H27" s="65">
        <f>+MAI[[#This Row],[HAB ]]</f>
        <v>0</v>
      </c>
      <c r="I27" s="65">
        <f>+MAI[[#This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25</v>
      </c>
      <c r="AO27" s="65">
        <f t="shared" si="4"/>
        <v>0</v>
      </c>
      <c r="AP27" s="65">
        <f t="shared" si="4"/>
        <v>-2</v>
      </c>
      <c r="AQ27" s="65">
        <f t="shared" si="4"/>
        <v>0</v>
      </c>
      <c r="AR27" s="67">
        <f t="shared" si="4"/>
        <v>0</v>
      </c>
    </row>
    <row r="28" spans="1:44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v>25</v>
      </c>
      <c r="F28" s="65">
        <f>+MAI[[#This Row],[RTT ]]</f>
        <v>0</v>
      </c>
      <c r="G28" s="65">
        <f>+MAI[[#This Row],[CSP ]]</f>
        <v>0</v>
      </c>
      <c r="H28" s="65">
        <f>+MAI[[#This Row],[HAB ]]</f>
        <v>-1</v>
      </c>
      <c r="I28" s="65">
        <f>+MAI[[#This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25</v>
      </c>
      <c r="AO28" s="65">
        <f t="shared" si="4"/>
        <v>0</v>
      </c>
      <c r="AP28" s="65">
        <f t="shared" si="4"/>
        <v>0</v>
      </c>
      <c r="AQ28" s="65">
        <f t="shared" si="4"/>
        <v>-1</v>
      </c>
      <c r="AR28" s="67">
        <f t="shared" si="4"/>
        <v>0</v>
      </c>
    </row>
    <row r="29" spans="1:44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v>25</v>
      </c>
      <c r="F29" s="65">
        <f>+MAI[[#This Row],[RTT ]]</f>
        <v>0</v>
      </c>
      <c r="G29" s="65">
        <f>+MAI[[#This Row],[CSP ]]</f>
        <v>0</v>
      </c>
      <c r="H29" s="65">
        <f>+MAI[[#This Row],[HAB ]]</f>
        <v>0</v>
      </c>
      <c r="I29" s="65">
        <f>+MAI[[#This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25</v>
      </c>
      <c r="AO29" s="65">
        <f t="shared" si="4"/>
        <v>0</v>
      </c>
      <c r="AP29" s="65">
        <f t="shared" si="4"/>
        <v>0</v>
      </c>
      <c r="AQ29" s="65">
        <f t="shared" si="4"/>
        <v>0</v>
      </c>
      <c r="AR29" s="67">
        <f t="shared" si="4"/>
        <v>0</v>
      </c>
    </row>
    <row r="30" spans="1:44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v>25</v>
      </c>
      <c r="F30" s="65">
        <f>+MAI[[#This Row],[RTT ]]</f>
        <v>0</v>
      </c>
      <c r="G30" s="65">
        <f>+MAI[[#This Row],[CSP ]]</f>
        <v>-2</v>
      </c>
      <c r="H30" s="65">
        <f>+MAI[[#This Row],[HAB ]]</f>
        <v>-2</v>
      </c>
      <c r="I30" s="65">
        <f>+MAI[[#This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25</v>
      </c>
      <c r="AO30" s="65">
        <f t="shared" si="4"/>
        <v>0</v>
      </c>
      <c r="AP30" s="65">
        <f t="shared" si="4"/>
        <v>-2</v>
      </c>
      <c r="AQ30" s="65">
        <f t="shared" si="4"/>
        <v>-2</v>
      </c>
      <c r="AR30" s="67">
        <f t="shared" si="4"/>
        <v>0</v>
      </c>
    </row>
    <row r="31" spans="1:44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v>25</v>
      </c>
      <c r="F31" s="65">
        <f>+MAI[[#This Row],[RTT ]]</f>
        <v>0</v>
      </c>
      <c r="G31" s="65">
        <f>+MAI[[#This Row],[CSP ]]</f>
        <v>-2</v>
      </c>
      <c r="H31" s="65">
        <f>+MAI[[#This Row],[HAB ]]</f>
        <v>0</v>
      </c>
      <c r="I31" s="65">
        <f>+MAI[[#This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25</v>
      </c>
      <c r="AO31" s="65">
        <f t="shared" si="4"/>
        <v>0</v>
      </c>
      <c r="AP31" s="65">
        <f t="shared" si="4"/>
        <v>-2</v>
      </c>
      <c r="AQ31" s="65">
        <f t="shared" si="4"/>
        <v>0</v>
      </c>
      <c r="AR31" s="67">
        <f t="shared" si="4"/>
        <v>0</v>
      </c>
    </row>
    <row r="32" spans="1:44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v>25</v>
      </c>
      <c r="F32" s="65">
        <f>+MAI[[#This Row],[RTT ]]</f>
        <v>0</v>
      </c>
      <c r="G32" s="65">
        <f>+MAI[[#This Row],[CSP ]]</f>
        <v>0</v>
      </c>
      <c r="H32" s="65">
        <f>+MAI[[#This Row],[HAB ]]</f>
        <v>0</v>
      </c>
      <c r="I32" s="65">
        <f>+MAI[[#This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25</v>
      </c>
      <c r="AO32" s="65">
        <f t="shared" si="4"/>
        <v>0</v>
      </c>
      <c r="AP32" s="65">
        <f t="shared" si="4"/>
        <v>0</v>
      </c>
      <c r="AQ32" s="65">
        <f t="shared" si="4"/>
        <v>0</v>
      </c>
      <c r="AR32" s="67">
        <f t="shared" si="4"/>
        <v>0</v>
      </c>
    </row>
    <row r="33" spans="1:44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v>25</v>
      </c>
      <c r="F33" s="65">
        <f>+MAI[[#This Row],[RTT ]]</f>
        <v>0</v>
      </c>
      <c r="G33" s="65">
        <f>+MAI[[#This Row],[CSP ]]</f>
        <v>-2</v>
      </c>
      <c r="H33" s="65">
        <f>+MAI[[#This Row],[HAB ]]</f>
        <v>-3</v>
      </c>
      <c r="I33" s="65">
        <f>+MAI[[#This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25</v>
      </c>
      <c r="AO33" s="65">
        <f t="shared" si="4"/>
        <v>0</v>
      </c>
      <c r="AP33" s="65">
        <f t="shared" si="4"/>
        <v>-2</v>
      </c>
      <c r="AQ33" s="65">
        <f t="shared" si="4"/>
        <v>-3</v>
      </c>
      <c r="AR33" s="67">
        <f t="shared" si="4"/>
        <v>0</v>
      </c>
    </row>
    <row r="34" spans="1:44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v>25</v>
      </c>
      <c r="F34" s="65">
        <f>+MAI[[#This Row],[RTT ]]</f>
        <v>0</v>
      </c>
      <c r="G34" s="65">
        <f>+MAI[[#This Row],[CSP ]]</f>
        <v>-2</v>
      </c>
      <c r="H34" s="65">
        <f>+MAI[[#This Row],[HAB ]]</f>
        <v>-2</v>
      </c>
      <c r="I34" s="65">
        <f>+MAI[[#This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25</v>
      </c>
      <c r="AO34" s="65">
        <f t="shared" si="4"/>
        <v>0</v>
      </c>
      <c r="AP34" s="65">
        <f t="shared" si="4"/>
        <v>-2</v>
      </c>
      <c r="AQ34" s="65">
        <f t="shared" si="4"/>
        <v>-2</v>
      </c>
      <c r="AR34" s="67">
        <f t="shared" si="4"/>
        <v>0</v>
      </c>
    </row>
    <row r="35" spans="1:44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v>25</v>
      </c>
      <c r="F35" s="65">
        <f>+MAI[[#This Row],[RTT ]]</f>
        <v>0</v>
      </c>
      <c r="G35" s="65">
        <f>+MAI[[#This Row],[CSP ]]</f>
        <v>-2</v>
      </c>
      <c r="H35" s="65">
        <f>+MAI[[#This Row],[HAB ]]</f>
        <v>-1</v>
      </c>
      <c r="I35" s="65">
        <f>+MAI[[#This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25</v>
      </c>
      <c r="AO35" s="65">
        <f t="shared" si="4"/>
        <v>0</v>
      </c>
      <c r="AP35" s="65">
        <f t="shared" si="4"/>
        <v>-2</v>
      </c>
      <c r="AQ35" s="65">
        <f t="shared" si="4"/>
        <v>-1</v>
      </c>
      <c r="AR35" s="67">
        <f t="shared" si="4"/>
        <v>0</v>
      </c>
    </row>
    <row r="36" spans="1:44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v>25</v>
      </c>
      <c r="F36" s="65">
        <f>+MAI[[#This Row],[RTT ]]</f>
        <v>0</v>
      </c>
      <c r="G36" s="65">
        <f>+MAI[[#This Row],[CSP ]]</f>
        <v>-2</v>
      </c>
      <c r="H36" s="65">
        <f>+MAI[[#This Row],[HAB ]]</f>
        <v>0</v>
      </c>
      <c r="I36" s="65">
        <f>+MAI[[#This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25</v>
      </c>
      <c r="AO36" s="65">
        <f t="shared" si="4"/>
        <v>0</v>
      </c>
      <c r="AP36" s="65">
        <f t="shared" si="4"/>
        <v>-2</v>
      </c>
      <c r="AQ36" s="65">
        <f t="shared" si="4"/>
        <v>0</v>
      </c>
      <c r="AR36" s="67">
        <f t="shared" si="4"/>
        <v>0</v>
      </c>
    </row>
    <row r="37" spans="1:44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v>25</v>
      </c>
      <c r="F37" s="65">
        <f>+MAI[[#This Row],[RTT ]]</f>
        <v>0</v>
      </c>
      <c r="G37" s="65">
        <f>+MAI[[#This Row],[CSP ]]</f>
        <v>0</v>
      </c>
      <c r="H37" s="65">
        <f>+MAI[[#This Row],[HAB ]]</f>
        <v>-2</v>
      </c>
      <c r="I37" s="65">
        <f>+MAI[[#This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25</v>
      </c>
      <c r="AO37" s="65">
        <f t="shared" si="4"/>
        <v>0</v>
      </c>
      <c r="AP37" s="65">
        <f t="shared" si="4"/>
        <v>0</v>
      </c>
      <c r="AQ37" s="65">
        <f t="shared" si="4"/>
        <v>-2</v>
      </c>
      <c r="AR37" s="67">
        <f t="shared" si="4"/>
        <v>0</v>
      </c>
    </row>
    <row r="38" spans="1:44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v>25</v>
      </c>
      <c r="F38" s="65">
        <f>+MAI[[#This Row],[RTT ]]</f>
        <v>0</v>
      </c>
      <c r="G38" s="65">
        <f>+MAI[[#This Row],[CSP ]]</f>
        <v>0</v>
      </c>
      <c r="H38" s="65">
        <f>+MAI[[#This Row],[HAB ]]</f>
        <v>-1</v>
      </c>
      <c r="I38" s="65">
        <f>+MAI[[#This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25</v>
      </c>
      <c r="AO38" s="65">
        <f t="shared" si="4"/>
        <v>0</v>
      </c>
      <c r="AP38" s="65">
        <f t="shared" si="4"/>
        <v>0</v>
      </c>
      <c r="AQ38" s="65">
        <f t="shared" si="4"/>
        <v>-1</v>
      </c>
      <c r="AR38" s="67">
        <f t="shared" si="4"/>
        <v>0</v>
      </c>
    </row>
    <row r="39" spans="1:44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v>25</v>
      </c>
      <c r="F39" s="65">
        <f>+MAI[[#This Row],[RTT ]]</f>
        <v>0</v>
      </c>
      <c r="G39" s="65">
        <f>+MAI[[#This Row],[CSP ]]</f>
        <v>0</v>
      </c>
      <c r="H39" s="65">
        <f>+MAI[[#This Row],[HAB ]]</f>
        <v>0</v>
      </c>
      <c r="I39" s="65">
        <f>+MAI[[#This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R62" si="5">E39-(COUNTIF($J39:$AM39,E$5))</f>
        <v>25</v>
      </c>
      <c r="AO39" s="65">
        <f t="shared" si="5"/>
        <v>0</v>
      </c>
      <c r="AP39" s="65">
        <f t="shared" si="5"/>
        <v>0</v>
      </c>
      <c r="AQ39" s="65">
        <f t="shared" si="5"/>
        <v>0</v>
      </c>
      <c r="AR39" s="67">
        <f t="shared" si="5"/>
        <v>0</v>
      </c>
    </row>
    <row r="40" spans="1:44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v>25</v>
      </c>
      <c r="F40" s="65">
        <f>+MAI[[#This Row],[RTT ]]</f>
        <v>0</v>
      </c>
      <c r="G40" s="65">
        <f>+MAI[[#This Row],[CSP ]]</f>
        <v>0</v>
      </c>
      <c r="H40" s="65">
        <f>+MAI[[#This Row],[HAB ]]</f>
        <v>0</v>
      </c>
      <c r="I40" s="65">
        <f>+MAI[[#This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5"/>
        <v>25</v>
      </c>
      <c r="AO40" s="65">
        <f t="shared" si="5"/>
        <v>0</v>
      </c>
      <c r="AP40" s="65">
        <f t="shared" si="5"/>
        <v>0</v>
      </c>
      <c r="AQ40" s="65">
        <f t="shared" si="5"/>
        <v>0</v>
      </c>
      <c r="AR40" s="67">
        <f t="shared" si="5"/>
        <v>0</v>
      </c>
    </row>
    <row r="41" spans="1:44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v>25</v>
      </c>
      <c r="F41" s="65">
        <f>+MAI[[#This Row],[RTT ]]</f>
        <v>0</v>
      </c>
      <c r="G41" s="65">
        <f>+MAI[[#This Row],[CSP ]]</f>
        <v>0</v>
      </c>
      <c r="H41" s="65">
        <f>+MAI[[#This Row],[HAB ]]</f>
        <v>0</v>
      </c>
      <c r="I41" s="65">
        <f>+MAI[[#This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5"/>
        <v>25</v>
      </c>
      <c r="AO41" s="65">
        <f t="shared" si="5"/>
        <v>0</v>
      </c>
      <c r="AP41" s="65">
        <f t="shared" si="5"/>
        <v>0</v>
      </c>
      <c r="AQ41" s="65">
        <f t="shared" si="5"/>
        <v>0</v>
      </c>
      <c r="AR41" s="67">
        <f t="shared" si="5"/>
        <v>0</v>
      </c>
    </row>
    <row r="42" spans="1:44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v>25</v>
      </c>
      <c r="F42" s="65">
        <f>+MAI[[#This Row],[RTT ]]</f>
        <v>0</v>
      </c>
      <c r="G42" s="65">
        <f>+MAI[[#This Row],[CSP ]]</f>
        <v>0</v>
      </c>
      <c r="H42" s="65">
        <f>+MAI[[#This Row],[HAB ]]</f>
        <v>0</v>
      </c>
      <c r="I42" s="65">
        <f>+MAI[[#This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5"/>
        <v>25</v>
      </c>
      <c r="AO42" s="65">
        <f t="shared" si="5"/>
        <v>0</v>
      </c>
      <c r="AP42" s="65">
        <f t="shared" si="5"/>
        <v>0</v>
      </c>
      <c r="AQ42" s="65">
        <f t="shared" si="5"/>
        <v>0</v>
      </c>
      <c r="AR42" s="67">
        <f t="shared" si="5"/>
        <v>0</v>
      </c>
    </row>
    <row r="43" spans="1:44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v>25</v>
      </c>
      <c r="F43" s="65">
        <f>+MAI[[#This Row],[RTT ]]</f>
        <v>0</v>
      </c>
      <c r="G43" s="65">
        <f>+MAI[[#This Row],[CSP ]]</f>
        <v>0</v>
      </c>
      <c r="H43" s="65">
        <f>+MAI[[#This Row],[HAB ]]</f>
        <v>0</v>
      </c>
      <c r="I43" s="65">
        <f>+MAI[[#This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5"/>
        <v>25</v>
      </c>
      <c r="AO43" s="65">
        <f t="shared" si="5"/>
        <v>0</v>
      </c>
      <c r="AP43" s="65">
        <f t="shared" si="5"/>
        <v>0</v>
      </c>
      <c r="AQ43" s="65">
        <f t="shared" si="5"/>
        <v>0</v>
      </c>
      <c r="AR43" s="67">
        <f t="shared" si="5"/>
        <v>0</v>
      </c>
    </row>
    <row r="44" spans="1:44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v>25</v>
      </c>
      <c r="F44" s="65">
        <f>+MAI[[#This Row],[RTT ]]</f>
        <v>0</v>
      </c>
      <c r="G44" s="65">
        <f>+MAI[[#This Row],[CSP ]]</f>
        <v>0</v>
      </c>
      <c r="H44" s="65">
        <f>+MAI[[#This Row],[HAB ]]</f>
        <v>0</v>
      </c>
      <c r="I44" s="65">
        <f>+MAI[[#This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5"/>
        <v>25</v>
      </c>
      <c r="AO44" s="65">
        <f t="shared" si="5"/>
        <v>0</v>
      </c>
      <c r="AP44" s="65">
        <f t="shared" si="5"/>
        <v>0</v>
      </c>
      <c r="AQ44" s="65">
        <f t="shared" si="5"/>
        <v>0</v>
      </c>
      <c r="AR44" s="67">
        <f t="shared" si="5"/>
        <v>0</v>
      </c>
    </row>
    <row r="45" spans="1:44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v>25</v>
      </c>
      <c r="F45" s="65">
        <f>+MAI[[#This Row],[RTT ]]</f>
        <v>0</v>
      </c>
      <c r="G45" s="65">
        <f>+MAI[[#This Row],[CSP ]]</f>
        <v>0</v>
      </c>
      <c r="H45" s="65">
        <f>+MAI[[#This Row],[HAB ]]</f>
        <v>0</v>
      </c>
      <c r="I45" s="65">
        <f>+MAI[[#This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5"/>
        <v>25</v>
      </c>
      <c r="AO45" s="65">
        <f t="shared" si="5"/>
        <v>0</v>
      </c>
      <c r="AP45" s="65">
        <f t="shared" si="5"/>
        <v>0</v>
      </c>
      <c r="AQ45" s="65">
        <f t="shared" si="5"/>
        <v>0</v>
      </c>
      <c r="AR45" s="67">
        <f t="shared" si="5"/>
        <v>0</v>
      </c>
    </row>
    <row r="46" spans="1:44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v>25</v>
      </c>
      <c r="F46" s="65">
        <f>+MAI[[#This Row],[RTT ]]</f>
        <v>0</v>
      </c>
      <c r="G46" s="65">
        <f>+MAI[[#This Row],[CSP ]]</f>
        <v>0</v>
      </c>
      <c r="H46" s="65">
        <f>+MAI[[#This Row],[HAB ]]</f>
        <v>0</v>
      </c>
      <c r="I46" s="65">
        <f>+MAI[[#This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5"/>
        <v>25</v>
      </c>
      <c r="AO46" s="65">
        <f t="shared" si="5"/>
        <v>0</v>
      </c>
      <c r="AP46" s="65">
        <f t="shared" si="5"/>
        <v>0</v>
      </c>
      <c r="AQ46" s="65">
        <f t="shared" si="5"/>
        <v>0</v>
      </c>
      <c r="AR46" s="67">
        <f t="shared" si="5"/>
        <v>0</v>
      </c>
    </row>
    <row r="47" spans="1:44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v>25</v>
      </c>
      <c r="F47" s="65">
        <f>+MAI[[#This Row],[RTT ]]</f>
        <v>0</v>
      </c>
      <c r="G47" s="65">
        <f>+MAI[[#This Row],[CSP ]]</f>
        <v>0</v>
      </c>
      <c r="H47" s="65">
        <f>+MAI[[#This Row],[HAB ]]</f>
        <v>0</v>
      </c>
      <c r="I47" s="65">
        <f>+MAI[[#This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5"/>
        <v>25</v>
      </c>
      <c r="AO47" s="65">
        <f t="shared" si="5"/>
        <v>0</v>
      </c>
      <c r="AP47" s="65">
        <f t="shared" si="5"/>
        <v>0</v>
      </c>
      <c r="AQ47" s="65">
        <f t="shared" si="5"/>
        <v>0</v>
      </c>
      <c r="AR47" s="67">
        <f t="shared" si="5"/>
        <v>0</v>
      </c>
    </row>
    <row r="48" spans="1:44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v>25</v>
      </c>
      <c r="F48" s="65">
        <f>+MAI[[#This Row],[RTT ]]</f>
        <v>0</v>
      </c>
      <c r="G48" s="65">
        <f>+MAI[[#This Row],[CSP ]]</f>
        <v>0</v>
      </c>
      <c r="H48" s="65">
        <f>+MAI[[#This Row],[HAB ]]</f>
        <v>0</v>
      </c>
      <c r="I48" s="65">
        <f>+MAI[[#This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5"/>
        <v>25</v>
      </c>
      <c r="AO48" s="65">
        <f t="shared" si="5"/>
        <v>0</v>
      </c>
      <c r="AP48" s="65">
        <f t="shared" si="5"/>
        <v>0</v>
      </c>
      <c r="AQ48" s="65">
        <f t="shared" si="5"/>
        <v>0</v>
      </c>
      <c r="AR48" s="67">
        <f t="shared" si="5"/>
        <v>0</v>
      </c>
    </row>
    <row r="49" spans="1:44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v>25</v>
      </c>
      <c r="F49" s="65">
        <f>+MAI[[#This Row],[RTT ]]</f>
        <v>0</v>
      </c>
      <c r="G49" s="65">
        <f>+MAI[[#This Row],[CSP ]]</f>
        <v>0</v>
      </c>
      <c r="H49" s="65">
        <f>+MAI[[#This Row],[HAB ]]</f>
        <v>0</v>
      </c>
      <c r="I49" s="65">
        <f>+MAI[[#This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5"/>
        <v>25</v>
      </c>
      <c r="AO49" s="65">
        <f t="shared" si="5"/>
        <v>0</v>
      </c>
      <c r="AP49" s="65">
        <f t="shared" si="5"/>
        <v>0</v>
      </c>
      <c r="AQ49" s="65">
        <f t="shared" si="5"/>
        <v>0</v>
      </c>
      <c r="AR49" s="67">
        <f t="shared" si="5"/>
        <v>0</v>
      </c>
    </row>
    <row r="50" spans="1:44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v>25</v>
      </c>
      <c r="F50" s="65">
        <f>+MAI[[#This Row],[RTT ]]</f>
        <v>0</v>
      </c>
      <c r="G50" s="65">
        <f>+MAI[[#This Row],[CSP ]]</f>
        <v>0</v>
      </c>
      <c r="H50" s="65">
        <f>+MAI[[#This Row],[HAB ]]</f>
        <v>0</v>
      </c>
      <c r="I50" s="65">
        <f>+MAI[[#This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5"/>
        <v>25</v>
      </c>
      <c r="AO50" s="65">
        <f t="shared" si="5"/>
        <v>0</v>
      </c>
      <c r="AP50" s="65">
        <f t="shared" si="5"/>
        <v>0</v>
      </c>
      <c r="AQ50" s="65">
        <f t="shared" si="5"/>
        <v>0</v>
      </c>
      <c r="AR50" s="67">
        <f t="shared" si="5"/>
        <v>0</v>
      </c>
    </row>
    <row r="51" spans="1:44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v>25</v>
      </c>
      <c r="F51" s="65">
        <f>+MAI[[#This Row],[RTT ]]</f>
        <v>0</v>
      </c>
      <c r="G51" s="65">
        <f>+MAI[[#This Row],[CSP ]]</f>
        <v>0</v>
      </c>
      <c r="H51" s="65">
        <f>+MAI[[#This Row],[HAB ]]</f>
        <v>0</v>
      </c>
      <c r="I51" s="65">
        <f>+MAI[[#This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5"/>
        <v>25</v>
      </c>
      <c r="AO51" s="65">
        <f t="shared" si="5"/>
        <v>0</v>
      </c>
      <c r="AP51" s="65">
        <f t="shared" si="5"/>
        <v>0</v>
      </c>
      <c r="AQ51" s="65">
        <f t="shared" si="5"/>
        <v>0</v>
      </c>
      <c r="AR51" s="67">
        <f t="shared" si="5"/>
        <v>0</v>
      </c>
    </row>
    <row r="52" spans="1:44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v>25</v>
      </c>
      <c r="F52" s="65">
        <f>+MAI[[#This Row],[RTT ]]</f>
        <v>0</v>
      </c>
      <c r="G52" s="65">
        <f>+MAI[[#This Row],[CSP ]]</f>
        <v>0</v>
      </c>
      <c r="H52" s="65">
        <f>+MAI[[#This Row],[HAB ]]</f>
        <v>0</v>
      </c>
      <c r="I52" s="65">
        <f>+MAI[[#This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5"/>
        <v>25</v>
      </c>
      <c r="AO52" s="65">
        <f t="shared" si="5"/>
        <v>0</v>
      </c>
      <c r="AP52" s="65">
        <f t="shared" si="5"/>
        <v>0</v>
      </c>
      <c r="AQ52" s="65">
        <f t="shared" si="5"/>
        <v>0</v>
      </c>
      <c r="AR52" s="67">
        <f t="shared" si="5"/>
        <v>0</v>
      </c>
    </row>
    <row r="53" spans="1:44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v>25</v>
      </c>
      <c r="F53" s="65">
        <f>+MAI[[#This Row],[RTT ]]</f>
        <v>0</v>
      </c>
      <c r="G53" s="65">
        <f>+MAI[[#This Row],[CSP ]]</f>
        <v>0</v>
      </c>
      <c r="H53" s="65">
        <f>+MAI[[#This Row],[HAB ]]</f>
        <v>0</v>
      </c>
      <c r="I53" s="65">
        <f>+MAI[[#This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5"/>
        <v>25</v>
      </c>
      <c r="AO53" s="65">
        <f t="shared" si="5"/>
        <v>0</v>
      </c>
      <c r="AP53" s="65">
        <f t="shared" si="5"/>
        <v>0</v>
      </c>
      <c r="AQ53" s="65">
        <f t="shared" si="5"/>
        <v>0</v>
      </c>
      <c r="AR53" s="67">
        <f t="shared" si="5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v>25</v>
      </c>
      <c r="F54" s="65">
        <f>+MAI[[#This Row],[RTT ]]</f>
        <v>0</v>
      </c>
      <c r="G54" s="65">
        <f>+MAI[[#This Row],[CSP ]]</f>
        <v>0</v>
      </c>
      <c r="H54" s="65">
        <f>+MAI[[#This Row],[HAB ]]</f>
        <v>0</v>
      </c>
      <c r="I54" s="65">
        <f>+MAI[[#This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5"/>
        <v>25</v>
      </c>
      <c r="AO54" s="65">
        <f t="shared" si="5"/>
        <v>0</v>
      </c>
      <c r="AP54" s="65">
        <f t="shared" si="5"/>
        <v>0</v>
      </c>
      <c r="AQ54" s="65">
        <f t="shared" si="5"/>
        <v>0</v>
      </c>
      <c r="AR54" s="67">
        <f t="shared" si="5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v>25</v>
      </c>
      <c r="F55" s="65">
        <f>+MAI[[#This Row],[RTT ]]</f>
        <v>0</v>
      </c>
      <c r="G55" s="65">
        <f>+MAI[[#This Row],[CSP ]]</f>
        <v>0</v>
      </c>
      <c r="H55" s="65">
        <f>+MAI[[#This Row],[HAB ]]</f>
        <v>0</v>
      </c>
      <c r="I55" s="65">
        <f>+MAI[[#This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5"/>
        <v>25</v>
      </c>
      <c r="AO55" s="65">
        <f t="shared" si="5"/>
        <v>0</v>
      </c>
      <c r="AP55" s="65">
        <f t="shared" si="5"/>
        <v>0</v>
      </c>
      <c r="AQ55" s="65">
        <f t="shared" si="5"/>
        <v>0</v>
      </c>
      <c r="AR55" s="67">
        <f t="shared" si="5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v>25</v>
      </c>
      <c r="F56" s="65">
        <f>+MAI[[#This Row],[RTT ]]</f>
        <v>0</v>
      </c>
      <c r="G56" s="65">
        <f>+MAI[[#This Row],[CSP ]]</f>
        <v>0</v>
      </c>
      <c r="H56" s="65">
        <f>+MAI[[#This Row],[HAB ]]</f>
        <v>0</v>
      </c>
      <c r="I56" s="65">
        <f>+MAI[[#This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5"/>
        <v>25</v>
      </c>
      <c r="AO56" s="65">
        <f t="shared" si="5"/>
        <v>0</v>
      </c>
      <c r="AP56" s="65">
        <f t="shared" si="5"/>
        <v>0</v>
      </c>
      <c r="AQ56" s="65">
        <f t="shared" si="5"/>
        <v>0</v>
      </c>
      <c r="AR56" s="67">
        <f t="shared" si="5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v>25</v>
      </c>
      <c r="F57" s="65">
        <f>+MAI[[#This Row],[RTT ]]</f>
        <v>0</v>
      </c>
      <c r="G57" s="65">
        <f>+MAI[[#This Row],[CSP ]]</f>
        <v>0</v>
      </c>
      <c r="H57" s="65">
        <f>+MAI[[#This Row],[HAB ]]</f>
        <v>0</v>
      </c>
      <c r="I57" s="65">
        <f>+MAI[[#This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5"/>
        <v>25</v>
      </c>
      <c r="AO57" s="65">
        <f t="shared" si="5"/>
        <v>0</v>
      </c>
      <c r="AP57" s="65">
        <f t="shared" si="5"/>
        <v>0</v>
      </c>
      <c r="AQ57" s="65">
        <f t="shared" si="5"/>
        <v>0</v>
      </c>
      <c r="AR57" s="67">
        <f t="shared" si="5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v>25</v>
      </c>
      <c r="F58" s="65">
        <f>+MAI[[#This Row],[RTT ]]</f>
        <v>0</v>
      </c>
      <c r="G58" s="65">
        <f>+MAI[[#This Row],[CSP ]]</f>
        <v>0</v>
      </c>
      <c r="H58" s="65">
        <f>+MAI[[#This Row],[HAB ]]</f>
        <v>0</v>
      </c>
      <c r="I58" s="65">
        <f>+MAI[[#This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5"/>
        <v>25</v>
      </c>
      <c r="AO58" s="65">
        <f t="shared" si="5"/>
        <v>0</v>
      </c>
      <c r="AP58" s="65">
        <f t="shared" si="5"/>
        <v>0</v>
      </c>
      <c r="AQ58" s="65">
        <f t="shared" si="5"/>
        <v>0</v>
      </c>
      <c r="AR58" s="67">
        <f t="shared" si="5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v>25</v>
      </c>
      <c r="F59" s="65">
        <f>+MAI[[#This Row],[RTT ]]</f>
        <v>0</v>
      </c>
      <c r="G59" s="65">
        <f>+MAI[[#This Row],[CSP ]]</f>
        <v>0</v>
      </c>
      <c r="H59" s="65">
        <f>+MAI[[#This Row],[HAB ]]</f>
        <v>0</v>
      </c>
      <c r="I59" s="65">
        <f>+MAI[[#This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5"/>
        <v>25</v>
      </c>
      <c r="AO59" s="65">
        <f t="shared" si="5"/>
        <v>0</v>
      </c>
      <c r="AP59" s="65">
        <f t="shared" si="5"/>
        <v>0</v>
      </c>
      <c r="AQ59" s="65">
        <f t="shared" si="5"/>
        <v>0</v>
      </c>
      <c r="AR59" s="67">
        <f t="shared" si="5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v>25</v>
      </c>
      <c r="F60" s="65">
        <f>+MAI[[#This Row],[RTT ]]</f>
        <v>0</v>
      </c>
      <c r="G60" s="65">
        <f>+MAI[[#This Row],[CSP ]]</f>
        <v>0</v>
      </c>
      <c r="H60" s="65">
        <f>+MAI[[#This Row],[HAB ]]</f>
        <v>0</v>
      </c>
      <c r="I60" s="65">
        <f>+MAI[[#This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5"/>
        <v>25</v>
      </c>
      <c r="AO60" s="65">
        <f t="shared" si="5"/>
        <v>0</v>
      </c>
      <c r="AP60" s="65">
        <f t="shared" si="5"/>
        <v>0</v>
      </c>
      <c r="AQ60" s="65">
        <f t="shared" si="5"/>
        <v>0</v>
      </c>
      <c r="AR60" s="67">
        <f t="shared" si="5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+MAI[[#This Row],[CP ]]</f>
        <v>0</v>
      </c>
      <c r="F61" s="65">
        <f>+MAI[[#This Row],[RTT ]]</f>
        <v>0</v>
      </c>
      <c r="G61" s="65">
        <f>+MAI[[#This Row],[CSP ]]</f>
        <v>0</v>
      </c>
      <c r="H61" s="65">
        <f>+MAI[[#This Row],[HAB ]]</f>
        <v>0</v>
      </c>
      <c r="I61" s="65">
        <f>+MAI[[#This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5"/>
        <v>0</v>
      </c>
      <c r="AO61" s="65">
        <f t="shared" si="5"/>
        <v>0</v>
      </c>
      <c r="AP61" s="65">
        <f t="shared" si="5"/>
        <v>0</v>
      </c>
      <c r="AQ61" s="65">
        <f t="shared" si="5"/>
        <v>0</v>
      </c>
      <c r="AR61" s="67">
        <f t="shared" si="5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+MAI[[#This Row],[CP ]]</f>
        <v>0</v>
      </c>
      <c r="F62" s="65">
        <f>+MAI[[#This Row],[RTT ]]</f>
        <v>0</v>
      </c>
      <c r="G62" s="65">
        <f>+MAI[[#This Row],[CSP ]]</f>
        <v>0</v>
      </c>
      <c r="H62" s="65">
        <f>+MAI[[#This Row],[HAB ]]</f>
        <v>0</v>
      </c>
      <c r="I62" s="65">
        <f>+MAI[[#This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5"/>
        <v>0</v>
      </c>
      <c r="AO62" s="65">
        <f t="shared" si="5"/>
        <v>0</v>
      </c>
      <c r="AP62" s="65">
        <f t="shared" si="5"/>
        <v>0</v>
      </c>
      <c r="AQ62" s="65">
        <f t="shared" si="5"/>
        <v>0</v>
      </c>
      <c r="AR62" s="67">
        <f t="shared" si="5"/>
        <v>0</v>
      </c>
    </row>
    <row r="63" spans="1:44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M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95">
        <f t="shared" si="6"/>
        <v>0</v>
      </c>
      <c r="AN63" s="76">
        <f>SUM(AN11:AN40)</f>
        <v>750</v>
      </c>
      <c r="AO63" s="73">
        <f>SUM(AO11:AO40)</f>
        <v>0</v>
      </c>
      <c r="AP63" s="73">
        <f>SUM(AP11:AP40)</f>
        <v>-32</v>
      </c>
      <c r="AQ63" s="73">
        <f>SUM(AQ11:AQ40)</f>
        <v>-14</v>
      </c>
      <c r="AR63" s="73">
        <f>SUM(AR11:AR40)</f>
        <v>0</v>
      </c>
    </row>
    <row r="64" spans="1:44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96">
        <f t="shared" si="7"/>
        <v>0</v>
      </c>
      <c r="AN64" s="83">
        <f>SUM(AN59,AN7:AN10)</f>
        <v>125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95">
        <f t="shared" si="8"/>
        <v>0</v>
      </c>
      <c r="AN65" s="76">
        <f>SUM(AN61,AN54:AN58)</f>
        <v>125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M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96">
        <f t="shared" si="9"/>
        <v>0</v>
      </c>
      <c r="AN66" s="83">
        <f>SUM(AN60,AN41:AN53)</f>
        <v>350</v>
      </c>
      <c r="AO66" s="80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R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97">
        <f t="shared" si="10"/>
        <v>0</v>
      </c>
      <c r="AN67" s="89">
        <f t="shared" si="10"/>
        <v>1350</v>
      </c>
      <c r="AO67" s="86">
        <f t="shared" si="10"/>
        <v>0</v>
      </c>
      <c r="AP67" s="86">
        <f t="shared" si="10"/>
        <v>-32</v>
      </c>
      <c r="AQ67" s="86">
        <f t="shared" si="10"/>
        <v>-14</v>
      </c>
      <c r="AR67" s="86">
        <f t="shared" si="10"/>
        <v>0</v>
      </c>
    </row>
    <row r="68" spans="2:44" ht="18" customHeight="1"/>
    <row r="69" spans="2:44" ht="18" customHeight="1"/>
    <row r="70" spans="2:44" ht="18" customHeight="1"/>
    <row r="71" spans="2:44" ht="18" customHeight="1"/>
    <row r="72" spans="2:44" ht="18" customHeight="1"/>
    <row r="73" spans="2:44" ht="18" customHeight="1"/>
    <row r="74" spans="2:44" ht="18" customHeight="1"/>
    <row r="75" spans="2:44" ht="18" customHeight="1"/>
    <row r="76" spans="2:44" ht="18" customHeight="1"/>
    <row r="77" spans="2:44" ht="18" customHeight="1"/>
    <row r="78" spans="2:44" ht="18" customHeight="1"/>
    <row r="79" spans="2:44" ht="18" customHeight="1"/>
    <row r="80" spans="2:44" ht="18" customHeight="1"/>
    <row r="81" ht="18" customHeight="1"/>
    <row r="82" ht="18" customHeight="1"/>
    <row r="83" ht="18" customHeight="1"/>
    <row r="84" ht="18" customHeight="1"/>
    <row r="85" ht="18" customHeight="1"/>
    <row r="86" ht="18" customHeight="1"/>
    <row r="87" ht="18" customHeight="1"/>
    <row r="88" ht="18" customHeight="1"/>
    <row r="89" ht="18" customHeight="1"/>
    <row r="90" ht="18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M1"/>
    <mergeCell ref="E4:I4"/>
    <mergeCell ref="AN4:AR4"/>
  </mergeCells>
  <conditionalFormatting sqref="J7:AM62">
    <cfRule type="cellIs" dxfId="736" priority="13" stopIfTrue="1" operator="equal">
      <formula>"RCL"</formula>
    </cfRule>
    <cfRule type="cellIs" dxfId="735" priority="14" stopIfTrue="1" operator="equal">
      <formula>"RC"</formula>
    </cfRule>
    <cfRule type="cellIs" dxfId="734" priority="16" operator="equal">
      <formula>"MAL"</formula>
    </cfRule>
    <cfRule type="cellIs" dxfId="733" priority="17" operator="equal">
      <formula>"RJF"</formula>
    </cfRule>
    <cfRule type="cellIs" dxfId="732" priority="18" operator="equal">
      <formula>"HAB"</formula>
    </cfRule>
    <cfRule type="cellIs" dxfId="731" priority="19" operator="equal">
      <formula>"CSP"</formula>
    </cfRule>
    <cfRule type="cellIs" dxfId="730" priority="20" operator="equal">
      <formula>"RTT"</formula>
    </cfRule>
    <cfRule type="cellIs" dxfId="729" priority="21" operator="equal">
      <formula>"CP"</formula>
    </cfRule>
    <cfRule type="containsText" dxfId="728" priority="22" operator="containsText" text="F">
      <formula>NOT(ISERROR(SEARCH("F",J7)))</formula>
    </cfRule>
  </conditionalFormatting>
  <conditionalFormatting sqref="J7:AM62">
    <cfRule type="notContainsBlanks" dxfId="727" priority="23">
      <formula>LEN(TRIM(J7))&gt;0</formula>
    </cfRule>
  </conditionalFormatting>
  <conditionalFormatting sqref="AN7:AR62">
    <cfRule type="cellIs" dxfId="726" priority="15" operator="lessThan">
      <formula>0</formula>
    </cfRule>
  </conditionalFormatting>
  <conditionalFormatting sqref="J3:AM67">
    <cfRule type="expression" dxfId="725" priority="24">
      <formula>J$3=6</formula>
    </cfRule>
    <cfRule type="expression" dxfId="724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5D31E3D1-9C16-42D9-889A-55C86CB84117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581BB162-5F92-4085-B91B-2212B82347DB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33" id="{C496DA77-A570-4222-902E-3BAFF70001C5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4" id="{8FAF0E4C-6E5F-4C1C-89B0-C8354E0D2749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5" id="{80D3CCB9-B7BC-4574-9BE4-A5852B62261B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6" id="{89CCE117-D356-454B-8D8B-4498464093AC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7" id="{2CD6F901-78F1-48FD-AD56-6ACDE5F03BF8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8" id="{7C4EC642-6B12-493C-9BE8-FE0A55FE0EFD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39" id="{83A06B68-E1AB-40FB-B788-B08F661D662A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0" id="{BE1EE814-520E-48BE-A2D1-43214B4FCDF6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1" id="{A946C36B-5368-40E3-B64F-DEF5CCEE30B0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810E5E8F-F380-4803-8C6D-EA15E1376F38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 filterMode="1">
    <tabColor theme="3" tint="-0.499984740745262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40">
        <f>+J5</f>
        <v>42917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09">
        <f>+J5</f>
        <v>42917</v>
      </c>
      <c r="K2" s="109">
        <f t="shared" ref="K2:AN2" si="0">+K5</f>
        <v>42918</v>
      </c>
      <c r="L2" s="109">
        <f t="shared" si="0"/>
        <v>42919</v>
      </c>
      <c r="M2" s="109">
        <f t="shared" si="0"/>
        <v>42920</v>
      </c>
      <c r="N2" s="109">
        <f t="shared" si="0"/>
        <v>42921</v>
      </c>
      <c r="O2" s="109">
        <f t="shared" si="0"/>
        <v>42922</v>
      </c>
      <c r="P2" s="109">
        <f t="shared" si="0"/>
        <v>42923</v>
      </c>
      <c r="Q2" s="109">
        <f t="shared" si="0"/>
        <v>42924</v>
      </c>
      <c r="R2" s="109">
        <f t="shared" si="0"/>
        <v>42925</v>
      </c>
      <c r="S2" s="109">
        <f t="shared" si="0"/>
        <v>42926</v>
      </c>
      <c r="T2" s="109">
        <f t="shared" si="0"/>
        <v>42927</v>
      </c>
      <c r="U2" s="109">
        <f t="shared" si="0"/>
        <v>42928</v>
      </c>
      <c r="V2" s="109">
        <f t="shared" si="0"/>
        <v>42929</v>
      </c>
      <c r="W2" s="109">
        <f t="shared" si="0"/>
        <v>42930</v>
      </c>
      <c r="X2" s="109">
        <f t="shared" si="0"/>
        <v>42931</v>
      </c>
      <c r="Y2" s="109">
        <f t="shared" si="0"/>
        <v>42932</v>
      </c>
      <c r="Z2" s="109">
        <f t="shared" si="0"/>
        <v>42933</v>
      </c>
      <c r="AA2" s="109">
        <f t="shared" si="0"/>
        <v>42934</v>
      </c>
      <c r="AB2" s="109">
        <f t="shared" si="0"/>
        <v>42935</v>
      </c>
      <c r="AC2" s="109">
        <f t="shared" si="0"/>
        <v>42936</v>
      </c>
      <c r="AD2" s="109">
        <f t="shared" si="0"/>
        <v>42937</v>
      </c>
      <c r="AE2" s="109">
        <f t="shared" si="0"/>
        <v>42938</v>
      </c>
      <c r="AF2" s="109">
        <f t="shared" si="0"/>
        <v>42939</v>
      </c>
      <c r="AG2" s="109">
        <f t="shared" si="0"/>
        <v>42940</v>
      </c>
      <c r="AH2" s="109">
        <f t="shared" si="0"/>
        <v>42941</v>
      </c>
      <c r="AI2" s="109">
        <f t="shared" si="0"/>
        <v>42942</v>
      </c>
      <c r="AJ2" s="109">
        <f t="shared" si="0"/>
        <v>42943</v>
      </c>
      <c r="AK2" s="109">
        <f t="shared" si="0"/>
        <v>42944</v>
      </c>
      <c r="AL2" s="109">
        <f t="shared" si="0"/>
        <v>42945</v>
      </c>
      <c r="AM2" s="109">
        <f t="shared" si="0"/>
        <v>42946</v>
      </c>
      <c r="AN2" s="109">
        <f t="shared" si="0"/>
        <v>42947</v>
      </c>
    </row>
    <row r="3" spans="1:50" ht="4.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6</v>
      </c>
      <c r="K3" s="25">
        <f t="shared" si="1"/>
        <v>7</v>
      </c>
      <c r="L3" s="25">
        <f t="shared" si="1"/>
        <v>1</v>
      </c>
      <c r="M3" s="25">
        <f t="shared" si="1"/>
        <v>2</v>
      </c>
      <c r="N3" s="25">
        <f t="shared" si="1"/>
        <v>3</v>
      </c>
      <c r="O3" s="25">
        <f t="shared" si="1"/>
        <v>4</v>
      </c>
      <c r="P3" s="25">
        <f t="shared" si="1"/>
        <v>5</v>
      </c>
      <c r="Q3" s="25">
        <f t="shared" si="1"/>
        <v>6</v>
      </c>
      <c r="R3" s="25">
        <f t="shared" si="1"/>
        <v>7</v>
      </c>
      <c r="S3" s="25">
        <f t="shared" si="1"/>
        <v>1</v>
      </c>
      <c r="T3" s="25">
        <f t="shared" si="1"/>
        <v>2</v>
      </c>
      <c r="U3" s="25">
        <f t="shared" si="1"/>
        <v>3</v>
      </c>
      <c r="V3" s="25">
        <f t="shared" si="1"/>
        <v>4</v>
      </c>
      <c r="W3" s="25">
        <f t="shared" si="1"/>
        <v>5</v>
      </c>
      <c r="X3" s="25">
        <f t="shared" si="1"/>
        <v>6</v>
      </c>
      <c r="Y3" s="25">
        <f t="shared" si="1"/>
        <v>7</v>
      </c>
      <c r="Z3" s="25">
        <f t="shared" si="1"/>
        <v>1</v>
      </c>
      <c r="AA3" s="25">
        <f t="shared" si="1"/>
        <v>2</v>
      </c>
      <c r="AB3" s="25">
        <f t="shared" si="1"/>
        <v>3</v>
      </c>
      <c r="AC3" s="25">
        <f t="shared" si="1"/>
        <v>4</v>
      </c>
      <c r="AD3" s="25">
        <f t="shared" si="1"/>
        <v>5</v>
      </c>
      <c r="AE3" s="25">
        <f t="shared" si="1"/>
        <v>6</v>
      </c>
      <c r="AF3" s="25">
        <f t="shared" si="1"/>
        <v>7</v>
      </c>
      <c r="AG3" s="25">
        <f t="shared" si="1"/>
        <v>1</v>
      </c>
      <c r="AH3" s="25">
        <f t="shared" si="1"/>
        <v>2</v>
      </c>
      <c r="AI3" s="25">
        <f t="shared" si="1"/>
        <v>3</v>
      </c>
      <c r="AJ3" s="25">
        <f t="shared" si="1"/>
        <v>4</v>
      </c>
      <c r="AK3" s="25">
        <f t="shared" si="1"/>
        <v>5</v>
      </c>
      <c r="AL3" s="25">
        <f t="shared" si="1"/>
        <v>6</v>
      </c>
      <c r="AM3" s="25">
        <f t="shared" si="1"/>
        <v>7</v>
      </c>
      <c r="AN3" s="31">
        <f t="shared" si="1"/>
        <v>1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Sa</v>
      </c>
      <c r="K4" s="35" t="str">
        <f t="shared" si="2"/>
        <v>Di</v>
      </c>
      <c r="L4" s="35" t="str">
        <f t="shared" si="2"/>
        <v>Lu</v>
      </c>
      <c r="M4" s="35" t="str">
        <f t="shared" si="2"/>
        <v>Ma</v>
      </c>
      <c r="N4" s="35" t="str">
        <f t="shared" si="2"/>
        <v>Me</v>
      </c>
      <c r="O4" s="35" t="str">
        <f t="shared" si="2"/>
        <v>Je</v>
      </c>
      <c r="P4" s="35" t="str">
        <f t="shared" si="2"/>
        <v>Ve</v>
      </c>
      <c r="Q4" s="35" t="str">
        <f t="shared" si="2"/>
        <v>Sa</v>
      </c>
      <c r="R4" s="35" t="str">
        <f t="shared" si="2"/>
        <v>Di</v>
      </c>
      <c r="S4" s="35" t="str">
        <f t="shared" si="2"/>
        <v>Lu</v>
      </c>
      <c r="T4" s="35" t="str">
        <f t="shared" si="2"/>
        <v>Ma</v>
      </c>
      <c r="U4" s="35" t="str">
        <f t="shared" si="2"/>
        <v>Me</v>
      </c>
      <c r="V4" s="35" t="str">
        <f t="shared" si="2"/>
        <v>Je</v>
      </c>
      <c r="W4" s="35" t="str">
        <f t="shared" si="2"/>
        <v>Ve</v>
      </c>
      <c r="X4" s="35" t="str">
        <f t="shared" si="2"/>
        <v>Sa</v>
      </c>
      <c r="Y4" s="35" t="str">
        <f t="shared" si="2"/>
        <v>Di</v>
      </c>
      <c r="Z4" s="35" t="str">
        <f t="shared" si="2"/>
        <v>Lu</v>
      </c>
      <c r="AA4" s="35" t="str">
        <f t="shared" si="2"/>
        <v>Ma</v>
      </c>
      <c r="AB4" s="35" t="str">
        <f t="shared" si="2"/>
        <v>Me</v>
      </c>
      <c r="AC4" s="35" t="str">
        <f t="shared" si="2"/>
        <v>Je</v>
      </c>
      <c r="AD4" s="35" t="str">
        <f t="shared" si="2"/>
        <v>Ve</v>
      </c>
      <c r="AE4" s="35" t="str">
        <f t="shared" si="2"/>
        <v>Sa</v>
      </c>
      <c r="AF4" s="35" t="str">
        <f t="shared" si="2"/>
        <v>Di</v>
      </c>
      <c r="AG4" s="35" t="str">
        <f t="shared" si="2"/>
        <v>Lu</v>
      </c>
      <c r="AH4" s="35" t="str">
        <f t="shared" si="2"/>
        <v>Ma</v>
      </c>
      <c r="AI4" s="35" t="str">
        <f t="shared" si="2"/>
        <v>Me</v>
      </c>
      <c r="AJ4" s="35" t="str">
        <f t="shared" si="2"/>
        <v>Je</v>
      </c>
      <c r="AK4" s="35" t="str">
        <f t="shared" si="2"/>
        <v>Ve</v>
      </c>
      <c r="AL4" s="35" t="str">
        <f t="shared" si="2"/>
        <v>Sa</v>
      </c>
      <c r="AM4" s="35" t="str">
        <f t="shared" si="2"/>
        <v>Di</v>
      </c>
      <c r="AN4" s="36" t="str">
        <f t="shared" si="2"/>
        <v>Lu</v>
      </c>
      <c r="AO4" s="137" t="s">
        <v>83</v>
      </c>
      <c r="AP4" s="138"/>
      <c r="AQ4" s="138"/>
      <c r="AR4" s="138"/>
      <c r="AS4" s="139"/>
    </row>
    <row r="5" spans="1:50" s="49" customFormat="1" ht="7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+Paramètres!F8</f>
        <v>42917</v>
      </c>
      <c r="K5" s="47">
        <f>J5+1</f>
        <v>42918</v>
      </c>
      <c r="L5" s="47">
        <f t="shared" ref="L5:AN5" si="3">K5+1</f>
        <v>42919</v>
      </c>
      <c r="M5" s="47">
        <f t="shared" si="3"/>
        <v>42920</v>
      </c>
      <c r="N5" s="47">
        <f t="shared" si="3"/>
        <v>42921</v>
      </c>
      <c r="O5" s="47">
        <f t="shared" si="3"/>
        <v>42922</v>
      </c>
      <c r="P5" s="47">
        <f t="shared" si="3"/>
        <v>42923</v>
      </c>
      <c r="Q5" s="47">
        <f t="shared" si="3"/>
        <v>42924</v>
      </c>
      <c r="R5" s="47">
        <f t="shared" si="3"/>
        <v>42925</v>
      </c>
      <c r="S5" s="47">
        <f t="shared" si="3"/>
        <v>42926</v>
      </c>
      <c r="T5" s="47">
        <f t="shared" si="3"/>
        <v>42927</v>
      </c>
      <c r="U5" s="47">
        <f t="shared" si="3"/>
        <v>42928</v>
      </c>
      <c r="V5" s="47">
        <f t="shared" si="3"/>
        <v>42929</v>
      </c>
      <c r="W5" s="47">
        <f t="shared" si="3"/>
        <v>42930</v>
      </c>
      <c r="X5" s="47">
        <f t="shared" si="3"/>
        <v>42931</v>
      </c>
      <c r="Y5" s="47">
        <f t="shared" si="3"/>
        <v>42932</v>
      </c>
      <c r="Z5" s="47">
        <f t="shared" si="3"/>
        <v>42933</v>
      </c>
      <c r="AA5" s="47">
        <f t="shared" si="3"/>
        <v>42934</v>
      </c>
      <c r="AB5" s="47">
        <f t="shared" si="3"/>
        <v>42935</v>
      </c>
      <c r="AC5" s="47">
        <f t="shared" si="3"/>
        <v>42936</v>
      </c>
      <c r="AD5" s="47">
        <f t="shared" si="3"/>
        <v>42937</v>
      </c>
      <c r="AE5" s="47">
        <f t="shared" si="3"/>
        <v>42938</v>
      </c>
      <c r="AF5" s="47">
        <f t="shared" si="3"/>
        <v>42939</v>
      </c>
      <c r="AG5" s="47">
        <f t="shared" si="3"/>
        <v>42940</v>
      </c>
      <c r="AH5" s="47">
        <f t="shared" si="3"/>
        <v>42941</v>
      </c>
      <c r="AI5" s="47">
        <f t="shared" si="3"/>
        <v>42942</v>
      </c>
      <c r="AJ5" s="47">
        <f t="shared" si="3"/>
        <v>42943</v>
      </c>
      <c r="AK5" s="47">
        <f t="shared" si="3"/>
        <v>42944</v>
      </c>
      <c r="AL5" s="47">
        <f t="shared" si="3"/>
        <v>42945</v>
      </c>
      <c r="AM5" s="47">
        <f t="shared" si="3"/>
        <v>42946</v>
      </c>
      <c r="AN5" s="48">
        <f t="shared" si="3"/>
        <v>42947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+JUIN[[#This Row],[CP ]]</f>
        <v>25</v>
      </c>
      <c r="F7" s="65">
        <f>+JUIN[[#This Row],[RTT ]]</f>
        <v>0</v>
      </c>
      <c r="G7" s="65">
        <f>+JUIN[[#This Row],[CSP ]]</f>
        <v>0</v>
      </c>
      <c r="H7" s="65">
        <f>+JUIN[[#This Row],[HAB ]]</f>
        <v>0</v>
      </c>
      <c r="I7" s="65">
        <f>+JUIN[[#This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25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+JUIN[[#This Row],[CP ]]</f>
        <v>25</v>
      </c>
      <c r="F8" s="65">
        <f>+JUIN[[#This Row],[RTT ]]</f>
        <v>0</v>
      </c>
      <c r="G8" s="65">
        <f>+JUIN[[#This Row],[CSP ]]</f>
        <v>0</v>
      </c>
      <c r="H8" s="65">
        <f>+JUIN[[#This Row],[HAB ]]</f>
        <v>0</v>
      </c>
      <c r="I8" s="65">
        <f>+JUIN[[#This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25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+JUIN[[#This Row],[CP ]]</f>
        <v>25</v>
      </c>
      <c r="F9" s="65">
        <f>+JUIN[[#This Row],[RTT ]]</f>
        <v>0</v>
      </c>
      <c r="G9" s="65">
        <f>+JUIN[[#This Row],[CSP ]]</f>
        <v>0</v>
      </c>
      <c r="H9" s="65">
        <f>+JUIN[[#This Row],[HAB ]]</f>
        <v>0</v>
      </c>
      <c r="I9" s="65">
        <f>+JUIN[[#This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25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+JUIN[[#This Row],[CP ]]</f>
        <v>25</v>
      </c>
      <c r="F10" s="128">
        <f>+JUIN[[#This Row],[RTT ]]</f>
        <v>0</v>
      </c>
      <c r="G10" s="128">
        <f>+JUIN[[#This Row],[CSP ]]</f>
        <v>0</v>
      </c>
      <c r="H10" s="128">
        <f>+JUIN[[#This Row],[HAB ]]</f>
        <v>0</v>
      </c>
      <c r="I10" s="128">
        <f>+JUIN[[#This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25</v>
      </c>
      <c r="AP10" s="128">
        <f t="shared" si="4"/>
        <v>0</v>
      </c>
      <c r="AQ10" s="128">
        <f t="shared" si="4"/>
        <v>0</v>
      </c>
      <c r="AR10" s="128">
        <f t="shared" si="4"/>
        <v>0</v>
      </c>
      <c r="AS10" s="133">
        <f t="shared" si="4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+JUIN[[#This Row],[CP ]]</f>
        <v>25</v>
      </c>
      <c r="F11" s="65">
        <f>+JUIN[[#This Row],[RTT ]]</f>
        <v>0</v>
      </c>
      <c r="G11" s="65">
        <f>+JUIN[[#This Row],[CSP ]]</f>
        <v>-2</v>
      </c>
      <c r="H11" s="65">
        <f>+JUIN[[#This Row],[HAB ]]</f>
        <v>0</v>
      </c>
      <c r="I11" s="65">
        <f>+JUIN[[#This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25</v>
      </c>
      <c r="AP11" s="65">
        <f t="shared" si="4"/>
        <v>0</v>
      </c>
      <c r="AQ11" s="65">
        <f t="shared" si="4"/>
        <v>-2</v>
      </c>
      <c r="AR11" s="65">
        <f t="shared" si="4"/>
        <v>0</v>
      </c>
      <c r="AS11" s="67">
        <f t="shared" si="4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+JUIN[[#This Row],[CP ]]</f>
        <v>25</v>
      </c>
      <c r="F12" s="65">
        <f>+JUIN[[#This Row],[RTT ]]</f>
        <v>0</v>
      </c>
      <c r="G12" s="65">
        <f>+JUIN[[#This Row],[CSP ]]</f>
        <v>0</v>
      </c>
      <c r="H12" s="65">
        <f>+JUIN[[#This Row],[HAB ]]</f>
        <v>0</v>
      </c>
      <c r="I12" s="65">
        <f>+JUIN[[#This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25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+JUIN[[#This Row],[CP ]]</f>
        <v>25</v>
      </c>
      <c r="F13" s="65">
        <f>+JUIN[[#This Row],[RTT ]]</f>
        <v>0</v>
      </c>
      <c r="G13" s="65">
        <f>+JUIN[[#This Row],[CSP ]]</f>
        <v>-2</v>
      </c>
      <c r="H13" s="65">
        <f>+JUIN[[#This Row],[HAB ]]</f>
        <v>0</v>
      </c>
      <c r="I13" s="65">
        <f>+JUIN[[#This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25</v>
      </c>
      <c r="AP13" s="65">
        <f t="shared" si="4"/>
        <v>0</v>
      </c>
      <c r="AQ13" s="65">
        <f t="shared" si="4"/>
        <v>-2</v>
      </c>
      <c r="AR13" s="65">
        <f t="shared" si="4"/>
        <v>0</v>
      </c>
      <c r="AS13" s="67">
        <f t="shared" si="4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+JUIN[[#This Row],[CP ]]</f>
        <v>25</v>
      </c>
      <c r="F14" s="65">
        <f>+JUIN[[#This Row],[RTT ]]</f>
        <v>0</v>
      </c>
      <c r="G14" s="65">
        <f>+JUIN[[#This Row],[CSP ]]</f>
        <v>-2</v>
      </c>
      <c r="H14" s="65">
        <f>+JUIN[[#This Row],[HAB ]]</f>
        <v>0</v>
      </c>
      <c r="I14" s="65">
        <f>+JUIN[[#This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25</v>
      </c>
      <c r="AP14" s="65">
        <f t="shared" si="4"/>
        <v>0</v>
      </c>
      <c r="AQ14" s="65">
        <f t="shared" si="4"/>
        <v>-2</v>
      </c>
      <c r="AR14" s="65">
        <f t="shared" si="4"/>
        <v>0</v>
      </c>
      <c r="AS14" s="67">
        <f t="shared" si="4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+JUIN[[#This Row],[CP ]]</f>
        <v>25</v>
      </c>
      <c r="F15" s="65">
        <f>+JUIN[[#This Row],[RTT ]]</f>
        <v>0</v>
      </c>
      <c r="G15" s="65">
        <f>+JUIN[[#This Row],[CSP ]]</f>
        <v>-2</v>
      </c>
      <c r="H15" s="65">
        <f>+JUIN[[#This Row],[HAB ]]</f>
        <v>-2</v>
      </c>
      <c r="I15" s="65">
        <f>+JUIN[[#This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25</v>
      </c>
      <c r="AP15" s="65">
        <f t="shared" si="4"/>
        <v>0</v>
      </c>
      <c r="AQ15" s="65">
        <f t="shared" si="4"/>
        <v>-2</v>
      </c>
      <c r="AR15" s="65">
        <f t="shared" si="4"/>
        <v>-2</v>
      </c>
      <c r="AS15" s="67">
        <f t="shared" si="4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+JUIN[[#This Row],[CP ]]</f>
        <v>25</v>
      </c>
      <c r="F16" s="65">
        <f>+JUIN[[#This Row],[RTT ]]</f>
        <v>0</v>
      </c>
      <c r="G16" s="65">
        <f>+JUIN[[#This Row],[CSP ]]</f>
        <v>0</v>
      </c>
      <c r="H16" s="65">
        <f>+JUIN[[#This Row],[HAB ]]</f>
        <v>0</v>
      </c>
      <c r="I16" s="65">
        <f>+JUIN[[#This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25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+JUIN[[#This Row],[CP ]]</f>
        <v>25</v>
      </c>
      <c r="F17" s="65">
        <f>+JUIN[[#This Row],[RTT ]]</f>
        <v>0</v>
      </c>
      <c r="G17" s="65">
        <f>+JUIN[[#This Row],[CSP ]]</f>
        <v>-2</v>
      </c>
      <c r="H17" s="65">
        <f>+JUIN[[#This Row],[HAB ]]</f>
        <v>0</v>
      </c>
      <c r="I17" s="65">
        <f>+JUIN[[#This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25</v>
      </c>
      <c r="AP17" s="65">
        <f t="shared" si="4"/>
        <v>0</v>
      </c>
      <c r="AQ17" s="65">
        <f t="shared" si="4"/>
        <v>-2</v>
      </c>
      <c r="AR17" s="65">
        <f t="shared" si="4"/>
        <v>0</v>
      </c>
      <c r="AS17" s="67">
        <f t="shared" si="4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+JUIN[[#This Row],[CP ]]</f>
        <v>25</v>
      </c>
      <c r="F18" s="65">
        <f>+JUIN[[#This Row],[RTT ]]</f>
        <v>0</v>
      </c>
      <c r="G18" s="65">
        <f>+JUIN[[#This Row],[CSP ]]</f>
        <v>-2</v>
      </c>
      <c r="H18" s="65">
        <f>+JUIN[[#This Row],[HAB ]]</f>
        <v>0</v>
      </c>
      <c r="I18" s="65">
        <f>+JUIN[[#This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25</v>
      </c>
      <c r="AP18" s="65">
        <f t="shared" si="4"/>
        <v>0</v>
      </c>
      <c r="AQ18" s="65">
        <f t="shared" si="4"/>
        <v>-2</v>
      </c>
      <c r="AR18" s="65">
        <f t="shared" si="4"/>
        <v>0</v>
      </c>
      <c r="AS18" s="67">
        <f t="shared" si="4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+JUIN[[#This Row],[CP ]]</f>
        <v>25</v>
      </c>
      <c r="F19" s="65">
        <f>+JUIN[[#This Row],[RTT ]]</f>
        <v>0</v>
      </c>
      <c r="G19" s="65">
        <f>+JUIN[[#This Row],[CSP ]]</f>
        <v>-2</v>
      </c>
      <c r="H19" s="65">
        <f>+JUIN[[#This Row],[HAB ]]</f>
        <v>0</v>
      </c>
      <c r="I19" s="65">
        <f>+JUIN[[#This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25</v>
      </c>
      <c r="AP19" s="65">
        <f t="shared" si="4"/>
        <v>0</v>
      </c>
      <c r="AQ19" s="65">
        <f t="shared" si="4"/>
        <v>-2</v>
      </c>
      <c r="AR19" s="65">
        <f t="shared" si="4"/>
        <v>0</v>
      </c>
      <c r="AS19" s="67">
        <f t="shared" si="4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+JUIN[[#This Row],[CP ]]</f>
        <v>25</v>
      </c>
      <c r="F20" s="65">
        <f>+JUIN[[#This Row],[RTT ]]</f>
        <v>0</v>
      </c>
      <c r="G20" s="65">
        <f>+JUIN[[#This Row],[CSP ]]</f>
        <v>-2</v>
      </c>
      <c r="H20" s="65">
        <f>+JUIN[[#This Row],[HAB ]]</f>
        <v>0</v>
      </c>
      <c r="I20" s="65">
        <f>+JUIN[[#This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25</v>
      </c>
      <c r="AP20" s="65">
        <f t="shared" si="4"/>
        <v>0</v>
      </c>
      <c r="AQ20" s="65">
        <f t="shared" si="4"/>
        <v>-2</v>
      </c>
      <c r="AR20" s="65">
        <f t="shared" si="4"/>
        <v>0</v>
      </c>
      <c r="AS20" s="67">
        <f t="shared" si="4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+JUIN[[#This Row],[CP ]]</f>
        <v>25</v>
      </c>
      <c r="F21" s="65">
        <f>+JUIN[[#This Row],[RTT ]]</f>
        <v>0</v>
      </c>
      <c r="G21" s="65">
        <f>+JUIN[[#This Row],[CSP ]]</f>
        <v>0</v>
      </c>
      <c r="H21" s="65">
        <f>+JUIN[[#This Row],[HAB ]]</f>
        <v>0</v>
      </c>
      <c r="I21" s="65">
        <f>+JUIN[[#This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25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+JUIN[[#This Row],[CP ]]</f>
        <v>25</v>
      </c>
      <c r="F22" s="65">
        <f>+JUIN[[#This Row],[RTT ]]</f>
        <v>0</v>
      </c>
      <c r="G22" s="65">
        <f>+JUIN[[#This Row],[CSP ]]</f>
        <v>0</v>
      </c>
      <c r="H22" s="65">
        <f>+JUIN[[#This Row],[HAB ]]</f>
        <v>0</v>
      </c>
      <c r="I22" s="65">
        <f>+JUIN[[#This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25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+JUIN[[#This Row],[CP ]]</f>
        <v>25</v>
      </c>
      <c r="F23" s="65">
        <f>+JUIN[[#This Row],[RTT ]]</f>
        <v>0</v>
      </c>
      <c r="G23" s="65">
        <f>+JUIN[[#This Row],[CSP ]]</f>
        <v>0</v>
      </c>
      <c r="H23" s="65">
        <f>+JUIN[[#This Row],[HAB ]]</f>
        <v>0</v>
      </c>
      <c r="I23" s="65">
        <f>+JUIN[[#This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25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+JUIN[[#This Row],[CP ]]</f>
        <v>25</v>
      </c>
      <c r="F24" s="65">
        <f>+JUIN[[#This Row],[RTT ]]</f>
        <v>0</v>
      </c>
      <c r="G24" s="65">
        <f>+JUIN[[#This Row],[CSP ]]</f>
        <v>0</v>
      </c>
      <c r="H24" s="65">
        <f>+JUIN[[#This Row],[HAB ]]</f>
        <v>0</v>
      </c>
      <c r="I24" s="65">
        <f>+JUIN[[#This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25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+JUIN[[#This Row],[CP ]]</f>
        <v>25</v>
      </c>
      <c r="F25" s="65">
        <f>+JUIN[[#This Row],[RTT ]]</f>
        <v>0</v>
      </c>
      <c r="G25" s="65">
        <f>+JUIN[[#This Row],[CSP ]]</f>
        <v>0</v>
      </c>
      <c r="H25" s="65">
        <f>+JUIN[[#This Row],[HAB ]]</f>
        <v>0</v>
      </c>
      <c r="I25" s="65">
        <f>+JUIN[[#This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25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+JUIN[[#This Row],[CP ]]</f>
        <v>25</v>
      </c>
      <c r="F26" s="65">
        <f>+JUIN[[#This Row],[RTT ]]</f>
        <v>0</v>
      </c>
      <c r="G26" s="65">
        <f>+JUIN[[#This Row],[CSP ]]</f>
        <v>-2</v>
      </c>
      <c r="H26" s="65">
        <f>+JUIN[[#This Row],[HAB ]]</f>
        <v>0</v>
      </c>
      <c r="I26" s="65">
        <f>+JUIN[[#This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25</v>
      </c>
      <c r="AP26" s="65">
        <f t="shared" si="4"/>
        <v>0</v>
      </c>
      <c r="AQ26" s="65">
        <f t="shared" si="4"/>
        <v>-2</v>
      </c>
      <c r="AR26" s="65">
        <f t="shared" si="4"/>
        <v>0</v>
      </c>
      <c r="AS26" s="67">
        <f t="shared" si="4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+JUIN[[#This Row],[CP ]]</f>
        <v>25</v>
      </c>
      <c r="F27" s="65">
        <f>+JUIN[[#This Row],[RTT ]]</f>
        <v>0</v>
      </c>
      <c r="G27" s="65">
        <f>+JUIN[[#This Row],[CSP ]]</f>
        <v>-2</v>
      </c>
      <c r="H27" s="65">
        <f>+JUIN[[#This Row],[HAB ]]</f>
        <v>0</v>
      </c>
      <c r="I27" s="65">
        <f>+JUIN[[#This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25</v>
      </c>
      <c r="AP27" s="65">
        <f t="shared" si="4"/>
        <v>0</v>
      </c>
      <c r="AQ27" s="65">
        <f t="shared" si="4"/>
        <v>-2</v>
      </c>
      <c r="AR27" s="65">
        <f t="shared" si="4"/>
        <v>0</v>
      </c>
      <c r="AS27" s="67">
        <f t="shared" si="4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+JUIN[[#This Row],[CP ]]</f>
        <v>25</v>
      </c>
      <c r="F28" s="65">
        <f>+JUIN[[#This Row],[RTT ]]</f>
        <v>0</v>
      </c>
      <c r="G28" s="65">
        <f>+JUIN[[#This Row],[CSP ]]</f>
        <v>0</v>
      </c>
      <c r="H28" s="65">
        <f>+JUIN[[#This Row],[HAB ]]</f>
        <v>-1</v>
      </c>
      <c r="I28" s="65">
        <f>+JUIN[[#This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25</v>
      </c>
      <c r="AP28" s="65">
        <f t="shared" si="4"/>
        <v>0</v>
      </c>
      <c r="AQ28" s="65">
        <f t="shared" si="4"/>
        <v>0</v>
      </c>
      <c r="AR28" s="65">
        <f t="shared" si="4"/>
        <v>-1</v>
      </c>
      <c r="AS28" s="67">
        <f t="shared" si="4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+JUIN[[#This Row],[CP ]]</f>
        <v>25</v>
      </c>
      <c r="F29" s="65">
        <f>+JUIN[[#This Row],[RTT ]]</f>
        <v>0</v>
      </c>
      <c r="G29" s="65">
        <f>+JUIN[[#This Row],[CSP ]]</f>
        <v>0</v>
      </c>
      <c r="H29" s="65">
        <f>+JUIN[[#This Row],[HAB ]]</f>
        <v>0</v>
      </c>
      <c r="I29" s="65">
        <f>+JUIN[[#This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25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+JUIN[[#This Row],[CP ]]</f>
        <v>25</v>
      </c>
      <c r="F30" s="65">
        <f>+JUIN[[#This Row],[RTT ]]</f>
        <v>0</v>
      </c>
      <c r="G30" s="65">
        <f>+JUIN[[#This Row],[CSP ]]</f>
        <v>-2</v>
      </c>
      <c r="H30" s="65">
        <f>+JUIN[[#This Row],[HAB ]]</f>
        <v>-2</v>
      </c>
      <c r="I30" s="65">
        <f>+JUIN[[#This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25</v>
      </c>
      <c r="AP30" s="65">
        <f t="shared" si="4"/>
        <v>0</v>
      </c>
      <c r="AQ30" s="65">
        <f t="shared" si="4"/>
        <v>-2</v>
      </c>
      <c r="AR30" s="65">
        <f t="shared" si="4"/>
        <v>-2</v>
      </c>
      <c r="AS30" s="67">
        <f t="shared" si="4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+JUIN[[#This Row],[CP ]]</f>
        <v>25</v>
      </c>
      <c r="F31" s="65">
        <f>+JUIN[[#This Row],[RTT ]]</f>
        <v>0</v>
      </c>
      <c r="G31" s="65">
        <f>+JUIN[[#This Row],[CSP ]]</f>
        <v>-2</v>
      </c>
      <c r="H31" s="65">
        <f>+JUIN[[#This Row],[HAB ]]</f>
        <v>0</v>
      </c>
      <c r="I31" s="65">
        <f>+JUIN[[#This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25</v>
      </c>
      <c r="AP31" s="65">
        <f t="shared" si="4"/>
        <v>0</v>
      </c>
      <c r="AQ31" s="65">
        <f t="shared" si="4"/>
        <v>-2</v>
      </c>
      <c r="AR31" s="65">
        <f t="shared" si="4"/>
        <v>0</v>
      </c>
      <c r="AS31" s="67">
        <f t="shared" si="4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+JUIN[[#This Row],[CP ]]</f>
        <v>25</v>
      </c>
      <c r="F32" s="65">
        <f>+JUIN[[#This Row],[RTT ]]</f>
        <v>0</v>
      </c>
      <c r="G32" s="65">
        <f>+JUIN[[#This Row],[CSP ]]</f>
        <v>0</v>
      </c>
      <c r="H32" s="65">
        <f>+JUIN[[#This Row],[HAB ]]</f>
        <v>0</v>
      </c>
      <c r="I32" s="65">
        <f>+JUIN[[#This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25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+JUIN[[#This Row],[CP ]]</f>
        <v>25</v>
      </c>
      <c r="F33" s="65">
        <f>+JUIN[[#This Row],[RTT ]]</f>
        <v>0</v>
      </c>
      <c r="G33" s="65">
        <f>+JUIN[[#This Row],[CSP ]]</f>
        <v>-2</v>
      </c>
      <c r="H33" s="65">
        <f>+JUIN[[#This Row],[HAB ]]</f>
        <v>-3</v>
      </c>
      <c r="I33" s="65">
        <f>+JUIN[[#This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25</v>
      </c>
      <c r="AP33" s="65">
        <f t="shared" si="4"/>
        <v>0</v>
      </c>
      <c r="AQ33" s="65">
        <f t="shared" si="4"/>
        <v>-2</v>
      </c>
      <c r="AR33" s="65">
        <f t="shared" si="4"/>
        <v>-3</v>
      </c>
      <c r="AS33" s="67">
        <f t="shared" si="4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+JUIN[[#This Row],[CP ]]</f>
        <v>25</v>
      </c>
      <c r="F34" s="65">
        <f>+JUIN[[#This Row],[RTT ]]</f>
        <v>0</v>
      </c>
      <c r="G34" s="65">
        <f>+JUIN[[#This Row],[CSP ]]</f>
        <v>-2</v>
      </c>
      <c r="H34" s="65">
        <f>+JUIN[[#This Row],[HAB ]]</f>
        <v>-2</v>
      </c>
      <c r="I34" s="65">
        <f>+JUIN[[#This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25</v>
      </c>
      <c r="AP34" s="65">
        <f t="shared" si="4"/>
        <v>0</v>
      </c>
      <c r="AQ34" s="65">
        <f t="shared" si="4"/>
        <v>-2</v>
      </c>
      <c r="AR34" s="65">
        <f t="shared" si="4"/>
        <v>-2</v>
      </c>
      <c r="AS34" s="67">
        <f t="shared" si="4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+JUIN[[#This Row],[CP ]]</f>
        <v>25</v>
      </c>
      <c r="F35" s="65">
        <f>+JUIN[[#This Row],[RTT ]]</f>
        <v>0</v>
      </c>
      <c r="G35" s="65">
        <f>+JUIN[[#This Row],[CSP ]]</f>
        <v>-2</v>
      </c>
      <c r="H35" s="65">
        <f>+JUIN[[#This Row],[HAB ]]</f>
        <v>-1</v>
      </c>
      <c r="I35" s="65">
        <f>+JUIN[[#This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25</v>
      </c>
      <c r="AP35" s="65">
        <f t="shared" si="4"/>
        <v>0</v>
      </c>
      <c r="AQ35" s="65">
        <f t="shared" si="4"/>
        <v>-2</v>
      </c>
      <c r="AR35" s="65">
        <f t="shared" si="4"/>
        <v>-1</v>
      </c>
      <c r="AS35" s="67">
        <f t="shared" si="4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+JUIN[[#This Row],[CP ]]</f>
        <v>25</v>
      </c>
      <c r="F36" s="65">
        <f>+JUIN[[#This Row],[RTT ]]</f>
        <v>0</v>
      </c>
      <c r="G36" s="65">
        <f>+JUIN[[#This Row],[CSP ]]</f>
        <v>-2</v>
      </c>
      <c r="H36" s="65">
        <f>+JUIN[[#This Row],[HAB ]]</f>
        <v>0</v>
      </c>
      <c r="I36" s="65">
        <f>+JUIN[[#This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25</v>
      </c>
      <c r="AP36" s="65">
        <f t="shared" si="4"/>
        <v>0</v>
      </c>
      <c r="AQ36" s="65">
        <f t="shared" si="4"/>
        <v>-2</v>
      </c>
      <c r="AR36" s="65">
        <f t="shared" si="4"/>
        <v>0</v>
      </c>
      <c r="AS36" s="67">
        <f t="shared" si="4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+JUIN[[#This Row],[CP ]]</f>
        <v>25</v>
      </c>
      <c r="F37" s="65">
        <f>+JUIN[[#This Row],[RTT ]]</f>
        <v>0</v>
      </c>
      <c r="G37" s="65">
        <f>+JUIN[[#This Row],[CSP ]]</f>
        <v>0</v>
      </c>
      <c r="H37" s="65">
        <f>+JUIN[[#This Row],[HAB ]]</f>
        <v>-2</v>
      </c>
      <c r="I37" s="65">
        <f>+JUIN[[#This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25</v>
      </c>
      <c r="AP37" s="65">
        <f t="shared" si="4"/>
        <v>0</v>
      </c>
      <c r="AQ37" s="65">
        <f t="shared" si="4"/>
        <v>0</v>
      </c>
      <c r="AR37" s="65">
        <f t="shared" si="4"/>
        <v>-2</v>
      </c>
      <c r="AS37" s="67">
        <f t="shared" si="4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+JUIN[[#This Row],[CP ]]</f>
        <v>25</v>
      </c>
      <c r="F38" s="65">
        <f>+JUIN[[#This Row],[RTT ]]</f>
        <v>0</v>
      </c>
      <c r="G38" s="65">
        <f>+JUIN[[#This Row],[CSP ]]</f>
        <v>0</v>
      </c>
      <c r="H38" s="65">
        <f>+JUIN[[#This Row],[HAB ]]</f>
        <v>-1</v>
      </c>
      <c r="I38" s="65">
        <f>+JUIN[[#This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25</v>
      </c>
      <c r="AP38" s="65">
        <f t="shared" si="4"/>
        <v>0</v>
      </c>
      <c r="AQ38" s="65">
        <f t="shared" si="4"/>
        <v>0</v>
      </c>
      <c r="AR38" s="65">
        <f t="shared" si="4"/>
        <v>-1</v>
      </c>
      <c r="AS38" s="67">
        <f t="shared" si="4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+JUIN[[#This Row],[CP ]]</f>
        <v>25</v>
      </c>
      <c r="F39" s="65">
        <f>+JUIN[[#This Row],[RTT ]]</f>
        <v>0</v>
      </c>
      <c r="G39" s="65">
        <f>+JUIN[[#This Row],[CSP ]]</f>
        <v>0</v>
      </c>
      <c r="H39" s="65">
        <f>+JUIN[[#This Row],[HAB ]]</f>
        <v>0</v>
      </c>
      <c r="I39" s="65">
        <f>+JUIN[[#This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25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+JUIN[[#This Row],[CP ]]</f>
        <v>25</v>
      </c>
      <c r="F40" s="65">
        <f>+JUIN[[#This Row],[RTT ]]</f>
        <v>0</v>
      </c>
      <c r="G40" s="65">
        <f>+JUIN[[#This Row],[CSP ]]</f>
        <v>0</v>
      </c>
      <c r="H40" s="65">
        <f>+JUIN[[#This Row],[HAB ]]</f>
        <v>0</v>
      </c>
      <c r="I40" s="65">
        <f>+JUIN[[#This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0</v>
      </c>
      <c r="AQ40" s="65">
        <f t="shared" si="5"/>
        <v>0</v>
      </c>
      <c r="AR40" s="65">
        <f t="shared" si="5"/>
        <v>0</v>
      </c>
      <c r="AS40" s="67">
        <f t="shared" si="5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+JUIN[[#This Row],[CP ]]</f>
        <v>25</v>
      </c>
      <c r="F41" s="65">
        <f>+JUIN[[#This Row],[RTT ]]</f>
        <v>0</v>
      </c>
      <c r="G41" s="65">
        <f>+JUIN[[#This Row],[CSP ]]</f>
        <v>0</v>
      </c>
      <c r="H41" s="65">
        <f>+JUIN[[#This Row],[HAB ]]</f>
        <v>0</v>
      </c>
      <c r="I41" s="65">
        <f>+JUIN[[#This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7">
        <f t="shared" si="5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+JUIN[[#This Row],[CP ]]</f>
        <v>25</v>
      </c>
      <c r="F42" s="65">
        <f>+JUIN[[#This Row],[RTT ]]</f>
        <v>0</v>
      </c>
      <c r="G42" s="65">
        <f>+JUIN[[#This Row],[CSP ]]</f>
        <v>0</v>
      </c>
      <c r="H42" s="65">
        <f>+JUIN[[#This Row],[HAB ]]</f>
        <v>0</v>
      </c>
      <c r="I42" s="65">
        <f>+JUIN[[#This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0</v>
      </c>
      <c r="AQ42" s="65">
        <f t="shared" si="5"/>
        <v>0</v>
      </c>
      <c r="AR42" s="65">
        <f t="shared" si="5"/>
        <v>0</v>
      </c>
      <c r="AS42" s="67">
        <f t="shared" si="5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+JUIN[[#This Row],[CP ]]</f>
        <v>25</v>
      </c>
      <c r="F43" s="65">
        <f>+JUIN[[#This Row],[RTT ]]</f>
        <v>0</v>
      </c>
      <c r="G43" s="65">
        <f>+JUIN[[#This Row],[CSP ]]</f>
        <v>0</v>
      </c>
      <c r="H43" s="65">
        <f>+JUIN[[#This Row],[HAB ]]</f>
        <v>0</v>
      </c>
      <c r="I43" s="65">
        <f>+JUIN[[#This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+JUIN[[#This Row],[CP ]]</f>
        <v>25</v>
      </c>
      <c r="F44" s="65">
        <f>+JUIN[[#This Row],[RTT ]]</f>
        <v>0</v>
      </c>
      <c r="G44" s="65">
        <f>+JUIN[[#This Row],[CSP ]]</f>
        <v>0</v>
      </c>
      <c r="H44" s="65">
        <f>+JUIN[[#This Row],[HAB ]]</f>
        <v>0</v>
      </c>
      <c r="I44" s="65">
        <f>+JUIN[[#This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0</v>
      </c>
      <c r="AR44" s="65">
        <f t="shared" si="5"/>
        <v>0</v>
      </c>
      <c r="AS44" s="67">
        <f t="shared" si="5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+JUIN[[#This Row],[CP ]]</f>
        <v>25</v>
      </c>
      <c r="F45" s="65">
        <f>+JUIN[[#This Row],[RTT ]]</f>
        <v>0</v>
      </c>
      <c r="G45" s="65">
        <f>+JUIN[[#This Row],[CSP ]]</f>
        <v>0</v>
      </c>
      <c r="H45" s="65">
        <f>+JUIN[[#This Row],[HAB ]]</f>
        <v>0</v>
      </c>
      <c r="I45" s="65">
        <f>+JUIN[[#This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0</v>
      </c>
      <c r="AR45" s="65">
        <f t="shared" si="5"/>
        <v>0</v>
      </c>
      <c r="AS45" s="67">
        <f t="shared" si="5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+JUIN[[#This Row],[CP ]]</f>
        <v>25</v>
      </c>
      <c r="F46" s="65">
        <f>+JUIN[[#This Row],[RTT ]]</f>
        <v>0</v>
      </c>
      <c r="G46" s="65">
        <f>+JUIN[[#This Row],[CSP ]]</f>
        <v>0</v>
      </c>
      <c r="H46" s="65">
        <f>+JUIN[[#This Row],[HAB ]]</f>
        <v>0</v>
      </c>
      <c r="I46" s="65">
        <f>+JUIN[[#This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0</v>
      </c>
      <c r="AR46" s="65">
        <f t="shared" si="5"/>
        <v>0</v>
      </c>
      <c r="AS46" s="67">
        <f t="shared" si="5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+JUIN[[#This Row],[CP ]]</f>
        <v>25</v>
      </c>
      <c r="F47" s="65">
        <f>+JUIN[[#This Row],[RTT ]]</f>
        <v>0</v>
      </c>
      <c r="G47" s="65">
        <f>+JUIN[[#This Row],[CSP ]]</f>
        <v>0</v>
      </c>
      <c r="H47" s="65">
        <f>+JUIN[[#This Row],[HAB ]]</f>
        <v>0</v>
      </c>
      <c r="I47" s="65">
        <f>+JUIN[[#This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0</v>
      </c>
      <c r="AR47" s="65">
        <f t="shared" si="5"/>
        <v>0</v>
      </c>
      <c r="AS47" s="67">
        <f t="shared" si="5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+JUIN[[#This Row],[CP ]]</f>
        <v>25</v>
      </c>
      <c r="F48" s="65">
        <f>+JUIN[[#This Row],[RTT ]]</f>
        <v>0</v>
      </c>
      <c r="G48" s="65">
        <f>+JUIN[[#This Row],[CSP ]]</f>
        <v>0</v>
      </c>
      <c r="H48" s="65">
        <f>+JUIN[[#This Row],[HAB ]]</f>
        <v>0</v>
      </c>
      <c r="I48" s="65">
        <f>+JUIN[[#This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+JUIN[[#This Row],[CP ]]</f>
        <v>25</v>
      </c>
      <c r="F49" s="65">
        <f>+JUIN[[#This Row],[RTT ]]</f>
        <v>0</v>
      </c>
      <c r="G49" s="65">
        <f>+JUIN[[#This Row],[CSP ]]</f>
        <v>0</v>
      </c>
      <c r="H49" s="65">
        <f>+JUIN[[#This Row],[HAB ]]</f>
        <v>0</v>
      </c>
      <c r="I49" s="65">
        <f>+JUIN[[#This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0</v>
      </c>
      <c r="AR49" s="65">
        <f t="shared" si="5"/>
        <v>0</v>
      </c>
      <c r="AS49" s="67">
        <f t="shared" si="5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+JUIN[[#This Row],[CP ]]</f>
        <v>25</v>
      </c>
      <c r="F50" s="65">
        <f>+JUIN[[#This Row],[RTT ]]</f>
        <v>0</v>
      </c>
      <c r="G50" s="65">
        <f>+JUIN[[#This Row],[CSP ]]</f>
        <v>0</v>
      </c>
      <c r="H50" s="65">
        <f>+JUIN[[#This Row],[HAB ]]</f>
        <v>0</v>
      </c>
      <c r="I50" s="65">
        <f>+JUIN[[#This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0</v>
      </c>
      <c r="AR50" s="65">
        <f t="shared" si="5"/>
        <v>0</v>
      </c>
      <c r="AS50" s="67">
        <f t="shared" si="5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+JUIN[[#This Row],[CP ]]</f>
        <v>25</v>
      </c>
      <c r="F51" s="65">
        <f>+JUIN[[#This Row],[RTT ]]</f>
        <v>0</v>
      </c>
      <c r="G51" s="65">
        <f>+JUIN[[#This Row],[CSP ]]</f>
        <v>0</v>
      </c>
      <c r="H51" s="65">
        <f>+JUIN[[#This Row],[HAB ]]</f>
        <v>0</v>
      </c>
      <c r="I51" s="65">
        <f>+JUIN[[#This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0</v>
      </c>
      <c r="AR51" s="65">
        <f t="shared" si="5"/>
        <v>0</v>
      </c>
      <c r="AS51" s="67">
        <f t="shared" si="5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+JUIN[[#This Row],[CP ]]</f>
        <v>25</v>
      </c>
      <c r="F52" s="65">
        <f>+JUIN[[#This Row],[RTT ]]</f>
        <v>0</v>
      </c>
      <c r="G52" s="65">
        <f>+JUIN[[#This Row],[CSP ]]</f>
        <v>0</v>
      </c>
      <c r="H52" s="65">
        <f>+JUIN[[#This Row],[HAB ]]</f>
        <v>0</v>
      </c>
      <c r="I52" s="65">
        <f>+JUIN[[#This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0</v>
      </c>
      <c r="AR52" s="65">
        <f t="shared" si="5"/>
        <v>0</v>
      </c>
      <c r="AS52" s="67">
        <f t="shared" si="5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+JUIN[[#This Row],[CP ]]</f>
        <v>25</v>
      </c>
      <c r="F53" s="65">
        <f>+JUIN[[#This Row],[RTT ]]</f>
        <v>0</v>
      </c>
      <c r="G53" s="65">
        <f>+JUIN[[#This Row],[CSP ]]</f>
        <v>0</v>
      </c>
      <c r="H53" s="65">
        <f>+JUIN[[#This Row],[HAB ]]</f>
        <v>0</v>
      </c>
      <c r="I53" s="65">
        <f>+JUIN[[#This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0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+JUIN[[#This Row],[CP ]]</f>
        <v>25</v>
      </c>
      <c r="F54" s="65">
        <f>+JUIN[[#This Row],[RTT ]]</f>
        <v>0</v>
      </c>
      <c r="G54" s="65">
        <f>+JUIN[[#This Row],[CSP ]]</f>
        <v>0</v>
      </c>
      <c r="H54" s="65">
        <f>+JUIN[[#This Row],[HAB ]]</f>
        <v>0</v>
      </c>
      <c r="I54" s="65">
        <f>+JUIN[[#This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+JUIN[[#This Row],[CP ]]</f>
        <v>25</v>
      </c>
      <c r="F55" s="65">
        <f>+JUIN[[#This Row],[RTT ]]</f>
        <v>0</v>
      </c>
      <c r="G55" s="65">
        <f>+JUIN[[#This Row],[CSP ]]</f>
        <v>0</v>
      </c>
      <c r="H55" s="65">
        <f>+JUIN[[#This Row],[HAB ]]</f>
        <v>0</v>
      </c>
      <c r="I55" s="65">
        <f>+JUIN[[#This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+JUIN[[#This Row],[CP ]]</f>
        <v>25</v>
      </c>
      <c r="F56" s="65">
        <f>+JUIN[[#This Row],[RTT ]]</f>
        <v>0</v>
      </c>
      <c r="G56" s="65">
        <f>+JUIN[[#This Row],[CSP ]]</f>
        <v>0</v>
      </c>
      <c r="H56" s="65">
        <f>+JUIN[[#This Row],[HAB ]]</f>
        <v>0</v>
      </c>
      <c r="I56" s="65">
        <f>+JUIN[[#This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+JUIN[[#This Row],[CP ]]</f>
        <v>25</v>
      </c>
      <c r="F57" s="65">
        <f>+JUIN[[#This Row],[RTT ]]</f>
        <v>0</v>
      </c>
      <c r="G57" s="65">
        <f>+JUIN[[#This Row],[CSP ]]</f>
        <v>0</v>
      </c>
      <c r="H57" s="65">
        <f>+JUIN[[#This Row],[HAB ]]</f>
        <v>0</v>
      </c>
      <c r="I57" s="65">
        <f>+JUIN[[#This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+JUIN[[#This Row],[CP ]]</f>
        <v>25</v>
      </c>
      <c r="F58" s="65">
        <f>+JUIN[[#This Row],[RTT ]]</f>
        <v>0</v>
      </c>
      <c r="G58" s="65">
        <f>+JUIN[[#This Row],[CSP ]]</f>
        <v>0</v>
      </c>
      <c r="H58" s="65">
        <f>+JUIN[[#This Row],[HAB ]]</f>
        <v>0</v>
      </c>
      <c r="I58" s="65">
        <f>+JUIN[[#This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+JUIN[[#This Row],[CP ]]</f>
        <v>25</v>
      </c>
      <c r="F59" s="65">
        <f>+JUIN[[#This Row],[RTT ]]</f>
        <v>0</v>
      </c>
      <c r="G59" s="65">
        <f>+JUIN[[#This Row],[CSP ]]</f>
        <v>0</v>
      </c>
      <c r="H59" s="65">
        <f>+JUIN[[#This Row],[HAB ]]</f>
        <v>0</v>
      </c>
      <c r="I59" s="65">
        <f>+JUIN[[#This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+JUIN[[#This Row],[CP ]]</f>
        <v>25</v>
      </c>
      <c r="F60" s="65">
        <f>+JUIN[[#This Row],[RTT ]]</f>
        <v>0</v>
      </c>
      <c r="G60" s="65">
        <f>+JUIN[[#This Row],[CSP ]]</f>
        <v>0</v>
      </c>
      <c r="H60" s="65">
        <f>+JUIN[[#This Row],[HAB ]]</f>
        <v>0</v>
      </c>
      <c r="I60" s="65">
        <f>+JUIN[[#This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+JUIN[[#This Row],[CP ]]</f>
        <v>0</v>
      </c>
      <c r="F61" s="65">
        <f>+JUIN[[#This Row],[RTT ]]</f>
        <v>0</v>
      </c>
      <c r="G61" s="65">
        <f>+JUIN[[#This Row],[CSP ]]</f>
        <v>0</v>
      </c>
      <c r="H61" s="65">
        <f>+JUIN[[#This Row],[HAB ]]</f>
        <v>0</v>
      </c>
      <c r="I61" s="65">
        <f>+JUIN[[#This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+JUIN[[#This Row],[CP ]]</f>
        <v>0</v>
      </c>
      <c r="F62" s="65">
        <f>+JUIN[[#This Row],[RTT ]]</f>
        <v>0</v>
      </c>
      <c r="G62" s="65">
        <f>+JUIN[[#This Row],[CSP ]]</f>
        <v>0</v>
      </c>
      <c r="H62" s="65">
        <f>+JUIN[[#This Row],[HAB ]]</f>
        <v>0</v>
      </c>
      <c r="I62" s="65">
        <f>+JUIN[[#This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750</v>
      </c>
      <c r="AP63" s="73">
        <f>SUM(AP11:AP40)</f>
        <v>0</v>
      </c>
      <c r="AQ63" s="73">
        <f>SUM(AQ11:AQ40)</f>
        <v>-32</v>
      </c>
      <c r="AR63" s="73">
        <f>SUM(AR11:AR40)</f>
        <v>-14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125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S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1350</v>
      </c>
      <c r="AP67" s="86">
        <f t="shared" si="10"/>
        <v>0</v>
      </c>
      <c r="AQ67" s="86">
        <f t="shared" si="10"/>
        <v>-32</v>
      </c>
      <c r="AR67" s="86">
        <f t="shared" si="10"/>
        <v>-14</v>
      </c>
      <c r="AS67" s="86">
        <f t="shared" si="10"/>
        <v>0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4.25" customHeight="1"/>
    <row r="80" spans="2:4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4.25" customHeight="1"/>
    <row r="129" ht="14.25" customHeight="1"/>
    <row r="130" ht="14.25" customHeight="1"/>
    <row r="131" ht="14.25" customHeight="1"/>
    <row r="132" ht="14.25" customHeight="1"/>
    <row r="133" ht="14.25" customHeight="1"/>
    <row r="134" ht="14.25" customHeight="1"/>
    <row r="135" ht="14.25" customHeight="1"/>
    <row r="136" ht="14.25" customHeight="1"/>
    <row r="137" ht="14.25" customHeight="1"/>
    <row r="138" ht="14.25" customHeight="1"/>
    <row r="139" ht="14.25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N1"/>
    <mergeCell ref="E4:I4"/>
    <mergeCell ref="AO4:AS4"/>
  </mergeCells>
  <conditionalFormatting sqref="J7:AN62">
    <cfRule type="cellIs" dxfId="635" priority="13" stopIfTrue="1" operator="equal">
      <formula>"RCL"</formula>
    </cfRule>
    <cfRule type="cellIs" dxfId="634" priority="14" stopIfTrue="1" operator="equal">
      <formula>"RC"</formula>
    </cfRule>
    <cfRule type="cellIs" dxfId="633" priority="16" operator="equal">
      <formula>"MAL"</formula>
    </cfRule>
    <cfRule type="cellIs" dxfId="632" priority="17" operator="equal">
      <formula>"RJF"</formula>
    </cfRule>
    <cfRule type="cellIs" dxfId="631" priority="18" operator="equal">
      <formula>"HAB"</formula>
    </cfRule>
    <cfRule type="cellIs" dxfId="630" priority="19" operator="equal">
      <formula>"CSP"</formula>
    </cfRule>
    <cfRule type="cellIs" dxfId="629" priority="20" operator="equal">
      <formula>"RTT"</formula>
    </cfRule>
    <cfRule type="cellIs" dxfId="628" priority="21" operator="equal">
      <formula>"CP"</formula>
    </cfRule>
    <cfRule type="containsText" dxfId="627" priority="22" operator="containsText" text="F">
      <formula>NOT(ISERROR(SEARCH("F",J7)))</formula>
    </cfRule>
  </conditionalFormatting>
  <conditionalFormatting sqref="J7:AN62">
    <cfRule type="notContainsBlanks" dxfId="626" priority="23">
      <formula>LEN(TRIM(J7))&gt;0</formula>
    </cfRule>
  </conditionalFormatting>
  <conditionalFormatting sqref="AO7:AS62">
    <cfRule type="cellIs" dxfId="625" priority="15" operator="lessThan">
      <formula>0</formula>
    </cfRule>
  </conditionalFormatting>
  <conditionalFormatting sqref="J3:AN67">
    <cfRule type="expression" dxfId="624" priority="24">
      <formula>J$3=6</formula>
    </cfRule>
    <cfRule type="expression" dxfId="623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51F177C5-BAC9-4AD1-B7CF-C48350128B37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FEB93E46-E84B-4A9B-83CB-430ABA300195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42" id="{7DB5FD95-5993-4E55-A7CC-8A3DEDD6543B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3" id="{551E0C08-56DF-48F4-B103-B2BD94E24B71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4" id="{F103AAFD-1446-4DE7-B827-85414EBC5413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5" id="{6B2A48EE-CBAA-4F54-B7E9-DFA5786069DB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6" id="{F7227386-C65D-4745-A236-24A72F1EF7A9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7" id="{27517A03-D7D2-47A8-A2CD-1E398535AC4D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8" id="{91C0C18B-3C62-400C-A693-867EBB52577B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49" id="{08EA12F0-F7B3-4C42-A2C8-484559D32900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0" id="{EAF47EB8-F4B9-4E6C-A7EB-5B79493EB288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7114902A-5957-461E-BFA7-185E7124CF74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 filterMode="1">
    <tabColor rgb="FFFFCC00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40">
        <f>+J5</f>
        <v>42948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09">
        <f>+J5</f>
        <v>42948</v>
      </c>
      <c r="K2" s="109">
        <f t="shared" ref="K2:AN2" si="0">+K5</f>
        <v>42949</v>
      </c>
      <c r="L2" s="109">
        <f t="shared" si="0"/>
        <v>42950</v>
      </c>
      <c r="M2" s="109">
        <f t="shared" si="0"/>
        <v>42951</v>
      </c>
      <c r="N2" s="109">
        <f t="shared" si="0"/>
        <v>42952</v>
      </c>
      <c r="O2" s="109">
        <f t="shared" si="0"/>
        <v>42953</v>
      </c>
      <c r="P2" s="109">
        <f t="shared" si="0"/>
        <v>42954</v>
      </c>
      <c r="Q2" s="109">
        <f t="shared" si="0"/>
        <v>42955</v>
      </c>
      <c r="R2" s="109">
        <f t="shared" si="0"/>
        <v>42956</v>
      </c>
      <c r="S2" s="109">
        <f t="shared" si="0"/>
        <v>42957</v>
      </c>
      <c r="T2" s="109">
        <f t="shared" si="0"/>
        <v>42958</v>
      </c>
      <c r="U2" s="109">
        <f t="shared" si="0"/>
        <v>42959</v>
      </c>
      <c r="V2" s="109">
        <f t="shared" si="0"/>
        <v>42960</v>
      </c>
      <c r="W2" s="109">
        <f t="shared" si="0"/>
        <v>42961</v>
      </c>
      <c r="X2" s="109">
        <f t="shared" si="0"/>
        <v>42962</v>
      </c>
      <c r="Y2" s="109">
        <f t="shared" si="0"/>
        <v>42963</v>
      </c>
      <c r="Z2" s="109">
        <f t="shared" si="0"/>
        <v>42964</v>
      </c>
      <c r="AA2" s="109">
        <f t="shared" si="0"/>
        <v>42965</v>
      </c>
      <c r="AB2" s="109">
        <f t="shared" si="0"/>
        <v>42966</v>
      </c>
      <c r="AC2" s="109">
        <f t="shared" si="0"/>
        <v>42967</v>
      </c>
      <c r="AD2" s="109">
        <f t="shared" si="0"/>
        <v>42968</v>
      </c>
      <c r="AE2" s="109">
        <f t="shared" si="0"/>
        <v>42969</v>
      </c>
      <c r="AF2" s="109">
        <f t="shared" si="0"/>
        <v>42970</v>
      </c>
      <c r="AG2" s="109">
        <f t="shared" si="0"/>
        <v>42971</v>
      </c>
      <c r="AH2" s="109">
        <f t="shared" si="0"/>
        <v>42972</v>
      </c>
      <c r="AI2" s="109">
        <f t="shared" si="0"/>
        <v>42973</v>
      </c>
      <c r="AJ2" s="109">
        <f t="shared" si="0"/>
        <v>42974</v>
      </c>
      <c r="AK2" s="109">
        <f t="shared" si="0"/>
        <v>42975</v>
      </c>
      <c r="AL2" s="109">
        <f t="shared" si="0"/>
        <v>42976</v>
      </c>
      <c r="AM2" s="109">
        <f t="shared" si="0"/>
        <v>42977</v>
      </c>
      <c r="AN2" s="109">
        <f t="shared" si="0"/>
        <v>42978</v>
      </c>
    </row>
    <row r="3" spans="1:50" ht="9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2</v>
      </c>
      <c r="K3" s="25">
        <f t="shared" si="1"/>
        <v>3</v>
      </c>
      <c r="L3" s="25">
        <f t="shared" si="1"/>
        <v>4</v>
      </c>
      <c r="M3" s="25">
        <f t="shared" si="1"/>
        <v>5</v>
      </c>
      <c r="N3" s="25">
        <f t="shared" si="1"/>
        <v>6</v>
      </c>
      <c r="O3" s="25">
        <f t="shared" si="1"/>
        <v>7</v>
      </c>
      <c r="P3" s="25">
        <f t="shared" si="1"/>
        <v>1</v>
      </c>
      <c r="Q3" s="25">
        <f t="shared" si="1"/>
        <v>2</v>
      </c>
      <c r="R3" s="25">
        <f t="shared" si="1"/>
        <v>3</v>
      </c>
      <c r="S3" s="25">
        <f t="shared" si="1"/>
        <v>4</v>
      </c>
      <c r="T3" s="25">
        <f t="shared" si="1"/>
        <v>5</v>
      </c>
      <c r="U3" s="25">
        <f t="shared" si="1"/>
        <v>6</v>
      </c>
      <c r="V3" s="25">
        <f t="shared" si="1"/>
        <v>7</v>
      </c>
      <c r="W3" s="25">
        <f t="shared" si="1"/>
        <v>1</v>
      </c>
      <c r="X3" s="25">
        <f t="shared" si="1"/>
        <v>2</v>
      </c>
      <c r="Y3" s="25">
        <f t="shared" si="1"/>
        <v>3</v>
      </c>
      <c r="Z3" s="25">
        <f t="shared" si="1"/>
        <v>4</v>
      </c>
      <c r="AA3" s="25">
        <f t="shared" si="1"/>
        <v>5</v>
      </c>
      <c r="AB3" s="25">
        <f t="shared" si="1"/>
        <v>6</v>
      </c>
      <c r="AC3" s="25">
        <f t="shared" si="1"/>
        <v>7</v>
      </c>
      <c r="AD3" s="25">
        <f t="shared" si="1"/>
        <v>1</v>
      </c>
      <c r="AE3" s="25">
        <f t="shared" si="1"/>
        <v>2</v>
      </c>
      <c r="AF3" s="25">
        <f t="shared" si="1"/>
        <v>3</v>
      </c>
      <c r="AG3" s="25">
        <f t="shared" si="1"/>
        <v>4</v>
      </c>
      <c r="AH3" s="25">
        <f t="shared" si="1"/>
        <v>5</v>
      </c>
      <c r="AI3" s="25">
        <f t="shared" si="1"/>
        <v>6</v>
      </c>
      <c r="AJ3" s="25">
        <f t="shared" si="1"/>
        <v>7</v>
      </c>
      <c r="AK3" s="25">
        <f t="shared" si="1"/>
        <v>1</v>
      </c>
      <c r="AL3" s="25">
        <f t="shared" si="1"/>
        <v>2</v>
      </c>
      <c r="AM3" s="25">
        <f t="shared" si="1"/>
        <v>3</v>
      </c>
      <c r="AN3" s="31">
        <f t="shared" si="1"/>
        <v>4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Ma</v>
      </c>
      <c r="K4" s="35" t="str">
        <f t="shared" si="2"/>
        <v>Me</v>
      </c>
      <c r="L4" s="35" t="str">
        <f t="shared" si="2"/>
        <v>Je</v>
      </c>
      <c r="M4" s="35" t="str">
        <f t="shared" si="2"/>
        <v>Ve</v>
      </c>
      <c r="N4" s="35" t="str">
        <f t="shared" si="2"/>
        <v>Sa</v>
      </c>
      <c r="O4" s="35" t="str">
        <f t="shared" si="2"/>
        <v>Di</v>
      </c>
      <c r="P4" s="35" t="str">
        <f t="shared" si="2"/>
        <v>Lu</v>
      </c>
      <c r="Q4" s="35" t="str">
        <f t="shared" si="2"/>
        <v>Ma</v>
      </c>
      <c r="R4" s="35" t="str">
        <f t="shared" si="2"/>
        <v>Me</v>
      </c>
      <c r="S4" s="35" t="str">
        <f t="shared" si="2"/>
        <v>Je</v>
      </c>
      <c r="T4" s="35" t="str">
        <f t="shared" si="2"/>
        <v>Ve</v>
      </c>
      <c r="U4" s="35" t="str">
        <f t="shared" si="2"/>
        <v>Sa</v>
      </c>
      <c r="V4" s="35" t="str">
        <f t="shared" si="2"/>
        <v>Di</v>
      </c>
      <c r="W4" s="35" t="str">
        <f t="shared" si="2"/>
        <v>Lu</v>
      </c>
      <c r="X4" s="35" t="str">
        <f t="shared" si="2"/>
        <v>Ma</v>
      </c>
      <c r="Y4" s="35" t="str">
        <f t="shared" si="2"/>
        <v>Me</v>
      </c>
      <c r="Z4" s="35" t="str">
        <f t="shared" si="2"/>
        <v>Je</v>
      </c>
      <c r="AA4" s="35" t="str">
        <f t="shared" si="2"/>
        <v>Ve</v>
      </c>
      <c r="AB4" s="35" t="str">
        <f t="shared" si="2"/>
        <v>Sa</v>
      </c>
      <c r="AC4" s="35" t="str">
        <f t="shared" si="2"/>
        <v>Di</v>
      </c>
      <c r="AD4" s="35" t="str">
        <f t="shared" si="2"/>
        <v>Lu</v>
      </c>
      <c r="AE4" s="35" t="str">
        <f t="shared" si="2"/>
        <v>Ma</v>
      </c>
      <c r="AF4" s="35" t="str">
        <f t="shared" si="2"/>
        <v>Me</v>
      </c>
      <c r="AG4" s="35" t="str">
        <f t="shared" si="2"/>
        <v>Je</v>
      </c>
      <c r="AH4" s="35" t="str">
        <f t="shared" si="2"/>
        <v>Ve</v>
      </c>
      <c r="AI4" s="35" t="str">
        <f t="shared" si="2"/>
        <v>Sa</v>
      </c>
      <c r="AJ4" s="35" t="str">
        <f t="shared" si="2"/>
        <v>Di</v>
      </c>
      <c r="AK4" s="35" t="str">
        <f t="shared" si="2"/>
        <v>Lu</v>
      </c>
      <c r="AL4" s="35" t="str">
        <f t="shared" si="2"/>
        <v>Ma</v>
      </c>
      <c r="AM4" s="35" t="str">
        <f t="shared" si="2"/>
        <v>Me</v>
      </c>
      <c r="AN4" s="36" t="str">
        <f t="shared" si="2"/>
        <v>Je</v>
      </c>
      <c r="AO4" s="137" t="s">
        <v>83</v>
      </c>
      <c r="AP4" s="138"/>
      <c r="AQ4" s="138"/>
      <c r="AR4" s="138"/>
      <c r="AS4" s="139"/>
    </row>
    <row r="5" spans="1:50" s="49" customFormat="1" ht="6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Paramètres!F9</f>
        <v>42948</v>
      </c>
      <c r="K5" s="47">
        <f>J5+1</f>
        <v>42949</v>
      </c>
      <c r="L5" s="47">
        <f t="shared" ref="L5:AN5" si="3">K5+1</f>
        <v>42950</v>
      </c>
      <c r="M5" s="47">
        <f t="shared" si="3"/>
        <v>42951</v>
      </c>
      <c r="N5" s="47">
        <f t="shared" si="3"/>
        <v>42952</v>
      </c>
      <c r="O5" s="47">
        <f t="shared" si="3"/>
        <v>42953</v>
      </c>
      <c r="P5" s="47">
        <f t="shared" si="3"/>
        <v>42954</v>
      </c>
      <c r="Q5" s="47">
        <f t="shared" si="3"/>
        <v>42955</v>
      </c>
      <c r="R5" s="47">
        <f t="shared" si="3"/>
        <v>42956</v>
      </c>
      <c r="S5" s="47">
        <f t="shared" si="3"/>
        <v>42957</v>
      </c>
      <c r="T5" s="47">
        <f t="shared" si="3"/>
        <v>42958</v>
      </c>
      <c r="U5" s="47">
        <f t="shared" si="3"/>
        <v>42959</v>
      </c>
      <c r="V5" s="47">
        <f t="shared" si="3"/>
        <v>42960</v>
      </c>
      <c r="W5" s="47">
        <f t="shared" si="3"/>
        <v>42961</v>
      </c>
      <c r="X5" s="47">
        <f t="shared" si="3"/>
        <v>42962</v>
      </c>
      <c r="Y5" s="47">
        <f t="shared" si="3"/>
        <v>42963</v>
      </c>
      <c r="Z5" s="47">
        <f t="shared" si="3"/>
        <v>42964</v>
      </c>
      <c r="AA5" s="47">
        <f t="shared" si="3"/>
        <v>42965</v>
      </c>
      <c r="AB5" s="47">
        <f t="shared" si="3"/>
        <v>42966</v>
      </c>
      <c r="AC5" s="47">
        <f t="shared" si="3"/>
        <v>42967</v>
      </c>
      <c r="AD5" s="47">
        <f t="shared" si="3"/>
        <v>42968</v>
      </c>
      <c r="AE5" s="47">
        <f t="shared" si="3"/>
        <v>42969</v>
      </c>
      <c r="AF5" s="47">
        <f t="shared" si="3"/>
        <v>42970</v>
      </c>
      <c r="AG5" s="47">
        <f t="shared" si="3"/>
        <v>42971</v>
      </c>
      <c r="AH5" s="47">
        <f t="shared" si="3"/>
        <v>42972</v>
      </c>
      <c r="AI5" s="47">
        <f t="shared" si="3"/>
        <v>42973</v>
      </c>
      <c r="AJ5" s="47">
        <f t="shared" si="3"/>
        <v>42974</v>
      </c>
      <c r="AK5" s="47">
        <f t="shared" si="3"/>
        <v>42975</v>
      </c>
      <c r="AL5" s="47">
        <f t="shared" si="3"/>
        <v>42976</v>
      </c>
      <c r="AM5" s="47">
        <f t="shared" si="3"/>
        <v>42977</v>
      </c>
      <c r="AN5" s="48">
        <f t="shared" si="3"/>
        <v>42978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+JUILLET[[#This Row],[CP ]]</f>
        <v>25</v>
      </c>
      <c r="F7" s="65">
        <f>+JUILLET[[#This Row],[RTT ]]</f>
        <v>0</v>
      </c>
      <c r="G7" s="65">
        <f>+JUILLET[[#This Row],[CSP ]]</f>
        <v>0</v>
      </c>
      <c r="H7" s="65">
        <f>+JUILLET[[#This Row],[HAB ]]</f>
        <v>0</v>
      </c>
      <c r="I7" s="65">
        <f>+JUILLET[[#This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25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+JUILLET[[#This Row],[CP ]]</f>
        <v>25</v>
      </c>
      <c r="F8" s="65">
        <f>+JUILLET[[#This Row],[RTT ]]</f>
        <v>0</v>
      </c>
      <c r="G8" s="65">
        <f>+JUILLET[[#This Row],[CSP ]]</f>
        <v>0</v>
      </c>
      <c r="H8" s="65">
        <f>+JUILLET[[#This Row],[HAB ]]</f>
        <v>0</v>
      </c>
      <c r="I8" s="65">
        <f>+JUILLET[[#This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25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+JUILLET[[#This Row],[CP ]]</f>
        <v>25</v>
      </c>
      <c r="F9" s="65">
        <f>+JUILLET[[#This Row],[RTT ]]</f>
        <v>0</v>
      </c>
      <c r="G9" s="65">
        <f>+JUILLET[[#This Row],[CSP ]]</f>
        <v>0</v>
      </c>
      <c r="H9" s="65">
        <f>+JUILLET[[#This Row],[HAB ]]</f>
        <v>0</v>
      </c>
      <c r="I9" s="65">
        <f>+JUILLET[[#This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25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+JUILLET[[#This Row],[CP ]]</f>
        <v>25</v>
      </c>
      <c r="F10" s="128">
        <f>+JUILLET[[#This Row],[RTT ]]</f>
        <v>0</v>
      </c>
      <c r="G10" s="128">
        <f>+JUILLET[[#This Row],[CSP ]]</f>
        <v>0</v>
      </c>
      <c r="H10" s="128">
        <f>+JUILLET[[#This Row],[HAB ]]</f>
        <v>0</v>
      </c>
      <c r="I10" s="128">
        <f>+JUILLET[[#This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25</v>
      </c>
      <c r="AP10" s="128">
        <f t="shared" si="4"/>
        <v>0</v>
      </c>
      <c r="AQ10" s="128">
        <f t="shared" si="4"/>
        <v>0</v>
      </c>
      <c r="AR10" s="128">
        <f t="shared" si="4"/>
        <v>0</v>
      </c>
      <c r="AS10" s="133">
        <f t="shared" si="4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+JUILLET[[#This Row],[CP ]]</f>
        <v>25</v>
      </c>
      <c r="F11" s="65">
        <f>+JUILLET[[#This Row],[RTT ]]</f>
        <v>0</v>
      </c>
      <c r="G11" s="65">
        <f>+JUILLET[[#This Row],[CSP ]]</f>
        <v>-2</v>
      </c>
      <c r="H11" s="65">
        <f>+JUILLET[[#This Row],[HAB ]]</f>
        <v>0</v>
      </c>
      <c r="I11" s="65">
        <f>+JUILLET[[#This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25</v>
      </c>
      <c r="AP11" s="65">
        <f t="shared" si="4"/>
        <v>0</v>
      </c>
      <c r="AQ11" s="65">
        <f t="shared" si="4"/>
        <v>-2</v>
      </c>
      <c r="AR11" s="65">
        <f t="shared" si="4"/>
        <v>0</v>
      </c>
      <c r="AS11" s="67">
        <f t="shared" si="4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+JUILLET[[#This Row],[CP ]]</f>
        <v>25</v>
      </c>
      <c r="F12" s="65">
        <f>+JUILLET[[#This Row],[RTT ]]</f>
        <v>0</v>
      </c>
      <c r="G12" s="65">
        <f>+JUILLET[[#This Row],[CSP ]]</f>
        <v>0</v>
      </c>
      <c r="H12" s="65">
        <f>+JUILLET[[#This Row],[HAB ]]</f>
        <v>0</v>
      </c>
      <c r="I12" s="65">
        <f>+JUILLET[[#This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25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+JUILLET[[#This Row],[CP ]]</f>
        <v>25</v>
      </c>
      <c r="F13" s="65">
        <f>+JUILLET[[#This Row],[RTT ]]</f>
        <v>0</v>
      </c>
      <c r="G13" s="65">
        <f>+JUILLET[[#This Row],[CSP ]]</f>
        <v>-2</v>
      </c>
      <c r="H13" s="65">
        <f>+JUILLET[[#This Row],[HAB ]]</f>
        <v>0</v>
      </c>
      <c r="I13" s="65">
        <f>+JUILLET[[#This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25</v>
      </c>
      <c r="AP13" s="65">
        <f t="shared" si="4"/>
        <v>0</v>
      </c>
      <c r="AQ13" s="65">
        <f t="shared" si="4"/>
        <v>-2</v>
      </c>
      <c r="AR13" s="65">
        <f t="shared" si="4"/>
        <v>0</v>
      </c>
      <c r="AS13" s="67">
        <f t="shared" si="4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+JUILLET[[#This Row],[CP ]]</f>
        <v>25</v>
      </c>
      <c r="F14" s="65">
        <f>+JUILLET[[#This Row],[RTT ]]</f>
        <v>0</v>
      </c>
      <c r="G14" s="65">
        <f>+JUILLET[[#This Row],[CSP ]]</f>
        <v>-2</v>
      </c>
      <c r="H14" s="65">
        <f>+JUILLET[[#This Row],[HAB ]]</f>
        <v>0</v>
      </c>
      <c r="I14" s="65">
        <f>+JUILLET[[#This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25</v>
      </c>
      <c r="AP14" s="65">
        <f t="shared" si="4"/>
        <v>0</v>
      </c>
      <c r="AQ14" s="65">
        <f t="shared" si="4"/>
        <v>-2</v>
      </c>
      <c r="AR14" s="65">
        <f t="shared" si="4"/>
        <v>0</v>
      </c>
      <c r="AS14" s="67">
        <f t="shared" si="4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+JUILLET[[#This Row],[CP ]]</f>
        <v>25</v>
      </c>
      <c r="F15" s="65">
        <f>+JUILLET[[#This Row],[RTT ]]</f>
        <v>0</v>
      </c>
      <c r="G15" s="65">
        <f>+JUILLET[[#This Row],[CSP ]]</f>
        <v>-2</v>
      </c>
      <c r="H15" s="65">
        <f>+JUILLET[[#This Row],[HAB ]]</f>
        <v>-2</v>
      </c>
      <c r="I15" s="65">
        <f>+JUILLET[[#This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25</v>
      </c>
      <c r="AP15" s="65">
        <f t="shared" si="4"/>
        <v>0</v>
      </c>
      <c r="AQ15" s="65">
        <f t="shared" si="4"/>
        <v>-2</v>
      </c>
      <c r="AR15" s="65">
        <f t="shared" si="4"/>
        <v>-2</v>
      </c>
      <c r="AS15" s="67">
        <f t="shared" si="4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+JUILLET[[#This Row],[CP ]]</f>
        <v>25</v>
      </c>
      <c r="F16" s="65">
        <f>+JUILLET[[#This Row],[RTT ]]</f>
        <v>0</v>
      </c>
      <c r="G16" s="65">
        <f>+JUILLET[[#This Row],[CSP ]]</f>
        <v>0</v>
      </c>
      <c r="H16" s="65">
        <f>+JUILLET[[#This Row],[HAB ]]</f>
        <v>0</v>
      </c>
      <c r="I16" s="65">
        <f>+JUILLET[[#This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25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+JUILLET[[#This Row],[CP ]]</f>
        <v>25</v>
      </c>
      <c r="F17" s="65">
        <f>+JUILLET[[#This Row],[RTT ]]</f>
        <v>0</v>
      </c>
      <c r="G17" s="65">
        <f>+JUILLET[[#This Row],[CSP ]]</f>
        <v>-2</v>
      </c>
      <c r="H17" s="65">
        <f>+JUILLET[[#This Row],[HAB ]]</f>
        <v>0</v>
      </c>
      <c r="I17" s="65">
        <f>+JUILLET[[#This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25</v>
      </c>
      <c r="AP17" s="65">
        <f t="shared" si="4"/>
        <v>0</v>
      </c>
      <c r="AQ17" s="65">
        <f t="shared" si="4"/>
        <v>-2</v>
      </c>
      <c r="AR17" s="65">
        <f t="shared" si="4"/>
        <v>0</v>
      </c>
      <c r="AS17" s="67">
        <f t="shared" si="4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+JUILLET[[#This Row],[CP ]]</f>
        <v>25</v>
      </c>
      <c r="F18" s="65">
        <f>+JUILLET[[#This Row],[RTT ]]</f>
        <v>0</v>
      </c>
      <c r="G18" s="65">
        <f>+JUILLET[[#This Row],[CSP ]]</f>
        <v>-2</v>
      </c>
      <c r="H18" s="65">
        <f>+JUILLET[[#This Row],[HAB ]]</f>
        <v>0</v>
      </c>
      <c r="I18" s="65">
        <f>+JUILLET[[#This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25</v>
      </c>
      <c r="AP18" s="65">
        <f t="shared" si="4"/>
        <v>0</v>
      </c>
      <c r="AQ18" s="65">
        <f t="shared" si="4"/>
        <v>-2</v>
      </c>
      <c r="AR18" s="65">
        <f t="shared" si="4"/>
        <v>0</v>
      </c>
      <c r="AS18" s="67">
        <f t="shared" si="4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+JUILLET[[#This Row],[CP ]]</f>
        <v>25</v>
      </c>
      <c r="F19" s="65">
        <f>+JUILLET[[#This Row],[RTT ]]</f>
        <v>0</v>
      </c>
      <c r="G19" s="65">
        <f>+JUILLET[[#This Row],[CSP ]]</f>
        <v>-2</v>
      </c>
      <c r="H19" s="65">
        <f>+JUILLET[[#This Row],[HAB ]]</f>
        <v>0</v>
      </c>
      <c r="I19" s="65">
        <f>+JUILLET[[#This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25</v>
      </c>
      <c r="AP19" s="65">
        <f t="shared" si="4"/>
        <v>0</v>
      </c>
      <c r="AQ19" s="65">
        <f t="shared" si="4"/>
        <v>-2</v>
      </c>
      <c r="AR19" s="65">
        <f t="shared" si="4"/>
        <v>0</v>
      </c>
      <c r="AS19" s="67">
        <f t="shared" si="4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+JUILLET[[#This Row],[CP ]]</f>
        <v>25</v>
      </c>
      <c r="F20" s="65">
        <f>+JUILLET[[#This Row],[RTT ]]</f>
        <v>0</v>
      </c>
      <c r="G20" s="65">
        <f>+JUILLET[[#This Row],[CSP ]]</f>
        <v>-2</v>
      </c>
      <c r="H20" s="65">
        <f>+JUILLET[[#This Row],[HAB ]]</f>
        <v>0</v>
      </c>
      <c r="I20" s="65">
        <f>+JUILLET[[#This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25</v>
      </c>
      <c r="AP20" s="65">
        <f t="shared" si="4"/>
        <v>0</v>
      </c>
      <c r="AQ20" s="65">
        <f t="shared" si="4"/>
        <v>-2</v>
      </c>
      <c r="AR20" s="65">
        <f t="shared" si="4"/>
        <v>0</v>
      </c>
      <c r="AS20" s="67">
        <f t="shared" si="4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+JUILLET[[#This Row],[CP ]]</f>
        <v>25</v>
      </c>
      <c r="F21" s="65">
        <f>+JUILLET[[#This Row],[RTT ]]</f>
        <v>0</v>
      </c>
      <c r="G21" s="65">
        <f>+JUILLET[[#This Row],[CSP ]]</f>
        <v>0</v>
      </c>
      <c r="H21" s="65">
        <f>+JUILLET[[#This Row],[HAB ]]</f>
        <v>0</v>
      </c>
      <c r="I21" s="65">
        <f>+JUILLET[[#This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25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+JUILLET[[#This Row],[CP ]]</f>
        <v>25</v>
      </c>
      <c r="F22" s="65">
        <f>+JUILLET[[#This Row],[RTT ]]</f>
        <v>0</v>
      </c>
      <c r="G22" s="65">
        <f>+JUILLET[[#This Row],[CSP ]]</f>
        <v>0</v>
      </c>
      <c r="H22" s="65">
        <f>+JUILLET[[#This Row],[HAB ]]</f>
        <v>0</v>
      </c>
      <c r="I22" s="65">
        <f>+JUILLET[[#This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25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+JUILLET[[#This Row],[CP ]]</f>
        <v>25</v>
      </c>
      <c r="F23" s="65">
        <f>+JUILLET[[#This Row],[RTT ]]</f>
        <v>0</v>
      </c>
      <c r="G23" s="65">
        <f>+JUILLET[[#This Row],[CSP ]]</f>
        <v>0</v>
      </c>
      <c r="H23" s="65">
        <f>+JUILLET[[#This Row],[HAB ]]</f>
        <v>0</v>
      </c>
      <c r="I23" s="65">
        <f>+JUILLET[[#This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25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+JUILLET[[#This Row],[CP ]]</f>
        <v>25</v>
      </c>
      <c r="F24" s="65">
        <f>+JUILLET[[#This Row],[RTT ]]</f>
        <v>0</v>
      </c>
      <c r="G24" s="65">
        <f>+JUILLET[[#This Row],[CSP ]]</f>
        <v>0</v>
      </c>
      <c r="H24" s="65">
        <f>+JUILLET[[#This Row],[HAB ]]</f>
        <v>0</v>
      </c>
      <c r="I24" s="65">
        <f>+JUILLET[[#This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25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+JUILLET[[#This Row],[CP ]]</f>
        <v>25</v>
      </c>
      <c r="F25" s="65">
        <f>+JUILLET[[#This Row],[RTT ]]</f>
        <v>0</v>
      </c>
      <c r="G25" s="65">
        <f>+JUILLET[[#This Row],[CSP ]]</f>
        <v>0</v>
      </c>
      <c r="H25" s="65">
        <f>+JUILLET[[#This Row],[HAB ]]</f>
        <v>0</v>
      </c>
      <c r="I25" s="65">
        <f>+JUILLET[[#This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25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+JUILLET[[#This Row],[CP ]]</f>
        <v>25</v>
      </c>
      <c r="F26" s="65">
        <f>+JUILLET[[#This Row],[RTT ]]</f>
        <v>0</v>
      </c>
      <c r="G26" s="65">
        <f>+JUILLET[[#This Row],[CSP ]]</f>
        <v>-2</v>
      </c>
      <c r="H26" s="65">
        <f>+JUILLET[[#This Row],[HAB ]]</f>
        <v>0</v>
      </c>
      <c r="I26" s="65">
        <f>+JUILLET[[#This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25</v>
      </c>
      <c r="AP26" s="65">
        <f t="shared" si="4"/>
        <v>0</v>
      </c>
      <c r="AQ26" s="65">
        <f t="shared" si="4"/>
        <v>-2</v>
      </c>
      <c r="AR26" s="65">
        <f t="shared" si="4"/>
        <v>0</v>
      </c>
      <c r="AS26" s="67">
        <f t="shared" si="4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+JUILLET[[#This Row],[CP ]]</f>
        <v>25</v>
      </c>
      <c r="F27" s="65">
        <f>+JUILLET[[#This Row],[RTT ]]</f>
        <v>0</v>
      </c>
      <c r="G27" s="65">
        <f>+JUILLET[[#This Row],[CSP ]]</f>
        <v>-2</v>
      </c>
      <c r="H27" s="65">
        <f>+JUILLET[[#This Row],[HAB ]]</f>
        <v>0</v>
      </c>
      <c r="I27" s="65">
        <f>+JUILLET[[#This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25</v>
      </c>
      <c r="AP27" s="65">
        <f t="shared" si="4"/>
        <v>0</v>
      </c>
      <c r="AQ27" s="65">
        <f t="shared" si="4"/>
        <v>-2</v>
      </c>
      <c r="AR27" s="65">
        <f t="shared" si="4"/>
        <v>0</v>
      </c>
      <c r="AS27" s="67">
        <f t="shared" si="4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+JUILLET[[#This Row],[CP ]]</f>
        <v>25</v>
      </c>
      <c r="F28" s="65">
        <f>+JUILLET[[#This Row],[RTT ]]</f>
        <v>0</v>
      </c>
      <c r="G28" s="65">
        <f>+JUILLET[[#This Row],[CSP ]]</f>
        <v>0</v>
      </c>
      <c r="H28" s="65">
        <f>+JUILLET[[#This Row],[HAB ]]</f>
        <v>-1</v>
      </c>
      <c r="I28" s="65">
        <f>+JUILLET[[#This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25</v>
      </c>
      <c r="AP28" s="65">
        <f t="shared" si="4"/>
        <v>0</v>
      </c>
      <c r="AQ28" s="65">
        <f t="shared" si="4"/>
        <v>0</v>
      </c>
      <c r="AR28" s="65">
        <f t="shared" si="4"/>
        <v>-1</v>
      </c>
      <c r="AS28" s="67">
        <f t="shared" si="4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+JUILLET[[#This Row],[CP ]]</f>
        <v>25</v>
      </c>
      <c r="F29" s="65">
        <f>+JUILLET[[#This Row],[RTT ]]</f>
        <v>0</v>
      </c>
      <c r="G29" s="65">
        <f>+JUILLET[[#This Row],[CSP ]]</f>
        <v>0</v>
      </c>
      <c r="H29" s="65">
        <f>+JUILLET[[#This Row],[HAB ]]</f>
        <v>0</v>
      </c>
      <c r="I29" s="65">
        <f>+JUILLET[[#This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25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+JUILLET[[#This Row],[CP ]]</f>
        <v>25</v>
      </c>
      <c r="F30" s="65">
        <f>+JUILLET[[#This Row],[RTT ]]</f>
        <v>0</v>
      </c>
      <c r="G30" s="65">
        <f>+JUILLET[[#This Row],[CSP ]]</f>
        <v>-2</v>
      </c>
      <c r="H30" s="65">
        <f>+JUILLET[[#This Row],[HAB ]]</f>
        <v>-2</v>
      </c>
      <c r="I30" s="65">
        <f>+JUILLET[[#This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25</v>
      </c>
      <c r="AP30" s="65">
        <f t="shared" si="4"/>
        <v>0</v>
      </c>
      <c r="AQ30" s="65">
        <f t="shared" si="4"/>
        <v>-2</v>
      </c>
      <c r="AR30" s="65">
        <f t="shared" si="4"/>
        <v>-2</v>
      </c>
      <c r="AS30" s="67">
        <f t="shared" si="4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+JUILLET[[#This Row],[CP ]]</f>
        <v>25</v>
      </c>
      <c r="F31" s="65">
        <f>+JUILLET[[#This Row],[RTT ]]</f>
        <v>0</v>
      </c>
      <c r="G31" s="65">
        <f>+JUILLET[[#This Row],[CSP ]]</f>
        <v>-2</v>
      </c>
      <c r="H31" s="65">
        <f>+JUILLET[[#This Row],[HAB ]]</f>
        <v>0</v>
      </c>
      <c r="I31" s="65">
        <f>+JUILLET[[#This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25</v>
      </c>
      <c r="AP31" s="65">
        <f t="shared" si="4"/>
        <v>0</v>
      </c>
      <c r="AQ31" s="65">
        <f t="shared" si="4"/>
        <v>-2</v>
      </c>
      <c r="AR31" s="65">
        <f t="shared" si="4"/>
        <v>0</v>
      </c>
      <c r="AS31" s="67">
        <f t="shared" si="4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+JUILLET[[#This Row],[CP ]]</f>
        <v>25</v>
      </c>
      <c r="F32" s="65">
        <f>+JUILLET[[#This Row],[RTT ]]</f>
        <v>0</v>
      </c>
      <c r="G32" s="65">
        <f>+JUILLET[[#This Row],[CSP ]]</f>
        <v>0</v>
      </c>
      <c r="H32" s="65">
        <f>+JUILLET[[#This Row],[HAB ]]</f>
        <v>0</v>
      </c>
      <c r="I32" s="65">
        <f>+JUILLET[[#This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25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+JUILLET[[#This Row],[CP ]]</f>
        <v>25</v>
      </c>
      <c r="F33" s="65">
        <f>+JUILLET[[#This Row],[RTT ]]</f>
        <v>0</v>
      </c>
      <c r="G33" s="65">
        <f>+JUILLET[[#This Row],[CSP ]]</f>
        <v>-2</v>
      </c>
      <c r="H33" s="65">
        <f>+JUILLET[[#This Row],[HAB ]]</f>
        <v>-3</v>
      </c>
      <c r="I33" s="65">
        <f>+JUILLET[[#This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25</v>
      </c>
      <c r="AP33" s="65">
        <f t="shared" si="4"/>
        <v>0</v>
      </c>
      <c r="AQ33" s="65">
        <f t="shared" si="4"/>
        <v>-2</v>
      </c>
      <c r="AR33" s="65">
        <f t="shared" si="4"/>
        <v>-3</v>
      </c>
      <c r="AS33" s="67">
        <f t="shared" si="4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+JUILLET[[#This Row],[CP ]]</f>
        <v>25</v>
      </c>
      <c r="F34" s="65">
        <f>+JUILLET[[#This Row],[RTT ]]</f>
        <v>0</v>
      </c>
      <c r="G34" s="65">
        <f>+JUILLET[[#This Row],[CSP ]]</f>
        <v>-2</v>
      </c>
      <c r="H34" s="65">
        <f>+JUILLET[[#This Row],[HAB ]]</f>
        <v>-2</v>
      </c>
      <c r="I34" s="65">
        <f>+JUILLET[[#This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25</v>
      </c>
      <c r="AP34" s="65">
        <f t="shared" si="4"/>
        <v>0</v>
      </c>
      <c r="AQ34" s="65">
        <f t="shared" si="4"/>
        <v>-2</v>
      </c>
      <c r="AR34" s="65">
        <f t="shared" si="4"/>
        <v>-2</v>
      </c>
      <c r="AS34" s="67">
        <f t="shared" si="4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+JUILLET[[#This Row],[CP ]]</f>
        <v>25</v>
      </c>
      <c r="F35" s="65">
        <f>+JUILLET[[#This Row],[RTT ]]</f>
        <v>0</v>
      </c>
      <c r="G35" s="65">
        <f>+JUILLET[[#This Row],[CSP ]]</f>
        <v>-2</v>
      </c>
      <c r="H35" s="65">
        <f>+JUILLET[[#This Row],[HAB ]]</f>
        <v>-1</v>
      </c>
      <c r="I35" s="65">
        <f>+JUILLET[[#This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25</v>
      </c>
      <c r="AP35" s="65">
        <f t="shared" si="4"/>
        <v>0</v>
      </c>
      <c r="AQ35" s="65">
        <f t="shared" si="4"/>
        <v>-2</v>
      </c>
      <c r="AR35" s="65">
        <f t="shared" si="4"/>
        <v>-1</v>
      </c>
      <c r="AS35" s="67">
        <f t="shared" si="4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+JUILLET[[#This Row],[CP ]]</f>
        <v>25</v>
      </c>
      <c r="F36" s="65">
        <f>+JUILLET[[#This Row],[RTT ]]</f>
        <v>0</v>
      </c>
      <c r="G36" s="65">
        <f>+JUILLET[[#This Row],[CSP ]]</f>
        <v>-2</v>
      </c>
      <c r="H36" s="65">
        <f>+JUILLET[[#This Row],[HAB ]]</f>
        <v>0</v>
      </c>
      <c r="I36" s="65">
        <f>+JUILLET[[#This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25</v>
      </c>
      <c r="AP36" s="65">
        <f t="shared" si="4"/>
        <v>0</v>
      </c>
      <c r="AQ36" s="65">
        <f t="shared" si="4"/>
        <v>-2</v>
      </c>
      <c r="AR36" s="65">
        <f t="shared" si="4"/>
        <v>0</v>
      </c>
      <c r="AS36" s="67">
        <f t="shared" si="4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+JUILLET[[#This Row],[CP ]]</f>
        <v>25</v>
      </c>
      <c r="F37" s="65">
        <f>+JUILLET[[#This Row],[RTT ]]</f>
        <v>0</v>
      </c>
      <c r="G37" s="65">
        <f>+JUILLET[[#This Row],[CSP ]]</f>
        <v>0</v>
      </c>
      <c r="H37" s="65">
        <f>+JUILLET[[#This Row],[HAB ]]</f>
        <v>-2</v>
      </c>
      <c r="I37" s="65">
        <f>+JUILLET[[#This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25</v>
      </c>
      <c r="AP37" s="65">
        <f t="shared" si="4"/>
        <v>0</v>
      </c>
      <c r="AQ37" s="65">
        <f t="shared" si="4"/>
        <v>0</v>
      </c>
      <c r="AR37" s="65">
        <f t="shared" si="4"/>
        <v>-2</v>
      </c>
      <c r="AS37" s="67">
        <f t="shared" si="4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+JUILLET[[#This Row],[CP ]]</f>
        <v>25</v>
      </c>
      <c r="F38" s="65">
        <f>+JUILLET[[#This Row],[RTT ]]</f>
        <v>0</v>
      </c>
      <c r="G38" s="65">
        <f>+JUILLET[[#This Row],[CSP ]]</f>
        <v>0</v>
      </c>
      <c r="H38" s="65">
        <f>+JUILLET[[#This Row],[HAB ]]</f>
        <v>-1</v>
      </c>
      <c r="I38" s="65">
        <f>+JUILLET[[#This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25</v>
      </c>
      <c r="AP38" s="65">
        <f t="shared" si="4"/>
        <v>0</v>
      </c>
      <c r="AQ38" s="65">
        <f t="shared" si="4"/>
        <v>0</v>
      </c>
      <c r="AR38" s="65">
        <f t="shared" si="4"/>
        <v>-1</v>
      </c>
      <c r="AS38" s="67">
        <f t="shared" si="4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+JUILLET[[#This Row],[CP ]]</f>
        <v>25</v>
      </c>
      <c r="F39" s="65">
        <f>+JUILLET[[#This Row],[RTT ]]</f>
        <v>0</v>
      </c>
      <c r="G39" s="65">
        <f>+JUILLET[[#This Row],[CSP ]]</f>
        <v>0</v>
      </c>
      <c r="H39" s="65">
        <f>+JUILLET[[#This Row],[HAB ]]</f>
        <v>0</v>
      </c>
      <c r="I39" s="65">
        <f>+JUILLET[[#This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25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+JUILLET[[#This Row],[CP ]]</f>
        <v>25</v>
      </c>
      <c r="F40" s="65">
        <f>+JUILLET[[#This Row],[RTT ]]</f>
        <v>0</v>
      </c>
      <c r="G40" s="65">
        <f>+JUILLET[[#This Row],[CSP ]]</f>
        <v>0</v>
      </c>
      <c r="H40" s="65">
        <f>+JUILLET[[#This Row],[HAB ]]</f>
        <v>0</v>
      </c>
      <c r="I40" s="65">
        <f>+JUILLET[[#This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0</v>
      </c>
      <c r="AQ40" s="65">
        <f t="shared" si="5"/>
        <v>0</v>
      </c>
      <c r="AR40" s="65">
        <f t="shared" si="5"/>
        <v>0</v>
      </c>
      <c r="AS40" s="67">
        <f t="shared" si="5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+JUILLET[[#This Row],[CP ]]</f>
        <v>25</v>
      </c>
      <c r="F41" s="65">
        <f>+JUILLET[[#This Row],[RTT ]]</f>
        <v>0</v>
      </c>
      <c r="G41" s="65">
        <f>+JUILLET[[#This Row],[CSP ]]</f>
        <v>0</v>
      </c>
      <c r="H41" s="65">
        <f>+JUILLET[[#This Row],[HAB ]]</f>
        <v>0</v>
      </c>
      <c r="I41" s="65">
        <f>+JUILLET[[#This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7">
        <f t="shared" si="5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+JUILLET[[#This Row],[CP ]]</f>
        <v>25</v>
      </c>
      <c r="F42" s="65">
        <f>+JUILLET[[#This Row],[RTT ]]</f>
        <v>0</v>
      </c>
      <c r="G42" s="65">
        <f>+JUILLET[[#This Row],[CSP ]]</f>
        <v>0</v>
      </c>
      <c r="H42" s="65">
        <f>+JUILLET[[#This Row],[HAB ]]</f>
        <v>0</v>
      </c>
      <c r="I42" s="65">
        <f>+JUILLET[[#This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0</v>
      </c>
      <c r="AQ42" s="65">
        <f t="shared" si="5"/>
        <v>0</v>
      </c>
      <c r="AR42" s="65">
        <f t="shared" si="5"/>
        <v>0</v>
      </c>
      <c r="AS42" s="67">
        <f t="shared" si="5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+JUILLET[[#This Row],[CP ]]</f>
        <v>25</v>
      </c>
      <c r="F43" s="65">
        <f>+JUILLET[[#This Row],[RTT ]]</f>
        <v>0</v>
      </c>
      <c r="G43" s="65">
        <f>+JUILLET[[#This Row],[CSP ]]</f>
        <v>0</v>
      </c>
      <c r="H43" s="65">
        <f>+JUILLET[[#This Row],[HAB ]]</f>
        <v>0</v>
      </c>
      <c r="I43" s="65">
        <f>+JUILLET[[#This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+JUILLET[[#This Row],[CP ]]</f>
        <v>25</v>
      </c>
      <c r="F44" s="65">
        <f>+JUILLET[[#This Row],[RTT ]]</f>
        <v>0</v>
      </c>
      <c r="G44" s="65">
        <f>+JUILLET[[#This Row],[CSP ]]</f>
        <v>0</v>
      </c>
      <c r="H44" s="65">
        <f>+JUILLET[[#This Row],[HAB ]]</f>
        <v>0</v>
      </c>
      <c r="I44" s="65">
        <f>+JUILLET[[#This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0</v>
      </c>
      <c r="AR44" s="65">
        <f t="shared" si="5"/>
        <v>0</v>
      </c>
      <c r="AS44" s="67">
        <f t="shared" si="5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+JUILLET[[#This Row],[CP ]]</f>
        <v>25</v>
      </c>
      <c r="F45" s="65">
        <f>+JUILLET[[#This Row],[RTT ]]</f>
        <v>0</v>
      </c>
      <c r="G45" s="65">
        <f>+JUILLET[[#This Row],[CSP ]]</f>
        <v>0</v>
      </c>
      <c r="H45" s="65">
        <f>+JUILLET[[#This Row],[HAB ]]</f>
        <v>0</v>
      </c>
      <c r="I45" s="65">
        <f>+JUILLET[[#This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0</v>
      </c>
      <c r="AR45" s="65">
        <f t="shared" si="5"/>
        <v>0</v>
      </c>
      <c r="AS45" s="67">
        <f t="shared" si="5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+JUILLET[[#This Row],[CP ]]</f>
        <v>25</v>
      </c>
      <c r="F46" s="65">
        <f>+JUILLET[[#This Row],[RTT ]]</f>
        <v>0</v>
      </c>
      <c r="G46" s="65">
        <f>+JUILLET[[#This Row],[CSP ]]</f>
        <v>0</v>
      </c>
      <c r="H46" s="65">
        <f>+JUILLET[[#This Row],[HAB ]]</f>
        <v>0</v>
      </c>
      <c r="I46" s="65">
        <f>+JUILLET[[#This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0</v>
      </c>
      <c r="AR46" s="65">
        <f t="shared" si="5"/>
        <v>0</v>
      </c>
      <c r="AS46" s="67">
        <f t="shared" si="5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+JUILLET[[#This Row],[CP ]]</f>
        <v>25</v>
      </c>
      <c r="F47" s="65">
        <f>+JUILLET[[#This Row],[RTT ]]</f>
        <v>0</v>
      </c>
      <c r="G47" s="65">
        <f>+JUILLET[[#This Row],[CSP ]]</f>
        <v>0</v>
      </c>
      <c r="H47" s="65">
        <f>+JUILLET[[#This Row],[HAB ]]</f>
        <v>0</v>
      </c>
      <c r="I47" s="65">
        <f>+JUILLET[[#This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0</v>
      </c>
      <c r="AR47" s="65">
        <f t="shared" si="5"/>
        <v>0</v>
      </c>
      <c r="AS47" s="67">
        <f t="shared" si="5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+JUILLET[[#This Row],[CP ]]</f>
        <v>25</v>
      </c>
      <c r="F48" s="65">
        <f>+JUILLET[[#This Row],[RTT ]]</f>
        <v>0</v>
      </c>
      <c r="G48" s="65">
        <f>+JUILLET[[#This Row],[CSP ]]</f>
        <v>0</v>
      </c>
      <c r="H48" s="65">
        <f>+JUILLET[[#This Row],[HAB ]]</f>
        <v>0</v>
      </c>
      <c r="I48" s="65">
        <f>+JUILLET[[#This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+JUILLET[[#This Row],[CP ]]</f>
        <v>25</v>
      </c>
      <c r="F49" s="65">
        <f>+JUILLET[[#This Row],[RTT ]]</f>
        <v>0</v>
      </c>
      <c r="G49" s="65">
        <f>+JUILLET[[#This Row],[CSP ]]</f>
        <v>0</v>
      </c>
      <c r="H49" s="65">
        <f>+JUILLET[[#This Row],[HAB ]]</f>
        <v>0</v>
      </c>
      <c r="I49" s="65">
        <f>+JUILLET[[#This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0</v>
      </c>
      <c r="AR49" s="65">
        <f t="shared" si="5"/>
        <v>0</v>
      </c>
      <c r="AS49" s="67">
        <f t="shared" si="5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+JUILLET[[#This Row],[CP ]]</f>
        <v>25</v>
      </c>
      <c r="F50" s="65">
        <f>+JUILLET[[#This Row],[RTT ]]</f>
        <v>0</v>
      </c>
      <c r="G50" s="65">
        <f>+JUILLET[[#This Row],[CSP ]]</f>
        <v>0</v>
      </c>
      <c r="H50" s="65">
        <f>+JUILLET[[#This Row],[HAB ]]</f>
        <v>0</v>
      </c>
      <c r="I50" s="65">
        <f>+JUILLET[[#This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0</v>
      </c>
      <c r="AR50" s="65">
        <f t="shared" si="5"/>
        <v>0</v>
      </c>
      <c r="AS50" s="67">
        <f t="shared" si="5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+JUILLET[[#This Row],[CP ]]</f>
        <v>25</v>
      </c>
      <c r="F51" s="65">
        <f>+JUILLET[[#This Row],[RTT ]]</f>
        <v>0</v>
      </c>
      <c r="G51" s="65">
        <f>+JUILLET[[#This Row],[CSP ]]</f>
        <v>0</v>
      </c>
      <c r="H51" s="65">
        <f>+JUILLET[[#This Row],[HAB ]]</f>
        <v>0</v>
      </c>
      <c r="I51" s="65">
        <f>+JUILLET[[#This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0</v>
      </c>
      <c r="AR51" s="65">
        <f t="shared" si="5"/>
        <v>0</v>
      </c>
      <c r="AS51" s="67">
        <f t="shared" si="5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+JUILLET[[#This Row],[CP ]]</f>
        <v>25</v>
      </c>
      <c r="F52" s="65">
        <f>+JUILLET[[#This Row],[RTT ]]</f>
        <v>0</v>
      </c>
      <c r="G52" s="65">
        <f>+JUILLET[[#This Row],[CSP ]]</f>
        <v>0</v>
      </c>
      <c r="H52" s="65">
        <f>+JUILLET[[#This Row],[HAB ]]</f>
        <v>0</v>
      </c>
      <c r="I52" s="65">
        <f>+JUILLET[[#This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0</v>
      </c>
      <c r="AR52" s="65">
        <f t="shared" si="5"/>
        <v>0</v>
      </c>
      <c r="AS52" s="67">
        <f t="shared" si="5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+JUILLET[[#This Row],[CP ]]</f>
        <v>25</v>
      </c>
      <c r="F53" s="65">
        <f>+JUILLET[[#This Row],[RTT ]]</f>
        <v>0</v>
      </c>
      <c r="G53" s="65">
        <f>+JUILLET[[#This Row],[CSP ]]</f>
        <v>0</v>
      </c>
      <c r="H53" s="65">
        <f>+JUILLET[[#This Row],[HAB ]]</f>
        <v>0</v>
      </c>
      <c r="I53" s="65">
        <f>+JUILLET[[#This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0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+JUILLET[[#This Row],[CP ]]</f>
        <v>25</v>
      </c>
      <c r="F54" s="65">
        <f>+JUILLET[[#This Row],[RTT ]]</f>
        <v>0</v>
      </c>
      <c r="G54" s="65">
        <f>+JUILLET[[#This Row],[CSP ]]</f>
        <v>0</v>
      </c>
      <c r="H54" s="65">
        <f>+JUILLET[[#This Row],[HAB ]]</f>
        <v>0</v>
      </c>
      <c r="I54" s="65">
        <f>+JUILLET[[#This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+JUILLET[[#This Row],[CP ]]</f>
        <v>25</v>
      </c>
      <c r="F55" s="65">
        <f>+JUILLET[[#This Row],[RTT ]]</f>
        <v>0</v>
      </c>
      <c r="G55" s="65">
        <f>+JUILLET[[#This Row],[CSP ]]</f>
        <v>0</v>
      </c>
      <c r="H55" s="65">
        <f>+JUILLET[[#This Row],[HAB ]]</f>
        <v>0</v>
      </c>
      <c r="I55" s="65">
        <f>+JUILLET[[#This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+JUILLET[[#This Row],[CP ]]</f>
        <v>25</v>
      </c>
      <c r="F56" s="65">
        <f>+JUILLET[[#This Row],[RTT ]]</f>
        <v>0</v>
      </c>
      <c r="G56" s="65">
        <f>+JUILLET[[#This Row],[CSP ]]</f>
        <v>0</v>
      </c>
      <c r="H56" s="65">
        <f>+JUILLET[[#This Row],[HAB ]]</f>
        <v>0</v>
      </c>
      <c r="I56" s="65">
        <f>+JUILLET[[#This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+JUILLET[[#This Row],[CP ]]</f>
        <v>25</v>
      </c>
      <c r="F57" s="65">
        <f>+JUILLET[[#This Row],[RTT ]]</f>
        <v>0</v>
      </c>
      <c r="G57" s="65">
        <f>+JUILLET[[#This Row],[CSP ]]</f>
        <v>0</v>
      </c>
      <c r="H57" s="65">
        <f>+JUILLET[[#This Row],[HAB ]]</f>
        <v>0</v>
      </c>
      <c r="I57" s="65">
        <f>+JUILLET[[#This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+JUILLET[[#This Row],[CP ]]</f>
        <v>25</v>
      </c>
      <c r="F58" s="65">
        <f>+JUILLET[[#This Row],[RTT ]]</f>
        <v>0</v>
      </c>
      <c r="G58" s="65">
        <f>+JUILLET[[#This Row],[CSP ]]</f>
        <v>0</v>
      </c>
      <c r="H58" s="65">
        <f>+JUILLET[[#This Row],[HAB ]]</f>
        <v>0</v>
      </c>
      <c r="I58" s="65">
        <f>+JUILLET[[#This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+JUILLET[[#This Row],[CP ]]</f>
        <v>25</v>
      </c>
      <c r="F59" s="65">
        <f>+JUILLET[[#This Row],[RTT ]]</f>
        <v>0</v>
      </c>
      <c r="G59" s="65">
        <f>+JUILLET[[#This Row],[CSP ]]</f>
        <v>0</v>
      </c>
      <c r="H59" s="65">
        <f>+JUILLET[[#This Row],[HAB ]]</f>
        <v>0</v>
      </c>
      <c r="I59" s="65">
        <f>+JUILLET[[#This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+JUILLET[[#This Row],[CP ]]</f>
        <v>25</v>
      </c>
      <c r="F60" s="65">
        <f>+JUILLET[[#This Row],[RTT ]]</f>
        <v>0</v>
      </c>
      <c r="G60" s="65">
        <f>+JUILLET[[#This Row],[CSP ]]</f>
        <v>0</v>
      </c>
      <c r="H60" s="65">
        <f>+JUILLET[[#This Row],[HAB ]]</f>
        <v>0</v>
      </c>
      <c r="I60" s="65">
        <f>+JUILLET[[#This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+JUILLET[[#This Row],[CP ]]</f>
        <v>0</v>
      </c>
      <c r="F61" s="65">
        <f>+JUILLET[[#This Row],[RTT ]]</f>
        <v>0</v>
      </c>
      <c r="G61" s="65">
        <f>+JUILLET[[#This Row],[CSP ]]</f>
        <v>0</v>
      </c>
      <c r="H61" s="65">
        <f>+JUILLET[[#This Row],[HAB ]]</f>
        <v>0</v>
      </c>
      <c r="I61" s="65">
        <f>+JUILLET[[#This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+JUILLET[[#This Row],[CP ]]</f>
        <v>0</v>
      </c>
      <c r="F62" s="65">
        <f>+JUILLET[[#This Row],[RTT ]]</f>
        <v>0</v>
      </c>
      <c r="G62" s="65">
        <f>+JUILLET[[#This Row],[CSP ]]</f>
        <v>0</v>
      </c>
      <c r="H62" s="65">
        <f>+JUILLET[[#This Row],[HAB ]]</f>
        <v>0</v>
      </c>
      <c r="I62" s="65">
        <f>+JUILLET[[#This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750</v>
      </c>
      <c r="AP63" s="73">
        <f>SUM(AP11:AP40)</f>
        <v>0</v>
      </c>
      <c r="AQ63" s="73">
        <f>SUM(AQ11:AQ40)</f>
        <v>-32</v>
      </c>
      <c r="AR63" s="73">
        <f>SUM(AR11:AR40)</f>
        <v>-14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125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S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1350</v>
      </c>
      <c r="AP67" s="86">
        <f t="shared" si="10"/>
        <v>0</v>
      </c>
      <c r="AQ67" s="86">
        <f t="shared" si="10"/>
        <v>-32</v>
      </c>
      <c r="AR67" s="86">
        <f t="shared" si="10"/>
        <v>-14</v>
      </c>
      <c r="AS67" s="86">
        <f t="shared" si="10"/>
        <v>0</v>
      </c>
    </row>
    <row r="68" spans="2:45" ht="14.25" customHeight="1"/>
    <row r="69" spans="2:45" ht="14.25" customHeight="1"/>
    <row r="70" spans="2:45" ht="14.25" customHeight="1"/>
    <row r="71" spans="2:45" ht="14.25" customHeight="1"/>
    <row r="72" spans="2:45" ht="14.25" customHeight="1"/>
    <row r="73" spans="2:45" ht="14.25" customHeight="1"/>
    <row r="74" spans="2:45" ht="14.25" customHeight="1"/>
    <row r="75" spans="2:45" ht="14.25" customHeight="1"/>
    <row r="76" spans="2:45" ht="14.25" customHeight="1"/>
    <row r="77" spans="2:45" ht="14.25" customHeight="1"/>
    <row r="78" spans="2:45" ht="14.25" customHeight="1"/>
    <row r="79" spans="2:45" ht="14.25" customHeight="1"/>
    <row r="80" spans="2:45" ht="14.25" customHeight="1"/>
    <row r="81" ht="14.25" customHeight="1"/>
    <row r="82" ht="14.25" customHeight="1"/>
    <row r="83" ht="14.25" customHeight="1"/>
    <row r="84" ht="14.25" customHeight="1"/>
    <row r="85" ht="14.25" customHeight="1"/>
    <row r="86" ht="14.25" customHeight="1"/>
    <row r="87" ht="14.25" customHeight="1"/>
    <row r="88" ht="14.25" customHeight="1"/>
    <row r="89" ht="14.25" customHeight="1"/>
    <row r="90" ht="14.25" customHeight="1"/>
    <row r="91" ht="14.25" customHeight="1"/>
    <row r="92" ht="14.25" customHeight="1"/>
    <row r="93" ht="14.25" customHeight="1"/>
    <row r="94" ht="14.25" customHeight="1"/>
    <row r="95" ht="14.25" customHeight="1"/>
    <row r="96" ht="14.25" customHeight="1"/>
    <row r="97" ht="14.25" customHeight="1"/>
    <row r="98" ht="14.25" customHeight="1"/>
    <row r="99" ht="14.25" customHeight="1"/>
    <row r="100" ht="14.25" customHeight="1"/>
    <row r="101" ht="14.25" customHeight="1"/>
    <row r="102" ht="14.25" customHeight="1"/>
    <row r="103" ht="14.25" customHeight="1"/>
    <row r="104" ht="14.25" customHeight="1"/>
    <row r="105" ht="14.25" customHeight="1"/>
    <row r="106" ht="14.25" customHeight="1"/>
    <row r="107" ht="14.25" customHeight="1"/>
    <row r="108" ht="14.25" customHeight="1"/>
    <row r="109" ht="14.25" customHeight="1"/>
    <row r="110" ht="14.25" customHeight="1"/>
    <row r="111" ht="14.25" customHeight="1"/>
    <row r="112" ht="14.25" customHeight="1"/>
    <row r="113" ht="14.25" customHeight="1"/>
    <row r="114" ht="14.25" customHeight="1"/>
    <row r="115" ht="14.25" customHeight="1"/>
    <row r="116" ht="14.25" customHeight="1"/>
    <row r="117" ht="14.25" customHeight="1"/>
    <row r="118" ht="14.25" customHeight="1"/>
    <row r="119" ht="14.25" customHeight="1"/>
    <row r="120" ht="14.25" customHeight="1"/>
    <row r="121" ht="14.25" customHeight="1"/>
    <row r="122" ht="14.25" customHeight="1"/>
    <row r="123" ht="14.25" customHeight="1"/>
    <row r="124" ht="14.25" customHeight="1"/>
    <row r="125" ht="14.25" customHeight="1"/>
    <row r="126" ht="14.25" customHeight="1"/>
    <row r="127" ht="14.25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N1"/>
    <mergeCell ref="E4:I4"/>
    <mergeCell ref="AO4:AS4"/>
  </mergeCells>
  <conditionalFormatting sqref="J7:AN62">
    <cfRule type="cellIs" dxfId="532" priority="13" stopIfTrue="1" operator="equal">
      <formula>"RCL"</formula>
    </cfRule>
    <cfRule type="cellIs" dxfId="531" priority="14" stopIfTrue="1" operator="equal">
      <formula>"RC"</formula>
    </cfRule>
    <cfRule type="cellIs" dxfId="530" priority="16" operator="equal">
      <formula>"MAL"</formula>
    </cfRule>
    <cfRule type="cellIs" dxfId="529" priority="17" operator="equal">
      <formula>"RJF"</formula>
    </cfRule>
    <cfRule type="cellIs" dxfId="528" priority="18" operator="equal">
      <formula>"HAB"</formula>
    </cfRule>
    <cfRule type="cellIs" dxfId="527" priority="19" operator="equal">
      <formula>"CSP"</formula>
    </cfRule>
    <cfRule type="cellIs" dxfId="526" priority="20" operator="equal">
      <formula>"RTT"</formula>
    </cfRule>
    <cfRule type="cellIs" dxfId="525" priority="21" operator="equal">
      <formula>"CP"</formula>
    </cfRule>
    <cfRule type="containsText" dxfId="524" priority="22" operator="containsText" text="F">
      <formula>NOT(ISERROR(SEARCH("F",J7)))</formula>
    </cfRule>
  </conditionalFormatting>
  <conditionalFormatting sqref="J7:AN62">
    <cfRule type="notContainsBlanks" dxfId="523" priority="23">
      <formula>LEN(TRIM(J7))&gt;0</formula>
    </cfRule>
  </conditionalFormatting>
  <conditionalFormatting sqref="AO7:AS62">
    <cfRule type="cellIs" dxfId="522" priority="15" operator="lessThan">
      <formula>0</formula>
    </cfRule>
  </conditionalFormatting>
  <conditionalFormatting sqref="J3:AN67">
    <cfRule type="expression" dxfId="521" priority="24">
      <formula>J$3=6</formula>
    </cfRule>
    <cfRule type="expression" dxfId="520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2B7792B7-5BB6-41D3-ACC5-8D94D0BB845D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EC1A7B54-4A96-4F73-B889-B5443F979B66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51" id="{FE289108-5F85-4F8F-B6C2-A4CD78E6757D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2" id="{F9A1BA3A-F224-4947-A8BF-FCB7344FD796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3" id="{FED1393B-5F6F-4AB8-B57E-4BAE6875EFC2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4" id="{E08D573F-7ED8-48D6-AA94-884EECAC2925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5" id="{F9855BB0-3D96-4F1B-AC14-0310070AA2EC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6" id="{1D7DF7D4-AB6D-4572-9A13-E1869FA98A83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7" id="{363F6735-E8AF-4556-8B17-2CC05D064EBF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8" id="{1E762B10-CF74-48D6-8448-7ECDBAD9F787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59" id="{CD03D7A0-363E-44EA-BB9C-2CB848AF3941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E1812CE1-7E98-4A2A-94B9-C3E7306BA3F6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 filterMode="1">
    <tabColor theme="3" tint="-0.499984740745262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R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43">
        <f>+J5</f>
        <v>42979</v>
      </c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</row>
    <row r="2" spans="1:49" ht="6" customHeight="1">
      <c r="C2" s="25"/>
      <c r="J2" s="109">
        <f>+J5</f>
        <v>42979</v>
      </c>
      <c r="K2" s="109">
        <f t="shared" ref="K2:AM2" si="0">+K5</f>
        <v>42980</v>
      </c>
      <c r="L2" s="109">
        <f t="shared" si="0"/>
        <v>42981</v>
      </c>
      <c r="M2" s="109">
        <f t="shared" si="0"/>
        <v>42982</v>
      </c>
      <c r="N2" s="109">
        <f t="shared" si="0"/>
        <v>42983</v>
      </c>
      <c r="O2" s="109">
        <f t="shared" si="0"/>
        <v>42984</v>
      </c>
      <c r="P2" s="109">
        <f t="shared" si="0"/>
        <v>42985</v>
      </c>
      <c r="Q2" s="109">
        <f t="shared" si="0"/>
        <v>42986</v>
      </c>
      <c r="R2" s="109">
        <f t="shared" si="0"/>
        <v>42987</v>
      </c>
      <c r="S2" s="109">
        <f t="shared" si="0"/>
        <v>42988</v>
      </c>
      <c r="T2" s="109">
        <f t="shared" si="0"/>
        <v>42989</v>
      </c>
      <c r="U2" s="109">
        <f t="shared" si="0"/>
        <v>42990</v>
      </c>
      <c r="V2" s="109">
        <f t="shared" si="0"/>
        <v>42991</v>
      </c>
      <c r="W2" s="109">
        <f t="shared" si="0"/>
        <v>42992</v>
      </c>
      <c r="X2" s="109">
        <f t="shared" si="0"/>
        <v>42993</v>
      </c>
      <c r="Y2" s="109">
        <f t="shared" si="0"/>
        <v>42994</v>
      </c>
      <c r="Z2" s="109">
        <f t="shared" si="0"/>
        <v>42995</v>
      </c>
      <c r="AA2" s="109">
        <f t="shared" si="0"/>
        <v>42996</v>
      </c>
      <c r="AB2" s="109">
        <f t="shared" si="0"/>
        <v>42997</v>
      </c>
      <c r="AC2" s="109">
        <f t="shared" si="0"/>
        <v>42998</v>
      </c>
      <c r="AD2" s="109">
        <f t="shared" si="0"/>
        <v>42999</v>
      </c>
      <c r="AE2" s="109">
        <f t="shared" si="0"/>
        <v>43000</v>
      </c>
      <c r="AF2" s="109">
        <f t="shared" si="0"/>
        <v>43001</v>
      </c>
      <c r="AG2" s="109">
        <f t="shared" si="0"/>
        <v>43002</v>
      </c>
      <c r="AH2" s="109">
        <f t="shared" si="0"/>
        <v>43003</v>
      </c>
      <c r="AI2" s="109">
        <f t="shared" si="0"/>
        <v>43004</v>
      </c>
      <c r="AJ2" s="109">
        <f t="shared" si="0"/>
        <v>43005</v>
      </c>
      <c r="AK2" s="109">
        <f t="shared" si="0"/>
        <v>43006</v>
      </c>
      <c r="AL2" s="109">
        <f t="shared" si="0"/>
        <v>43007</v>
      </c>
      <c r="AM2" s="109">
        <f t="shared" si="0"/>
        <v>43008</v>
      </c>
    </row>
    <row r="3" spans="1:49" ht="6.7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5</v>
      </c>
      <c r="K3" s="25">
        <f t="shared" si="1"/>
        <v>6</v>
      </c>
      <c r="L3" s="25">
        <f t="shared" si="1"/>
        <v>7</v>
      </c>
      <c r="M3" s="25">
        <f t="shared" si="1"/>
        <v>1</v>
      </c>
      <c r="N3" s="25">
        <f t="shared" si="1"/>
        <v>2</v>
      </c>
      <c r="O3" s="25">
        <f t="shared" si="1"/>
        <v>3</v>
      </c>
      <c r="P3" s="25">
        <f t="shared" si="1"/>
        <v>4</v>
      </c>
      <c r="Q3" s="25">
        <f t="shared" si="1"/>
        <v>5</v>
      </c>
      <c r="R3" s="25">
        <f t="shared" si="1"/>
        <v>6</v>
      </c>
      <c r="S3" s="25">
        <f t="shared" si="1"/>
        <v>7</v>
      </c>
      <c r="T3" s="25">
        <f t="shared" si="1"/>
        <v>1</v>
      </c>
      <c r="U3" s="25">
        <f t="shared" si="1"/>
        <v>2</v>
      </c>
      <c r="V3" s="25">
        <f t="shared" si="1"/>
        <v>3</v>
      </c>
      <c r="W3" s="25">
        <f t="shared" si="1"/>
        <v>4</v>
      </c>
      <c r="X3" s="25">
        <f t="shared" si="1"/>
        <v>5</v>
      </c>
      <c r="Y3" s="25">
        <f t="shared" si="1"/>
        <v>6</v>
      </c>
      <c r="Z3" s="25">
        <f t="shared" si="1"/>
        <v>7</v>
      </c>
      <c r="AA3" s="25">
        <f t="shared" si="1"/>
        <v>1</v>
      </c>
      <c r="AB3" s="25">
        <f t="shared" si="1"/>
        <v>2</v>
      </c>
      <c r="AC3" s="25">
        <f t="shared" si="1"/>
        <v>3</v>
      </c>
      <c r="AD3" s="25">
        <f t="shared" si="1"/>
        <v>4</v>
      </c>
      <c r="AE3" s="25">
        <f t="shared" si="1"/>
        <v>5</v>
      </c>
      <c r="AF3" s="25">
        <f t="shared" si="1"/>
        <v>6</v>
      </c>
      <c r="AG3" s="25">
        <f t="shared" si="1"/>
        <v>7</v>
      </c>
      <c r="AH3" s="25">
        <f t="shared" si="1"/>
        <v>1</v>
      </c>
      <c r="AI3" s="25">
        <f t="shared" si="1"/>
        <v>2</v>
      </c>
      <c r="AJ3" s="25">
        <f t="shared" si="1"/>
        <v>3</v>
      </c>
      <c r="AK3" s="25">
        <f t="shared" si="1"/>
        <v>4</v>
      </c>
      <c r="AL3" s="25">
        <f t="shared" si="1"/>
        <v>5</v>
      </c>
      <c r="AM3" s="25">
        <f t="shared" si="1"/>
        <v>6</v>
      </c>
      <c r="AN3" s="29"/>
      <c r="AO3" s="29"/>
      <c r="AP3" s="29"/>
      <c r="AQ3" s="29"/>
      <c r="AR3" s="29"/>
    </row>
    <row r="4" spans="1:49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M4" si="2">IF(J3=1,"Lu",IF(J3=2,"Ma",IF(J3=3,"Me",IF(J3=4,"Je",IF(J3=5,"Ve",IF(J3=6,"Sa",IF(J3=7,"Di")))))))</f>
        <v>Ve</v>
      </c>
      <c r="K4" s="35" t="str">
        <f t="shared" si="2"/>
        <v>Sa</v>
      </c>
      <c r="L4" s="35" t="str">
        <f t="shared" si="2"/>
        <v>Di</v>
      </c>
      <c r="M4" s="35" t="str">
        <f t="shared" si="2"/>
        <v>Lu</v>
      </c>
      <c r="N4" s="35" t="str">
        <f t="shared" si="2"/>
        <v>Ma</v>
      </c>
      <c r="O4" s="35" t="str">
        <f t="shared" si="2"/>
        <v>Me</v>
      </c>
      <c r="P4" s="35" t="str">
        <f t="shared" si="2"/>
        <v>Je</v>
      </c>
      <c r="Q4" s="35" t="str">
        <f t="shared" si="2"/>
        <v>Ve</v>
      </c>
      <c r="R4" s="35" t="str">
        <f t="shared" si="2"/>
        <v>Sa</v>
      </c>
      <c r="S4" s="35" t="str">
        <f t="shared" si="2"/>
        <v>Di</v>
      </c>
      <c r="T4" s="35" t="str">
        <f t="shared" si="2"/>
        <v>Lu</v>
      </c>
      <c r="U4" s="35" t="str">
        <f t="shared" si="2"/>
        <v>Ma</v>
      </c>
      <c r="V4" s="35" t="str">
        <f t="shared" si="2"/>
        <v>Me</v>
      </c>
      <c r="W4" s="35" t="str">
        <f t="shared" si="2"/>
        <v>Je</v>
      </c>
      <c r="X4" s="35" t="str">
        <f t="shared" si="2"/>
        <v>Ve</v>
      </c>
      <c r="Y4" s="35" t="str">
        <f t="shared" si="2"/>
        <v>Sa</v>
      </c>
      <c r="Z4" s="35" t="str">
        <f t="shared" si="2"/>
        <v>Di</v>
      </c>
      <c r="AA4" s="35" t="str">
        <f t="shared" si="2"/>
        <v>Lu</v>
      </c>
      <c r="AB4" s="35" t="str">
        <f t="shared" si="2"/>
        <v>Ma</v>
      </c>
      <c r="AC4" s="35" t="str">
        <f t="shared" si="2"/>
        <v>Me</v>
      </c>
      <c r="AD4" s="35" t="str">
        <f t="shared" si="2"/>
        <v>Je</v>
      </c>
      <c r="AE4" s="35" t="str">
        <f t="shared" si="2"/>
        <v>Ve</v>
      </c>
      <c r="AF4" s="35" t="str">
        <f t="shared" si="2"/>
        <v>Sa</v>
      </c>
      <c r="AG4" s="35" t="str">
        <f t="shared" si="2"/>
        <v>Di</v>
      </c>
      <c r="AH4" s="35" t="str">
        <f t="shared" si="2"/>
        <v>Lu</v>
      </c>
      <c r="AI4" s="35" t="str">
        <f t="shared" si="2"/>
        <v>Ma</v>
      </c>
      <c r="AJ4" s="35" t="str">
        <f t="shared" si="2"/>
        <v>Me</v>
      </c>
      <c r="AK4" s="35" t="str">
        <f t="shared" si="2"/>
        <v>Je</v>
      </c>
      <c r="AL4" s="35" t="str">
        <f t="shared" si="2"/>
        <v>Ve</v>
      </c>
      <c r="AM4" s="98" t="str">
        <f t="shared" si="2"/>
        <v>Sa</v>
      </c>
      <c r="AN4" s="137" t="s">
        <v>83</v>
      </c>
      <c r="AO4" s="138"/>
      <c r="AP4" s="138"/>
      <c r="AQ4" s="138"/>
      <c r="AR4" s="139"/>
    </row>
    <row r="5" spans="1:49" s="49" customFormat="1" ht="5.2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Paramètres!F10</f>
        <v>42979</v>
      </c>
      <c r="K5" s="47">
        <f>J5+1</f>
        <v>42980</v>
      </c>
      <c r="L5" s="47">
        <f t="shared" ref="L5:AM5" si="3">K5+1</f>
        <v>42981</v>
      </c>
      <c r="M5" s="47">
        <f t="shared" si="3"/>
        <v>42982</v>
      </c>
      <c r="N5" s="47">
        <f t="shared" si="3"/>
        <v>42983</v>
      </c>
      <c r="O5" s="47">
        <f t="shared" si="3"/>
        <v>42984</v>
      </c>
      <c r="P5" s="47">
        <f t="shared" si="3"/>
        <v>42985</v>
      </c>
      <c r="Q5" s="47">
        <f t="shared" si="3"/>
        <v>42986</v>
      </c>
      <c r="R5" s="47">
        <f t="shared" si="3"/>
        <v>42987</v>
      </c>
      <c r="S5" s="47">
        <f t="shared" si="3"/>
        <v>42988</v>
      </c>
      <c r="T5" s="47">
        <f t="shared" si="3"/>
        <v>42989</v>
      </c>
      <c r="U5" s="47">
        <f t="shared" si="3"/>
        <v>42990</v>
      </c>
      <c r="V5" s="47">
        <f t="shared" si="3"/>
        <v>42991</v>
      </c>
      <c r="W5" s="47">
        <f t="shared" si="3"/>
        <v>42992</v>
      </c>
      <c r="X5" s="47">
        <f t="shared" si="3"/>
        <v>42993</v>
      </c>
      <c r="Y5" s="47">
        <f t="shared" si="3"/>
        <v>42994</v>
      </c>
      <c r="Z5" s="47">
        <f t="shared" si="3"/>
        <v>42995</v>
      </c>
      <c r="AA5" s="47">
        <f t="shared" si="3"/>
        <v>42996</v>
      </c>
      <c r="AB5" s="47">
        <f t="shared" si="3"/>
        <v>42997</v>
      </c>
      <c r="AC5" s="47">
        <f t="shared" si="3"/>
        <v>42998</v>
      </c>
      <c r="AD5" s="47">
        <f t="shared" si="3"/>
        <v>42999</v>
      </c>
      <c r="AE5" s="47">
        <f t="shared" si="3"/>
        <v>43000</v>
      </c>
      <c r="AF5" s="47">
        <f t="shared" si="3"/>
        <v>43001</v>
      </c>
      <c r="AG5" s="47">
        <f t="shared" si="3"/>
        <v>43002</v>
      </c>
      <c r="AH5" s="47">
        <f t="shared" si="3"/>
        <v>43003</v>
      </c>
      <c r="AI5" s="47">
        <f t="shared" si="3"/>
        <v>43004</v>
      </c>
      <c r="AJ5" s="47">
        <f t="shared" si="3"/>
        <v>43005</v>
      </c>
      <c r="AK5" s="47">
        <f t="shared" si="3"/>
        <v>43006</v>
      </c>
      <c r="AL5" s="47">
        <f t="shared" si="3"/>
        <v>43007</v>
      </c>
      <c r="AM5" s="91">
        <f t="shared" si="3"/>
        <v>43008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+AOUT[[#This Row],[CP ]]</f>
        <v>25</v>
      </c>
      <c r="F7" s="65">
        <f>+AOUT[[#This Row],[RTT ]]</f>
        <v>0</v>
      </c>
      <c r="G7" s="65">
        <f>+AOUT[[#This Row],[CSP ]]</f>
        <v>0</v>
      </c>
      <c r="H7" s="65">
        <f>+AOUT[[#This Row],[HAB ]]</f>
        <v>0</v>
      </c>
      <c r="I7" s="65">
        <f>+AOUT[[#This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R38" si="4">E7-(COUNTIF($J7:$AM7,E$5))</f>
        <v>25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7">
        <f t="shared" si="4"/>
        <v>0</v>
      </c>
    </row>
    <row r="8" spans="1:49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+AOUT[[#This Row],[CP ]]</f>
        <v>25</v>
      </c>
      <c r="F8" s="65">
        <f>+AOUT[[#This Row],[RTT ]]</f>
        <v>0</v>
      </c>
      <c r="G8" s="65">
        <f>+AOUT[[#This Row],[CSP ]]</f>
        <v>0</v>
      </c>
      <c r="H8" s="65">
        <f>+AOUT[[#This Row],[HAB ]]</f>
        <v>0</v>
      </c>
      <c r="I8" s="65">
        <f>+AOUT[[#This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25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7">
        <f t="shared" si="4"/>
        <v>0</v>
      </c>
    </row>
    <row r="9" spans="1:49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+AOUT[[#This Row],[CP ]]</f>
        <v>25</v>
      </c>
      <c r="F9" s="65">
        <f>+AOUT[[#This Row],[RTT ]]</f>
        <v>0</v>
      </c>
      <c r="G9" s="65">
        <f>+AOUT[[#This Row],[CSP ]]</f>
        <v>0</v>
      </c>
      <c r="H9" s="65">
        <f>+AOUT[[#This Row],[HAB ]]</f>
        <v>0</v>
      </c>
      <c r="I9" s="65">
        <f>+AOUT[[#This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25</v>
      </c>
      <c r="AO9" s="65">
        <f t="shared" si="4"/>
        <v>0</v>
      </c>
      <c r="AP9" s="65">
        <f t="shared" si="4"/>
        <v>0</v>
      </c>
      <c r="AQ9" s="65">
        <f t="shared" si="4"/>
        <v>0</v>
      </c>
      <c r="AR9" s="67">
        <f t="shared" si="4"/>
        <v>0</v>
      </c>
    </row>
    <row r="10" spans="1:49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+AOUT[[#This Row],[CP ]]</f>
        <v>25</v>
      </c>
      <c r="F10" s="128">
        <f>+AOUT[[#This Row],[RTT ]]</f>
        <v>0</v>
      </c>
      <c r="G10" s="128">
        <f>+AOUT[[#This Row],[CSP ]]</f>
        <v>0</v>
      </c>
      <c r="H10" s="128">
        <f>+AOUT[[#This Row],[HAB ]]</f>
        <v>0</v>
      </c>
      <c r="I10" s="128">
        <f>+AOUT[[#This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4"/>
      <c r="AN10" s="135">
        <f t="shared" si="4"/>
        <v>25</v>
      </c>
      <c r="AO10" s="128">
        <f t="shared" si="4"/>
        <v>0</v>
      </c>
      <c r="AP10" s="128">
        <f t="shared" si="4"/>
        <v>0</v>
      </c>
      <c r="AQ10" s="128">
        <f t="shared" si="4"/>
        <v>0</v>
      </c>
      <c r="AR10" s="133">
        <f t="shared" si="4"/>
        <v>0</v>
      </c>
    </row>
    <row r="11" spans="1:49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+AOUT[[#This Row],[CP ]]</f>
        <v>25</v>
      </c>
      <c r="F11" s="65">
        <f>+AOUT[[#This Row],[RTT ]]</f>
        <v>0</v>
      </c>
      <c r="G11" s="65">
        <f>+AOUT[[#This Row],[CSP ]]</f>
        <v>-2</v>
      </c>
      <c r="H11" s="65">
        <f>+AOUT[[#This Row],[HAB ]]</f>
        <v>0</v>
      </c>
      <c r="I11" s="65">
        <f>+AOUT[[#This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25</v>
      </c>
      <c r="AO11" s="65">
        <f t="shared" si="4"/>
        <v>0</v>
      </c>
      <c r="AP11" s="65">
        <f t="shared" si="4"/>
        <v>-2</v>
      </c>
      <c r="AQ11" s="65">
        <f t="shared" si="4"/>
        <v>0</v>
      </c>
      <c r="AR11" s="67">
        <f t="shared" si="4"/>
        <v>0</v>
      </c>
    </row>
    <row r="12" spans="1:49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+AOUT[[#This Row],[CP ]]</f>
        <v>25</v>
      </c>
      <c r="F12" s="65">
        <f>+AOUT[[#This Row],[RTT ]]</f>
        <v>0</v>
      </c>
      <c r="G12" s="65">
        <f>+AOUT[[#This Row],[CSP ]]</f>
        <v>0</v>
      </c>
      <c r="H12" s="65">
        <f>+AOUT[[#This Row],[HAB ]]</f>
        <v>0</v>
      </c>
      <c r="I12" s="65">
        <f>+AOUT[[#This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25</v>
      </c>
      <c r="AO12" s="65">
        <f t="shared" si="4"/>
        <v>0</v>
      </c>
      <c r="AP12" s="65">
        <f t="shared" si="4"/>
        <v>0</v>
      </c>
      <c r="AQ12" s="65">
        <f t="shared" si="4"/>
        <v>0</v>
      </c>
      <c r="AR12" s="67">
        <f t="shared" si="4"/>
        <v>0</v>
      </c>
    </row>
    <row r="13" spans="1:49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+AOUT[[#This Row],[CP ]]</f>
        <v>25</v>
      </c>
      <c r="F13" s="65">
        <f>+AOUT[[#This Row],[RTT ]]</f>
        <v>0</v>
      </c>
      <c r="G13" s="65">
        <f>+AOUT[[#This Row],[CSP ]]</f>
        <v>-2</v>
      </c>
      <c r="H13" s="65">
        <f>+AOUT[[#This Row],[HAB ]]</f>
        <v>0</v>
      </c>
      <c r="I13" s="65">
        <f>+AOUT[[#This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25</v>
      </c>
      <c r="AO13" s="65">
        <f t="shared" si="4"/>
        <v>0</v>
      </c>
      <c r="AP13" s="65">
        <f t="shared" si="4"/>
        <v>-2</v>
      </c>
      <c r="AQ13" s="65">
        <f t="shared" si="4"/>
        <v>0</v>
      </c>
      <c r="AR13" s="67">
        <f t="shared" si="4"/>
        <v>0</v>
      </c>
    </row>
    <row r="14" spans="1:49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+AOUT[[#This Row],[CP ]]</f>
        <v>25</v>
      </c>
      <c r="F14" s="65">
        <f>+AOUT[[#This Row],[RTT ]]</f>
        <v>0</v>
      </c>
      <c r="G14" s="65">
        <f>+AOUT[[#This Row],[CSP ]]</f>
        <v>-2</v>
      </c>
      <c r="H14" s="65">
        <f>+AOUT[[#This Row],[HAB ]]</f>
        <v>0</v>
      </c>
      <c r="I14" s="65">
        <f>+AOUT[[#This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25</v>
      </c>
      <c r="AO14" s="65">
        <f t="shared" si="4"/>
        <v>0</v>
      </c>
      <c r="AP14" s="65">
        <f t="shared" si="4"/>
        <v>-2</v>
      </c>
      <c r="AQ14" s="65">
        <f t="shared" si="4"/>
        <v>0</v>
      </c>
      <c r="AR14" s="67">
        <f t="shared" si="4"/>
        <v>0</v>
      </c>
    </row>
    <row r="15" spans="1:49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+AOUT[[#This Row],[CP ]]</f>
        <v>25</v>
      </c>
      <c r="F15" s="65">
        <f>+AOUT[[#This Row],[RTT ]]</f>
        <v>0</v>
      </c>
      <c r="G15" s="65">
        <f>+AOUT[[#This Row],[CSP ]]</f>
        <v>-2</v>
      </c>
      <c r="H15" s="65">
        <f>+AOUT[[#This Row],[HAB ]]</f>
        <v>-2</v>
      </c>
      <c r="I15" s="65">
        <f>+AOUT[[#This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25</v>
      </c>
      <c r="AO15" s="65">
        <f t="shared" si="4"/>
        <v>0</v>
      </c>
      <c r="AP15" s="65">
        <f t="shared" si="4"/>
        <v>-2</v>
      </c>
      <c r="AQ15" s="65">
        <f t="shared" si="4"/>
        <v>-2</v>
      </c>
      <c r="AR15" s="67">
        <f t="shared" si="4"/>
        <v>0</v>
      </c>
    </row>
    <row r="16" spans="1:49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+AOUT[[#This Row],[CP ]]</f>
        <v>25</v>
      </c>
      <c r="F16" s="65">
        <f>+AOUT[[#This Row],[RTT ]]</f>
        <v>0</v>
      </c>
      <c r="G16" s="65">
        <f>+AOUT[[#This Row],[CSP ]]</f>
        <v>0</v>
      </c>
      <c r="H16" s="65">
        <f>+AOUT[[#This Row],[HAB ]]</f>
        <v>0</v>
      </c>
      <c r="I16" s="65">
        <f>+AOUT[[#This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25</v>
      </c>
      <c r="AO16" s="65">
        <f t="shared" si="4"/>
        <v>0</v>
      </c>
      <c r="AP16" s="65">
        <f t="shared" si="4"/>
        <v>0</v>
      </c>
      <c r="AQ16" s="65">
        <f t="shared" si="4"/>
        <v>0</v>
      </c>
      <c r="AR16" s="67">
        <f t="shared" si="4"/>
        <v>0</v>
      </c>
      <c r="AW16" s="24"/>
    </row>
    <row r="17" spans="1:44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+AOUT[[#This Row],[CP ]]</f>
        <v>25</v>
      </c>
      <c r="F17" s="65">
        <f>+AOUT[[#This Row],[RTT ]]</f>
        <v>0</v>
      </c>
      <c r="G17" s="65">
        <f>+AOUT[[#This Row],[CSP ]]</f>
        <v>-2</v>
      </c>
      <c r="H17" s="65">
        <f>+AOUT[[#This Row],[HAB ]]</f>
        <v>0</v>
      </c>
      <c r="I17" s="65">
        <f>+AOUT[[#This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25</v>
      </c>
      <c r="AO17" s="65">
        <f t="shared" si="4"/>
        <v>0</v>
      </c>
      <c r="AP17" s="65">
        <f t="shared" si="4"/>
        <v>-2</v>
      </c>
      <c r="AQ17" s="65">
        <f t="shared" si="4"/>
        <v>0</v>
      </c>
      <c r="AR17" s="67">
        <f t="shared" si="4"/>
        <v>0</v>
      </c>
    </row>
    <row r="18" spans="1:44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+AOUT[[#This Row],[CP ]]</f>
        <v>25</v>
      </c>
      <c r="F18" s="65">
        <f>+AOUT[[#This Row],[RTT ]]</f>
        <v>0</v>
      </c>
      <c r="G18" s="65">
        <f>+AOUT[[#This Row],[CSP ]]</f>
        <v>-2</v>
      </c>
      <c r="H18" s="65">
        <f>+AOUT[[#This Row],[HAB ]]</f>
        <v>0</v>
      </c>
      <c r="I18" s="65">
        <f>+AOUT[[#This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25</v>
      </c>
      <c r="AO18" s="65">
        <f t="shared" si="4"/>
        <v>0</v>
      </c>
      <c r="AP18" s="65">
        <f t="shared" si="4"/>
        <v>-2</v>
      </c>
      <c r="AQ18" s="65">
        <f t="shared" si="4"/>
        <v>0</v>
      </c>
      <c r="AR18" s="67">
        <f t="shared" si="4"/>
        <v>0</v>
      </c>
    </row>
    <row r="19" spans="1:44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+AOUT[[#This Row],[CP ]]</f>
        <v>25</v>
      </c>
      <c r="F19" s="65">
        <f>+AOUT[[#This Row],[RTT ]]</f>
        <v>0</v>
      </c>
      <c r="G19" s="65">
        <f>+AOUT[[#This Row],[CSP ]]</f>
        <v>-2</v>
      </c>
      <c r="H19" s="65">
        <f>+AOUT[[#This Row],[HAB ]]</f>
        <v>0</v>
      </c>
      <c r="I19" s="65">
        <f>+AOUT[[#This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25</v>
      </c>
      <c r="AO19" s="65">
        <f t="shared" si="4"/>
        <v>0</v>
      </c>
      <c r="AP19" s="65">
        <f t="shared" si="4"/>
        <v>-2</v>
      </c>
      <c r="AQ19" s="65">
        <f t="shared" si="4"/>
        <v>0</v>
      </c>
      <c r="AR19" s="67">
        <f t="shared" si="4"/>
        <v>0</v>
      </c>
    </row>
    <row r="20" spans="1:44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+AOUT[[#This Row],[CP ]]</f>
        <v>25</v>
      </c>
      <c r="F20" s="65">
        <f>+AOUT[[#This Row],[RTT ]]</f>
        <v>0</v>
      </c>
      <c r="G20" s="65">
        <f>+AOUT[[#This Row],[CSP ]]</f>
        <v>-2</v>
      </c>
      <c r="H20" s="65">
        <f>+AOUT[[#This Row],[HAB ]]</f>
        <v>0</v>
      </c>
      <c r="I20" s="65">
        <f>+AOUT[[#This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25</v>
      </c>
      <c r="AO20" s="65">
        <f t="shared" si="4"/>
        <v>0</v>
      </c>
      <c r="AP20" s="65">
        <f t="shared" si="4"/>
        <v>-2</v>
      </c>
      <c r="AQ20" s="65">
        <f t="shared" si="4"/>
        <v>0</v>
      </c>
      <c r="AR20" s="67">
        <f t="shared" si="4"/>
        <v>0</v>
      </c>
    </row>
    <row r="21" spans="1:44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+AOUT[[#This Row],[CP ]]</f>
        <v>25</v>
      </c>
      <c r="F21" s="65">
        <f>+AOUT[[#This Row],[RTT ]]</f>
        <v>0</v>
      </c>
      <c r="G21" s="65">
        <f>+AOUT[[#This Row],[CSP ]]</f>
        <v>0</v>
      </c>
      <c r="H21" s="65">
        <f>+AOUT[[#This Row],[HAB ]]</f>
        <v>0</v>
      </c>
      <c r="I21" s="65">
        <f>+AOUT[[#This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25</v>
      </c>
      <c r="AO21" s="65">
        <f t="shared" si="4"/>
        <v>0</v>
      </c>
      <c r="AP21" s="65">
        <f t="shared" si="4"/>
        <v>0</v>
      </c>
      <c r="AQ21" s="65">
        <f t="shared" si="4"/>
        <v>0</v>
      </c>
      <c r="AR21" s="67">
        <f t="shared" si="4"/>
        <v>0</v>
      </c>
    </row>
    <row r="22" spans="1:44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+AOUT[[#This Row],[CP ]]</f>
        <v>25</v>
      </c>
      <c r="F22" s="65">
        <f>+AOUT[[#This Row],[RTT ]]</f>
        <v>0</v>
      </c>
      <c r="G22" s="65">
        <f>+AOUT[[#This Row],[CSP ]]</f>
        <v>0</v>
      </c>
      <c r="H22" s="65">
        <f>+AOUT[[#This Row],[HAB ]]</f>
        <v>0</v>
      </c>
      <c r="I22" s="65">
        <f>+AOUT[[#This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25</v>
      </c>
      <c r="AO22" s="65">
        <f t="shared" si="4"/>
        <v>0</v>
      </c>
      <c r="AP22" s="65">
        <f t="shared" si="4"/>
        <v>0</v>
      </c>
      <c r="AQ22" s="65">
        <f t="shared" si="4"/>
        <v>0</v>
      </c>
      <c r="AR22" s="67">
        <f t="shared" si="4"/>
        <v>0</v>
      </c>
    </row>
    <row r="23" spans="1:44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+AOUT[[#This Row],[CP ]]</f>
        <v>25</v>
      </c>
      <c r="F23" s="65">
        <f>+AOUT[[#This Row],[RTT ]]</f>
        <v>0</v>
      </c>
      <c r="G23" s="65">
        <f>+AOUT[[#This Row],[CSP ]]</f>
        <v>0</v>
      </c>
      <c r="H23" s="65">
        <f>+AOUT[[#This Row],[HAB ]]</f>
        <v>0</v>
      </c>
      <c r="I23" s="65">
        <f>+AOUT[[#This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25</v>
      </c>
      <c r="AO23" s="65">
        <f t="shared" si="4"/>
        <v>0</v>
      </c>
      <c r="AP23" s="65">
        <f t="shared" si="4"/>
        <v>0</v>
      </c>
      <c r="AQ23" s="65">
        <f t="shared" si="4"/>
        <v>0</v>
      </c>
      <c r="AR23" s="67">
        <f t="shared" si="4"/>
        <v>0</v>
      </c>
    </row>
    <row r="24" spans="1:44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+AOUT[[#This Row],[CP ]]</f>
        <v>25</v>
      </c>
      <c r="F24" s="65">
        <f>+AOUT[[#This Row],[RTT ]]</f>
        <v>0</v>
      </c>
      <c r="G24" s="65">
        <f>+AOUT[[#This Row],[CSP ]]</f>
        <v>0</v>
      </c>
      <c r="H24" s="65">
        <f>+AOUT[[#This Row],[HAB ]]</f>
        <v>0</v>
      </c>
      <c r="I24" s="65">
        <f>+AOUT[[#This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25</v>
      </c>
      <c r="AO24" s="65">
        <f t="shared" si="4"/>
        <v>0</v>
      </c>
      <c r="AP24" s="65">
        <f t="shared" si="4"/>
        <v>0</v>
      </c>
      <c r="AQ24" s="65">
        <f t="shared" si="4"/>
        <v>0</v>
      </c>
      <c r="AR24" s="67">
        <f t="shared" si="4"/>
        <v>0</v>
      </c>
    </row>
    <row r="25" spans="1:44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+AOUT[[#This Row],[CP ]]</f>
        <v>25</v>
      </c>
      <c r="F25" s="65">
        <f>+AOUT[[#This Row],[RTT ]]</f>
        <v>0</v>
      </c>
      <c r="G25" s="65">
        <f>+AOUT[[#This Row],[CSP ]]</f>
        <v>0</v>
      </c>
      <c r="H25" s="65">
        <f>+AOUT[[#This Row],[HAB ]]</f>
        <v>0</v>
      </c>
      <c r="I25" s="65">
        <f>+AOUT[[#This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25</v>
      </c>
      <c r="AO25" s="65">
        <f t="shared" si="4"/>
        <v>0</v>
      </c>
      <c r="AP25" s="65">
        <f t="shared" si="4"/>
        <v>0</v>
      </c>
      <c r="AQ25" s="65">
        <f t="shared" si="4"/>
        <v>0</v>
      </c>
      <c r="AR25" s="67">
        <f t="shared" si="4"/>
        <v>0</v>
      </c>
    </row>
    <row r="26" spans="1:44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+AOUT[[#This Row],[CP ]]</f>
        <v>25</v>
      </c>
      <c r="F26" s="65">
        <f>+AOUT[[#This Row],[RTT ]]</f>
        <v>0</v>
      </c>
      <c r="G26" s="65">
        <f>+AOUT[[#This Row],[CSP ]]</f>
        <v>-2</v>
      </c>
      <c r="H26" s="65">
        <f>+AOUT[[#This Row],[HAB ]]</f>
        <v>0</v>
      </c>
      <c r="I26" s="65">
        <f>+AOUT[[#This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25</v>
      </c>
      <c r="AO26" s="65">
        <f t="shared" si="4"/>
        <v>0</v>
      </c>
      <c r="AP26" s="65">
        <f t="shared" si="4"/>
        <v>-2</v>
      </c>
      <c r="AQ26" s="65">
        <f t="shared" si="4"/>
        <v>0</v>
      </c>
      <c r="AR26" s="67">
        <f t="shared" si="4"/>
        <v>0</v>
      </c>
    </row>
    <row r="27" spans="1:44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+AOUT[[#This Row],[CP ]]</f>
        <v>25</v>
      </c>
      <c r="F27" s="65">
        <f>+AOUT[[#This Row],[RTT ]]</f>
        <v>0</v>
      </c>
      <c r="G27" s="65">
        <f>+AOUT[[#This Row],[CSP ]]</f>
        <v>-2</v>
      </c>
      <c r="H27" s="65">
        <f>+AOUT[[#This Row],[HAB ]]</f>
        <v>0</v>
      </c>
      <c r="I27" s="65">
        <f>+AOUT[[#This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25</v>
      </c>
      <c r="AO27" s="65">
        <f t="shared" si="4"/>
        <v>0</v>
      </c>
      <c r="AP27" s="65">
        <f t="shared" si="4"/>
        <v>-2</v>
      </c>
      <c r="AQ27" s="65">
        <f t="shared" si="4"/>
        <v>0</v>
      </c>
      <c r="AR27" s="67">
        <f t="shared" si="4"/>
        <v>0</v>
      </c>
    </row>
    <row r="28" spans="1:44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+AOUT[[#This Row],[CP ]]</f>
        <v>25</v>
      </c>
      <c r="F28" s="65">
        <f>+AOUT[[#This Row],[RTT ]]</f>
        <v>0</v>
      </c>
      <c r="G28" s="65">
        <f>+AOUT[[#This Row],[CSP ]]</f>
        <v>0</v>
      </c>
      <c r="H28" s="65">
        <f>+AOUT[[#This Row],[HAB ]]</f>
        <v>-1</v>
      </c>
      <c r="I28" s="65">
        <f>+AOUT[[#This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25</v>
      </c>
      <c r="AO28" s="65">
        <f t="shared" si="4"/>
        <v>0</v>
      </c>
      <c r="AP28" s="65">
        <f t="shared" si="4"/>
        <v>0</v>
      </c>
      <c r="AQ28" s="65">
        <f t="shared" si="4"/>
        <v>-1</v>
      </c>
      <c r="AR28" s="67">
        <f t="shared" si="4"/>
        <v>0</v>
      </c>
    </row>
    <row r="29" spans="1:44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+AOUT[[#This Row],[CP ]]</f>
        <v>25</v>
      </c>
      <c r="F29" s="65">
        <f>+AOUT[[#This Row],[RTT ]]</f>
        <v>0</v>
      </c>
      <c r="G29" s="65">
        <f>+AOUT[[#This Row],[CSP ]]</f>
        <v>0</v>
      </c>
      <c r="H29" s="65">
        <f>+AOUT[[#This Row],[HAB ]]</f>
        <v>0</v>
      </c>
      <c r="I29" s="65">
        <f>+AOUT[[#This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25</v>
      </c>
      <c r="AO29" s="65">
        <f t="shared" si="4"/>
        <v>0</v>
      </c>
      <c r="AP29" s="65">
        <f t="shared" si="4"/>
        <v>0</v>
      </c>
      <c r="AQ29" s="65">
        <f t="shared" si="4"/>
        <v>0</v>
      </c>
      <c r="AR29" s="67">
        <f t="shared" si="4"/>
        <v>0</v>
      </c>
    </row>
    <row r="30" spans="1:44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+AOUT[[#This Row],[CP ]]</f>
        <v>25</v>
      </c>
      <c r="F30" s="65">
        <f>+AOUT[[#This Row],[RTT ]]</f>
        <v>0</v>
      </c>
      <c r="G30" s="65">
        <f>+AOUT[[#This Row],[CSP ]]</f>
        <v>-2</v>
      </c>
      <c r="H30" s="65">
        <f>+AOUT[[#This Row],[HAB ]]</f>
        <v>-2</v>
      </c>
      <c r="I30" s="65">
        <f>+AOUT[[#This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25</v>
      </c>
      <c r="AO30" s="65">
        <f t="shared" si="4"/>
        <v>0</v>
      </c>
      <c r="AP30" s="65">
        <f t="shared" si="4"/>
        <v>-2</v>
      </c>
      <c r="AQ30" s="65">
        <f t="shared" si="4"/>
        <v>-2</v>
      </c>
      <c r="AR30" s="67">
        <f t="shared" si="4"/>
        <v>0</v>
      </c>
    </row>
    <row r="31" spans="1:44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+AOUT[[#This Row],[CP ]]</f>
        <v>25</v>
      </c>
      <c r="F31" s="65">
        <f>+AOUT[[#This Row],[RTT ]]</f>
        <v>0</v>
      </c>
      <c r="G31" s="65">
        <f>+AOUT[[#This Row],[CSP ]]</f>
        <v>-2</v>
      </c>
      <c r="H31" s="65">
        <f>+AOUT[[#This Row],[HAB ]]</f>
        <v>0</v>
      </c>
      <c r="I31" s="65">
        <f>+AOUT[[#This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25</v>
      </c>
      <c r="AO31" s="65">
        <f t="shared" si="4"/>
        <v>0</v>
      </c>
      <c r="AP31" s="65">
        <f t="shared" si="4"/>
        <v>-2</v>
      </c>
      <c r="AQ31" s="65">
        <f t="shared" si="4"/>
        <v>0</v>
      </c>
      <c r="AR31" s="67">
        <f t="shared" si="4"/>
        <v>0</v>
      </c>
    </row>
    <row r="32" spans="1:44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+AOUT[[#This Row],[CP ]]</f>
        <v>25</v>
      </c>
      <c r="F32" s="65">
        <f>+AOUT[[#This Row],[RTT ]]</f>
        <v>0</v>
      </c>
      <c r="G32" s="65">
        <f>+AOUT[[#This Row],[CSP ]]</f>
        <v>0</v>
      </c>
      <c r="H32" s="65">
        <f>+AOUT[[#This Row],[HAB ]]</f>
        <v>0</v>
      </c>
      <c r="I32" s="65">
        <f>+AOUT[[#This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25</v>
      </c>
      <c r="AO32" s="65">
        <f t="shared" si="4"/>
        <v>0</v>
      </c>
      <c r="AP32" s="65">
        <f t="shared" si="4"/>
        <v>0</v>
      </c>
      <c r="AQ32" s="65">
        <f t="shared" si="4"/>
        <v>0</v>
      </c>
      <c r="AR32" s="67">
        <f t="shared" si="4"/>
        <v>0</v>
      </c>
    </row>
    <row r="33" spans="1:44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+AOUT[[#This Row],[CP ]]</f>
        <v>25</v>
      </c>
      <c r="F33" s="65">
        <f>+AOUT[[#This Row],[RTT ]]</f>
        <v>0</v>
      </c>
      <c r="G33" s="65">
        <f>+AOUT[[#This Row],[CSP ]]</f>
        <v>-2</v>
      </c>
      <c r="H33" s="65">
        <f>+AOUT[[#This Row],[HAB ]]</f>
        <v>-3</v>
      </c>
      <c r="I33" s="65">
        <f>+AOUT[[#This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25</v>
      </c>
      <c r="AO33" s="65">
        <f t="shared" si="4"/>
        <v>0</v>
      </c>
      <c r="AP33" s="65">
        <f t="shared" si="4"/>
        <v>-2</v>
      </c>
      <c r="AQ33" s="65">
        <f t="shared" si="4"/>
        <v>-3</v>
      </c>
      <c r="AR33" s="67">
        <f t="shared" si="4"/>
        <v>0</v>
      </c>
    </row>
    <row r="34" spans="1:44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+AOUT[[#This Row],[CP ]]</f>
        <v>25</v>
      </c>
      <c r="F34" s="65">
        <f>+AOUT[[#This Row],[RTT ]]</f>
        <v>0</v>
      </c>
      <c r="G34" s="65">
        <f>+AOUT[[#This Row],[CSP ]]</f>
        <v>-2</v>
      </c>
      <c r="H34" s="65">
        <f>+AOUT[[#This Row],[HAB ]]</f>
        <v>-2</v>
      </c>
      <c r="I34" s="65">
        <f>+AOUT[[#This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25</v>
      </c>
      <c r="AO34" s="65">
        <f t="shared" si="4"/>
        <v>0</v>
      </c>
      <c r="AP34" s="65">
        <f t="shared" si="4"/>
        <v>-2</v>
      </c>
      <c r="AQ34" s="65">
        <f t="shared" si="4"/>
        <v>-2</v>
      </c>
      <c r="AR34" s="67">
        <f t="shared" si="4"/>
        <v>0</v>
      </c>
    </row>
    <row r="35" spans="1:44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+AOUT[[#This Row],[CP ]]</f>
        <v>25</v>
      </c>
      <c r="F35" s="65">
        <f>+AOUT[[#This Row],[RTT ]]</f>
        <v>0</v>
      </c>
      <c r="G35" s="65">
        <f>+AOUT[[#This Row],[CSP ]]</f>
        <v>-2</v>
      </c>
      <c r="H35" s="65">
        <f>+AOUT[[#This Row],[HAB ]]</f>
        <v>-1</v>
      </c>
      <c r="I35" s="65">
        <f>+AOUT[[#This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25</v>
      </c>
      <c r="AO35" s="65">
        <f t="shared" si="4"/>
        <v>0</v>
      </c>
      <c r="AP35" s="65">
        <f t="shared" si="4"/>
        <v>-2</v>
      </c>
      <c r="AQ35" s="65">
        <f t="shared" si="4"/>
        <v>-1</v>
      </c>
      <c r="AR35" s="67">
        <f t="shared" si="4"/>
        <v>0</v>
      </c>
    </row>
    <row r="36" spans="1:44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+AOUT[[#This Row],[CP ]]</f>
        <v>25</v>
      </c>
      <c r="F36" s="65">
        <f>+AOUT[[#This Row],[RTT ]]</f>
        <v>0</v>
      </c>
      <c r="G36" s="65">
        <f>+AOUT[[#This Row],[CSP ]]</f>
        <v>-2</v>
      </c>
      <c r="H36" s="65">
        <f>+AOUT[[#This Row],[HAB ]]</f>
        <v>0</v>
      </c>
      <c r="I36" s="65">
        <f>+AOUT[[#This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25</v>
      </c>
      <c r="AO36" s="65">
        <f t="shared" si="4"/>
        <v>0</v>
      </c>
      <c r="AP36" s="65">
        <f t="shared" si="4"/>
        <v>-2</v>
      </c>
      <c r="AQ36" s="65">
        <f t="shared" si="4"/>
        <v>0</v>
      </c>
      <c r="AR36" s="67">
        <f t="shared" si="4"/>
        <v>0</v>
      </c>
    </row>
    <row r="37" spans="1:44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+AOUT[[#This Row],[CP ]]</f>
        <v>25</v>
      </c>
      <c r="F37" s="65">
        <f>+AOUT[[#This Row],[RTT ]]</f>
        <v>0</v>
      </c>
      <c r="G37" s="65">
        <f>+AOUT[[#This Row],[CSP ]]</f>
        <v>0</v>
      </c>
      <c r="H37" s="65">
        <f>+AOUT[[#This Row],[HAB ]]</f>
        <v>-2</v>
      </c>
      <c r="I37" s="65">
        <f>+AOUT[[#This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25</v>
      </c>
      <c r="AO37" s="65">
        <f t="shared" si="4"/>
        <v>0</v>
      </c>
      <c r="AP37" s="65">
        <f t="shared" si="4"/>
        <v>0</v>
      </c>
      <c r="AQ37" s="65">
        <f t="shared" si="4"/>
        <v>-2</v>
      </c>
      <c r="AR37" s="67">
        <f t="shared" si="4"/>
        <v>0</v>
      </c>
    </row>
    <row r="38" spans="1:44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+AOUT[[#This Row],[CP ]]</f>
        <v>25</v>
      </c>
      <c r="F38" s="65">
        <f>+AOUT[[#This Row],[RTT ]]</f>
        <v>0</v>
      </c>
      <c r="G38" s="65">
        <f>+AOUT[[#This Row],[CSP ]]</f>
        <v>0</v>
      </c>
      <c r="H38" s="65">
        <f>+AOUT[[#This Row],[HAB ]]</f>
        <v>-1</v>
      </c>
      <c r="I38" s="65">
        <f>+AOUT[[#This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25</v>
      </c>
      <c r="AO38" s="65">
        <f t="shared" si="4"/>
        <v>0</v>
      </c>
      <c r="AP38" s="65">
        <f t="shared" si="4"/>
        <v>0</v>
      </c>
      <c r="AQ38" s="65">
        <f t="shared" si="4"/>
        <v>-1</v>
      </c>
      <c r="AR38" s="67">
        <f t="shared" si="4"/>
        <v>0</v>
      </c>
    </row>
    <row r="39" spans="1:44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+AOUT[[#This Row],[CP ]]</f>
        <v>25</v>
      </c>
      <c r="F39" s="65">
        <f>+AOUT[[#This Row],[RTT ]]</f>
        <v>0</v>
      </c>
      <c r="G39" s="65">
        <f>+AOUT[[#This Row],[CSP ]]</f>
        <v>0</v>
      </c>
      <c r="H39" s="65">
        <f>+AOUT[[#This Row],[HAB ]]</f>
        <v>0</v>
      </c>
      <c r="I39" s="65">
        <f>+AOUT[[#This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R62" si="5">E39-(COUNTIF($J39:$AM39,E$5))</f>
        <v>25</v>
      </c>
      <c r="AO39" s="65">
        <f t="shared" si="5"/>
        <v>0</v>
      </c>
      <c r="AP39" s="65">
        <f t="shared" si="5"/>
        <v>0</v>
      </c>
      <c r="AQ39" s="65">
        <f t="shared" si="5"/>
        <v>0</v>
      </c>
      <c r="AR39" s="67">
        <f t="shared" si="5"/>
        <v>0</v>
      </c>
    </row>
    <row r="40" spans="1:44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+AOUT[[#This Row],[CP ]]</f>
        <v>25</v>
      </c>
      <c r="F40" s="65">
        <f>+AOUT[[#This Row],[RTT ]]</f>
        <v>0</v>
      </c>
      <c r="G40" s="65">
        <f>+AOUT[[#This Row],[CSP ]]</f>
        <v>0</v>
      </c>
      <c r="H40" s="65">
        <f>+AOUT[[#This Row],[HAB ]]</f>
        <v>0</v>
      </c>
      <c r="I40" s="65">
        <f>+AOUT[[#This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5"/>
        <v>25</v>
      </c>
      <c r="AO40" s="65">
        <f t="shared" si="5"/>
        <v>0</v>
      </c>
      <c r="AP40" s="65">
        <f t="shared" si="5"/>
        <v>0</v>
      </c>
      <c r="AQ40" s="65">
        <f t="shared" si="5"/>
        <v>0</v>
      </c>
      <c r="AR40" s="67">
        <f t="shared" si="5"/>
        <v>0</v>
      </c>
    </row>
    <row r="41" spans="1:44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+AOUT[[#This Row],[CP ]]</f>
        <v>25</v>
      </c>
      <c r="F41" s="65">
        <f>+AOUT[[#This Row],[RTT ]]</f>
        <v>0</v>
      </c>
      <c r="G41" s="65">
        <f>+AOUT[[#This Row],[CSP ]]</f>
        <v>0</v>
      </c>
      <c r="H41" s="65">
        <f>+AOUT[[#This Row],[HAB ]]</f>
        <v>0</v>
      </c>
      <c r="I41" s="65">
        <f>+AOUT[[#This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5"/>
        <v>25</v>
      </c>
      <c r="AO41" s="65">
        <f t="shared" si="5"/>
        <v>0</v>
      </c>
      <c r="AP41" s="65">
        <f t="shared" si="5"/>
        <v>0</v>
      </c>
      <c r="AQ41" s="65">
        <f t="shared" si="5"/>
        <v>0</v>
      </c>
      <c r="AR41" s="67">
        <f t="shared" si="5"/>
        <v>0</v>
      </c>
    </row>
    <row r="42" spans="1:44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+AOUT[[#This Row],[CP ]]</f>
        <v>25</v>
      </c>
      <c r="F42" s="65">
        <f>+AOUT[[#This Row],[RTT ]]</f>
        <v>0</v>
      </c>
      <c r="G42" s="65">
        <f>+AOUT[[#This Row],[CSP ]]</f>
        <v>0</v>
      </c>
      <c r="H42" s="65">
        <f>+AOUT[[#This Row],[HAB ]]</f>
        <v>0</v>
      </c>
      <c r="I42" s="65">
        <f>+AOUT[[#This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5"/>
        <v>25</v>
      </c>
      <c r="AO42" s="65">
        <f t="shared" si="5"/>
        <v>0</v>
      </c>
      <c r="AP42" s="65">
        <f t="shared" si="5"/>
        <v>0</v>
      </c>
      <c r="AQ42" s="65">
        <f t="shared" si="5"/>
        <v>0</v>
      </c>
      <c r="AR42" s="67">
        <f t="shared" si="5"/>
        <v>0</v>
      </c>
    </row>
    <row r="43" spans="1:44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+AOUT[[#This Row],[CP ]]</f>
        <v>25</v>
      </c>
      <c r="F43" s="65">
        <f>+AOUT[[#This Row],[RTT ]]</f>
        <v>0</v>
      </c>
      <c r="G43" s="65">
        <f>+AOUT[[#This Row],[CSP ]]</f>
        <v>0</v>
      </c>
      <c r="H43" s="65">
        <f>+AOUT[[#This Row],[HAB ]]</f>
        <v>0</v>
      </c>
      <c r="I43" s="65">
        <f>+AOUT[[#This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5"/>
        <v>25</v>
      </c>
      <c r="AO43" s="65">
        <f t="shared" si="5"/>
        <v>0</v>
      </c>
      <c r="AP43" s="65">
        <f t="shared" si="5"/>
        <v>0</v>
      </c>
      <c r="AQ43" s="65">
        <f t="shared" si="5"/>
        <v>0</v>
      </c>
      <c r="AR43" s="67">
        <f t="shared" si="5"/>
        <v>0</v>
      </c>
    </row>
    <row r="44" spans="1:44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+AOUT[[#This Row],[CP ]]</f>
        <v>25</v>
      </c>
      <c r="F44" s="65">
        <f>+AOUT[[#This Row],[RTT ]]</f>
        <v>0</v>
      </c>
      <c r="G44" s="65">
        <f>+AOUT[[#This Row],[CSP ]]</f>
        <v>0</v>
      </c>
      <c r="H44" s="65">
        <f>+AOUT[[#This Row],[HAB ]]</f>
        <v>0</v>
      </c>
      <c r="I44" s="65">
        <f>+AOUT[[#This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5"/>
        <v>25</v>
      </c>
      <c r="AO44" s="65">
        <f t="shared" si="5"/>
        <v>0</v>
      </c>
      <c r="AP44" s="65">
        <f t="shared" si="5"/>
        <v>0</v>
      </c>
      <c r="AQ44" s="65">
        <f t="shared" si="5"/>
        <v>0</v>
      </c>
      <c r="AR44" s="67">
        <f t="shared" si="5"/>
        <v>0</v>
      </c>
    </row>
    <row r="45" spans="1:44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+AOUT[[#This Row],[CP ]]</f>
        <v>25</v>
      </c>
      <c r="F45" s="65">
        <f>+AOUT[[#This Row],[RTT ]]</f>
        <v>0</v>
      </c>
      <c r="G45" s="65">
        <f>+AOUT[[#This Row],[CSP ]]</f>
        <v>0</v>
      </c>
      <c r="H45" s="65">
        <f>+AOUT[[#This Row],[HAB ]]</f>
        <v>0</v>
      </c>
      <c r="I45" s="65">
        <f>+AOUT[[#This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5"/>
        <v>25</v>
      </c>
      <c r="AO45" s="65">
        <f t="shared" si="5"/>
        <v>0</v>
      </c>
      <c r="AP45" s="65">
        <f t="shared" si="5"/>
        <v>0</v>
      </c>
      <c r="AQ45" s="65">
        <f t="shared" si="5"/>
        <v>0</v>
      </c>
      <c r="AR45" s="67">
        <f t="shared" si="5"/>
        <v>0</v>
      </c>
    </row>
    <row r="46" spans="1:44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+AOUT[[#This Row],[CP ]]</f>
        <v>25</v>
      </c>
      <c r="F46" s="65">
        <f>+AOUT[[#This Row],[RTT ]]</f>
        <v>0</v>
      </c>
      <c r="G46" s="65">
        <f>+AOUT[[#This Row],[CSP ]]</f>
        <v>0</v>
      </c>
      <c r="H46" s="65">
        <f>+AOUT[[#This Row],[HAB ]]</f>
        <v>0</v>
      </c>
      <c r="I46" s="65">
        <f>+AOUT[[#This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5"/>
        <v>25</v>
      </c>
      <c r="AO46" s="65">
        <f t="shared" si="5"/>
        <v>0</v>
      </c>
      <c r="AP46" s="65">
        <f t="shared" si="5"/>
        <v>0</v>
      </c>
      <c r="AQ46" s="65">
        <f t="shared" si="5"/>
        <v>0</v>
      </c>
      <c r="AR46" s="67">
        <f t="shared" si="5"/>
        <v>0</v>
      </c>
    </row>
    <row r="47" spans="1:44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+AOUT[[#This Row],[CP ]]</f>
        <v>25</v>
      </c>
      <c r="F47" s="65">
        <f>+AOUT[[#This Row],[RTT ]]</f>
        <v>0</v>
      </c>
      <c r="G47" s="65">
        <f>+AOUT[[#This Row],[CSP ]]</f>
        <v>0</v>
      </c>
      <c r="H47" s="65">
        <f>+AOUT[[#This Row],[HAB ]]</f>
        <v>0</v>
      </c>
      <c r="I47" s="65">
        <f>+AOUT[[#This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5"/>
        <v>25</v>
      </c>
      <c r="AO47" s="65">
        <f t="shared" si="5"/>
        <v>0</v>
      </c>
      <c r="AP47" s="65">
        <f t="shared" si="5"/>
        <v>0</v>
      </c>
      <c r="AQ47" s="65">
        <f t="shared" si="5"/>
        <v>0</v>
      </c>
      <c r="AR47" s="67">
        <f t="shared" si="5"/>
        <v>0</v>
      </c>
    </row>
    <row r="48" spans="1:44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+AOUT[[#This Row],[CP ]]</f>
        <v>25</v>
      </c>
      <c r="F48" s="65">
        <f>+AOUT[[#This Row],[RTT ]]</f>
        <v>0</v>
      </c>
      <c r="G48" s="65">
        <f>+AOUT[[#This Row],[CSP ]]</f>
        <v>0</v>
      </c>
      <c r="H48" s="65">
        <f>+AOUT[[#This Row],[HAB ]]</f>
        <v>0</v>
      </c>
      <c r="I48" s="65">
        <f>+AOUT[[#This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5"/>
        <v>25</v>
      </c>
      <c r="AO48" s="65">
        <f t="shared" si="5"/>
        <v>0</v>
      </c>
      <c r="AP48" s="65">
        <f t="shared" si="5"/>
        <v>0</v>
      </c>
      <c r="AQ48" s="65">
        <f t="shared" si="5"/>
        <v>0</v>
      </c>
      <c r="AR48" s="67">
        <f t="shared" si="5"/>
        <v>0</v>
      </c>
    </row>
    <row r="49" spans="1:44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+AOUT[[#This Row],[CP ]]</f>
        <v>25</v>
      </c>
      <c r="F49" s="65">
        <f>+AOUT[[#This Row],[RTT ]]</f>
        <v>0</v>
      </c>
      <c r="G49" s="65">
        <f>+AOUT[[#This Row],[CSP ]]</f>
        <v>0</v>
      </c>
      <c r="H49" s="65">
        <f>+AOUT[[#This Row],[HAB ]]</f>
        <v>0</v>
      </c>
      <c r="I49" s="65">
        <f>+AOUT[[#This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5"/>
        <v>25</v>
      </c>
      <c r="AO49" s="65">
        <f t="shared" si="5"/>
        <v>0</v>
      </c>
      <c r="AP49" s="65">
        <f t="shared" si="5"/>
        <v>0</v>
      </c>
      <c r="AQ49" s="65">
        <f t="shared" si="5"/>
        <v>0</v>
      </c>
      <c r="AR49" s="67">
        <f t="shared" si="5"/>
        <v>0</v>
      </c>
    </row>
    <row r="50" spans="1:44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+AOUT[[#This Row],[CP ]]</f>
        <v>25</v>
      </c>
      <c r="F50" s="65">
        <f>+AOUT[[#This Row],[RTT ]]</f>
        <v>0</v>
      </c>
      <c r="G50" s="65">
        <f>+AOUT[[#This Row],[CSP ]]</f>
        <v>0</v>
      </c>
      <c r="H50" s="65">
        <f>+AOUT[[#This Row],[HAB ]]</f>
        <v>0</v>
      </c>
      <c r="I50" s="65">
        <f>+AOUT[[#This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5"/>
        <v>25</v>
      </c>
      <c r="AO50" s="65">
        <f t="shared" si="5"/>
        <v>0</v>
      </c>
      <c r="AP50" s="65">
        <f t="shared" si="5"/>
        <v>0</v>
      </c>
      <c r="AQ50" s="65">
        <f t="shared" si="5"/>
        <v>0</v>
      </c>
      <c r="AR50" s="67">
        <f t="shared" si="5"/>
        <v>0</v>
      </c>
    </row>
    <row r="51" spans="1:44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+AOUT[[#This Row],[CP ]]</f>
        <v>25</v>
      </c>
      <c r="F51" s="65">
        <f>+AOUT[[#This Row],[RTT ]]</f>
        <v>0</v>
      </c>
      <c r="G51" s="65">
        <f>+AOUT[[#This Row],[CSP ]]</f>
        <v>0</v>
      </c>
      <c r="H51" s="65">
        <f>+AOUT[[#This Row],[HAB ]]</f>
        <v>0</v>
      </c>
      <c r="I51" s="65">
        <f>+AOUT[[#This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5"/>
        <v>25</v>
      </c>
      <c r="AO51" s="65">
        <f t="shared" si="5"/>
        <v>0</v>
      </c>
      <c r="AP51" s="65">
        <f t="shared" si="5"/>
        <v>0</v>
      </c>
      <c r="AQ51" s="65">
        <f t="shared" si="5"/>
        <v>0</v>
      </c>
      <c r="AR51" s="67">
        <f t="shared" si="5"/>
        <v>0</v>
      </c>
    </row>
    <row r="52" spans="1:44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+AOUT[[#This Row],[CP ]]</f>
        <v>25</v>
      </c>
      <c r="F52" s="65">
        <f>+AOUT[[#This Row],[RTT ]]</f>
        <v>0</v>
      </c>
      <c r="G52" s="65">
        <f>+AOUT[[#This Row],[CSP ]]</f>
        <v>0</v>
      </c>
      <c r="H52" s="65">
        <f>+AOUT[[#This Row],[HAB ]]</f>
        <v>0</v>
      </c>
      <c r="I52" s="65">
        <f>+AOUT[[#This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5"/>
        <v>25</v>
      </c>
      <c r="AO52" s="65">
        <f t="shared" si="5"/>
        <v>0</v>
      </c>
      <c r="AP52" s="65">
        <f t="shared" si="5"/>
        <v>0</v>
      </c>
      <c r="AQ52" s="65">
        <f t="shared" si="5"/>
        <v>0</v>
      </c>
      <c r="AR52" s="67">
        <f t="shared" si="5"/>
        <v>0</v>
      </c>
    </row>
    <row r="53" spans="1:44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+AOUT[[#This Row],[CP ]]</f>
        <v>25</v>
      </c>
      <c r="F53" s="65">
        <f>+AOUT[[#This Row],[RTT ]]</f>
        <v>0</v>
      </c>
      <c r="G53" s="65">
        <f>+AOUT[[#This Row],[CSP ]]</f>
        <v>0</v>
      </c>
      <c r="H53" s="65">
        <f>+AOUT[[#This Row],[HAB ]]</f>
        <v>0</v>
      </c>
      <c r="I53" s="65">
        <f>+AOUT[[#This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5"/>
        <v>25</v>
      </c>
      <c r="AO53" s="65">
        <f t="shared" si="5"/>
        <v>0</v>
      </c>
      <c r="AP53" s="65">
        <f t="shared" si="5"/>
        <v>0</v>
      </c>
      <c r="AQ53" s="65">
        <f t="shared" si="5"/>
        <v>0</v>
      </c>
      <c r="AR53" s="67">
        <f t="shared" si="5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+AOUT[[#This Row],[CP ]]</f>
        <v>25</v>
      </c>
      <c r="F54" s="65">
        <f>+AOUT[[#This Row],[RTT ]]</f>
        <v>0</v>
      </c>
      <c r="G54" s="65">
        <f>+AOUT[[#This Row],[CSP ]]</f>
        <v>0</v>
      </c>
      <c r="H54" s="65">
        <f>+AOUT[[#This Row],[HAB ]]</f>
        <v>0</v>
      </c>
      <c r="I54" s="65">
        <f>+AOUT[[#This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5"/>
        <v>25</v>
      </c>
      <c r="AO54" s="65">
        <f t="shared" si="5"/>
        <v>0</v>
      </c>
      <c r="AP54" s="65">
        <f t="shared" si="5"/>
        <v>0</v>
      </c>
      <c r="AQ54" s="65">
        <f t="shared" si="5"/>
        <v>0</v>
      </c>
      <c r="AR54" s="67">
        <f t="shared" si="5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+AOUT[[#This Row],[CP ]]</f>
        <v>25</v>
      </c>
      <c r="F55" s="65">
        <f>+AOUT[[#This Row],[RTT ]]</f>
        <v>0</v>
      </c>
      <c r="G55" s="65">
        <f>+AOUT[[#This Row],[CSP ]]</f>
        <v>0</v>
      </c>
      <c r="H55" s="65">
        <f>+AOUT[[#This Row],[HAB ]]</f>
        <v>0</v>
      </c>
      <c r="I55" s="65">
        <f>+AOUT[[#This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5"/>
        <v>25</v>
      </c>
      <c r="AO55" s="65">
        <f t="shared" si="5"/>
        <v>0</v>
      </c>
      <c r="AP55" s="65">
        <f t="shared" si="5"/>
        <v>0</v>
      </c>
      <c r="AQ55" s="65">
        <f t="shared" si="5"/>
        <v>0</v>
      </c>
      <c r="AR55" s="67">
        <f t="shared" si="5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+AOUT[[#This Row],[CP ]]</f>
        <v>25</v>
      </c>
      <c r="F56" s="65">
        <f>+AOUT[[#This Row],[RTT ]]</f>
        <v>0</v>
      </c>
      <c r="G56" s="65">
        <f>+AOUT[[#This Row],[CSP ]]</f>
        <v>0</v>
      </c>
      <c r="H56" s="65">
        <f>+AOUT[[#This Row],[HAB ]]</f>
        <v>0</v>
      </c>
      <c r="I56" s="65">
        <f>+AOUT[[#This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5"/>
        <v>25</v>
      </c>
      <c r="AO56" s="65">
        <f t="shared" si="5"/>
        <v>0</v>
      </c>
      <c r="AP56" s="65">
        <f t="shared" si="5"/>
        <v>0</v>
      </c>
      <c r="AQ56" s="65">
        <f t="shared" si="5"/>
        <v>0</v>
      </c>
      <c r="AR56" s="67">
        <f t="shared" si="5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+AOUT[[#This Row],[CP ]]</f>
        <v>25</v>
      </c>
      <c r="F57" s="65">
        <f>+AOUT[[#This Row],[RTT ]]</f>
        <v>0</v>
      </c>
      <c r="G57" s="65">
        <f>+AOUT[[#This Row],[CSP ]]</f>
        <v>0</v>
      </c>
      <c r="H57" s="65">
        <f>+AOUT[[#This Row],[HAB ]]</f>
        <v>0</v>
      </c>
      <c r="I57" s="65">
        <f>+AOUT[[#This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5"/>
        <v>25</v>
      </c>
      <c r="AO57" s="65">
        <f t="shared" si="5"/>
        <v>0</v>
      </c>
      <c r="AP57" s="65">
        <f t="shared" si="5"/>
        <v>0</v>
      </c>
      <c r="AQ57" s="65">
        <f t="shared" si="5"/>
        <v>0</v>
      </c>
      <c r="AR57" s="67">
        <f t="shared" si="5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+AOUT[[#This Row],[CP ]]</f>
        <v>25</v>
      </c>
      <c r="F58" s="65">
        <f>+AOUT[[#This Row],[RTT ]]</f>
        <v>0</v>
      </c>
      <c r="G58" s="65">
        <f>+AOUT[[#This Row],[CSP ]]</f>
        <v>0</v>
      </c>
      <c r="H58" s="65">
        <f>+AOUT[[#This Row],[HAB ]]</f>
        <v>0</v>
      </c>
      <c r="I58" s="65">
        <f>+AOUT[[#This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5"/>
        <v>25</v>
      </c>
      <c r="AO58" s="65">
        <f t="shared" si="5"/>
        <v>0</v>
      </c>
      <c r="AP58" s="65">
        <f t="shared" si="5"/>
        <v>0</v>
      </c>
      <c r="AQ58" s="65">
        <f t="shared" si="5"/>
        <v>0</v>
      </c>
      <c r="AR58" s="67">
        <f t="shared" si="5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+AOUT[[#This Row],[CP ]]</f>
        <v>25</v>
      </c>
      <c r="F59" s="65">
        <f>+AOUT[[#This Row],[RTT ]]</f>
        <v>0</v>
      </c>
      <c r="G59" s="65">
        <f>+AOUT[[#This Row],[CSP ]]</f>
        <v>0</v>
      </c>
      <c r="H59" s="65">
        <f>+AOUT[[#This Row],[HAB ]]</f>
        <v>0</v>
      </c>
      <c r="I59" s="65">
        <f>+AOUT[[#This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5"/>
        <v>25</v>
      </c>
      <c r="AO59" s="65">
        <f t="shared" si="5"/>
        <v>0</v>
      </c>
      <c r="AP59" s="65">
        <f t="shared" si="5"/>
        <v>0</v>
      </c>
      <c r="AQ59" s="65">
        <f t="shared" si="5"/>
        <v>0</v>
      </c>
      <c r="AR59" s="67">
        <f t="shared" si="5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+AOUT[[#This Row],[CP ]]</f>
        <v>25</v>
      </c>
      <c r="F60" s="65">
        <f>+AOUT[[#This Row],[RTT ]]</f>
        <v>0</v>
      </c>
      <c r="G60" s="65">
        <f>+AOUT[[#This Row],[CSP ]]</f>
        <v>0</v>
      </c>
      <c r="H60" s="65">
        <f>+AOUT[[#This Row],[HAB ]]</f>
        <v>0</v>
      </c>
      <c r="I60" s="65">
        <f>+AOUT[[#This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5"/>
        <v>25</v>
      </c>
      <c r="AO60" s="65">
        <f t="shared" si="5"/>
        <v>0</v>
      </c>
      <c r="AP60" s="65">
        <f t="shared" si="5"/>
        <v>0</v>
      </c>
      <c r="AQ60" s="65">
        <f t="shared" si="5"/>
        <v>0</v>
      </c>
      <c r="AR60" s="67">
        <f t="shared" si="5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+AOUT[[#This Row],[CP ]]</f>
        <v>0</v>
      </c>
      <c r="F61" s="65">
        <f>+AOUT[[#This Row],[RTT ]]</f>
        <v>0</v>
      </c>
      <c r="G61" s="65">
        <f>+AOUT[[#This Row],[CSP ]]</f>
        <v>0</v>
      </c>
      <c r="H61" s="65">
        <f>+AOUT[[#This Row],[HAB ]]</f>
        <v>0</v>
      </c>
      <c r="I61" s="65">
        <f>+AOUT[[#This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5"/>
        <v>0</v>
      </c>
      <c r="AO61" s="65">
        <f t="shared" si="5"/>
        <v>0</v>
      </c>
      <c r="AP61" s="65">
        <f t="shared" si="5"/>
        <v>0</v>
      </c>
      <c r="AQ61" s="65">
        <f t="shared" si="5"/>
        <v>0</v>
      </c>
      <c r="AR61" s="67">
        <f t="shared" si="5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+AOUT[[#This Row],[CP ]]</f>
        <v>0</v>
      </c>
      <c r="F62" s="65">
        <f>+AOUT[[#This Row],[RTT ]]</f>
        <v>0</v>
      </c>
      <c r="G62" s="65">
        <f>+AOUT[[#This Row],[CSP ]]</f>
        <v>0</v>
      </c>
      <c r="H62" s="65">
        <f>+AOUT[[#This Row],[HAB ]]</f>
        <v>0</v>
      </c>
      <c r="I62" s="65">
        <f>+AOUT[[#This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5"/>
        <v>0</v>
      </c>
      <c r="AO62" s="65">
        <f t="shared" si="5"/>
        <v>0</v>
      </c>
      <c r="AP62" s="65">
        <f t="shared" si="5"/>
        <v>0</v>
      </c>
      <c r="AQ62" s="65">
        <f t="shared" si="5"/>
        <v>0</v>
      </c>
      <c r="AR62" s="67">
        <f t="shared" si="5"/>
        <v>0</v>
      </c>
    </row>
    <row r="63" spans="1:44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M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95">
        <f t="shared" si="6"/>
        <v>0</v>
      </c>
      <c r="AN63" s="76">
        <f>SUM(AN11:AN40)</f>
        <v>750</v>
      </c>
      <c r="AO63" s="73">
        <f>SUM(AO11:AO40)</f>
        <v>0</v>
      </c>
      <c r="AP63" s="73">
        <f>SUM(AP11:AP40)</f>
        <v>-32</v>
      </c>
      <c r="AQ63" s="73">
        <f>SUM(AQ11:AQ40)</f>
        <v>-14</v>
      </c>
      <c r="AR63" s="73">
        <f>SUM(AR11:AR40)</f>
        <v>0</v>
      </c>
    </row>
    <row r="64" spans="1:44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96">
        <f t="shared" si="7"/>
        <v>0</v>
      </c>
      <c r="AN64" s="83">
        <f>SUM(AN59,AN7:AN10)</f>
        <v>125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95">
        <f t="shared" si="8"/>
        <v>0</v>
      </c>
      <c r="AN65" s="76">
        <f>SUM(AN61,AN54:AN58)</f>
        <v>125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M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96">
        <f t="shared" si="9"/>
        <v>0</v>
      </c>
      <c r="AN66" s="83">
        <f>SUM(AN60,AN41:AN53)</f>
        <v>350</v>
      </c>
      <c r="AO66" s="80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R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97">
        <f t="shared" si="10"/>
        <v>0</v>
      </c>
      <c r="AN67" s="89">
        <f t="shared" si="10"/>
        <v>1350</v>
      </c>
      <c r="AO67" s="86">
        <f t="shared" si="10"/>
        <v>0</v>
      </c>
      <c r="AP67" s="86">
        <f t="shared" si="10"/>
        <v>-32</v>
      </c>
      <c r="AQ67" s="86">
        <f t="shared" si="10"/>
        <v>-14</v>
      </c>
      <c r="AR67" s="86">
        <f t="shared" si="10"/>
        <v>0</v>
      </c>
    </row>
    <row r="68" spans="2:44" ht="19.5" customHeight="1"/>
    <row r="69" spans="2:44" ht="19.5" customHeight="1"/>
    <row r="70" spans="2:44" ht="19.5" customHeight="1"/>
    <row r="71" spans="2:44" ht="19.5" customHeight="1"/>
    <row r="72" spans="2:44" ht="19.5" customHeight="1"/>
    <row r="73" spans="2:44" ht="19.5" customHeight="1"/>
    <row r="74" spans="2:44" ht="19.5" customHeight="1"/>
    <row r="75" spans="2:44" ht="19.5" customHeight="1"/>
    <row r="76" spans="2:44" ht="19.5" customHeight="1"/>
    <row r="77" spans="2:44" ht="19.5" customHeight="1"/>
    <row r="78" spans="2:44" ht="19.5" customHeight="1"/>
    <row r="79" spans="2:44" ht="19.5" customHeight="1"/>
    <row r="80" spans="2:44" ht="19.5" customHeight="1"/>
    <row r="81" ht="19.5" customHeight="1"/>
    <row r="82" ht="19.5" customHeight="1"/>
    <row r="83" ht="19.5" customHeight="1"/>
    <row r="84" ht="19.5" customHeight="1"/>
    <row r="85" ht="19.5" customHeight="1"/>
    <row r="86" ht="19.5" customHeight="1"/>
    <row r="87" ht="19.5" customHeight="1"/>
    <row r="88" ht="19.5" customHeight="1"/>
    <row r="89" ht="19.5" customHeight="1"/>
    <row r="90" ht="19.5" customHeight="1"/>
    <row r="91" ht="19.5" customHeight="1"/>
    <row r="92" ht="19.5" customHeight="1"/>
    <row r="93" ht="19.5" customHeight="1"/>
    <row r="94" ht="19.5" customHeight="1"/>
    <row r="95" ht="19.5" customHeight="1"/>
    <row r="96" ht="19.5" customHeight="1"/>
    <row r="97" ht="19.5" customHeight="1"/>
    <row r="98" ht="19.5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M1"/>
    <mergeCell ref="E4:I4"/>
    <mergeCell ref="AN4:AR4"/>
  </mergeCells>
  <conditionalFormatting sqref="J7:AM62">
    <cfRule type="cellIs" dxfId="429" priority="13" stopIfTrue="1" operator="equal">
      <formula>"RCL"</formula>
    </cfRule>
    <cfRule type="cellIs" dxfId="428" priority="14" stopIfTrue="1" operator="equal">
      <formula>"RC"</formula>
    </cfRule>
    <cfRule type="cellIs" dxfId="427" priority="16" operator="equal">
      <formula>"MAL"</formula>
    </cfRule>
    <cfRule type="cellIs" dxfId="426" priority="17" operator="equal">
      <formula>"RJF"</formula>
    </cfRule>
    <cfRule type="cellIs" dxfId="425" priority="18" operator="equal">
      <formula>"HAB"</formula>
    </cfRule>
    <cfRule type="cellIs" dxfId="424" priority="19" operator="equal">
      <formula>"CSP"</formula>
    </cfRule>
    <cfRule type="cellIs" dxfId="423" priority="20" operator="equal">
      <formula>"RTT"</formula>
    </cfRule>
    <cfRule type="cellIs" dxfId="422" priority="21" operator="equal">
      <formula>"CP"</formula>
    </cfRule>
    <cfRule type="containsText" dxfId="421" priority="22" operator="containsText" text="F">
      <formula>NOT(ISERROR(SEARCH("F",J7)))</formula>
    </cfRule>
  </conditionalFormatting>
  <conditionalFormatting sqref="J7:AM62">
    <cfRule type="notContainsBlanks" dxfId="420" priority="23">
      <formula>LEN(TRIM(J7))&gt;0</formula>
    </cfRule>
  </conditionalFormatting>
  <conditionalFormatting sqref="AN7:AR62">
    <cfRule type="cellIs" dxfId="419" priority="15" operator="lessThan">
      <formula>0</formula>
    </cfRule>
  </conditionalFormatting>
  <conditionalFormatting sqref="J3:AM67">
    <cfRule type="expression" dxfId="418" priority="24">
      <formula>J$3=6</formula>
    </cfRule>
    <cfRule type="expression" dxfId="417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5AC6B542-6FAB-4802-8076-F1461002585B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15DBB4CF-505C-4F67-AB76-70FE06B2E06B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60" id="{AF909EE6-8FF6-45F4-9D2B-FC29DAEF440E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1" id="{8ABB1109-0D4D-4BE7-80E5-223E1ACA7F99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2" id="{C36B9991-B240-47C2-9819-CFF81F02F7DC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3" id="{016E14D6-02DA-48E5-8E10-1D5E360A2F9A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4" id="{F4DED0DD-9AB9-4CEE-A3B5-9AD1828F0ED8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5" id="{F0EC544F-FBFF-46C9-8A0C-7F9D81016756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6" id="{800F95C6-AB07-4840-AE11-6DD912AE655E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7" id="{BAD9E946-3344-40FB-A8E9-76675980A0FC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68" id="{7061DBA3-EFE2-4963-8CFF-2BE90A3D9C5A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CCF485B6-8B1C-446D-B1E5-BAC15EDA7359}">
            <xm:f>Paramètres!$K$18</xm:f>
            <xm:f>Paramètres!$K$19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 filterMode="1">
    <tabColor rgb="FFFFCC00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B10" sqref="B10:AS10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5.5" customHeight="1">
      <c r="C1" s="25"/>
      <c r="J1" s="140">
        <f>+J5</f>
        <v>43009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09">
        <f>+J5</f>
        <v>43009</v>
      </c>
      <c r="K2" s="109">
        <f t="shared" ref="K2:AN2" si="0">+K5</f>
        <v>43010</v>
      </c>
      <c r="L2" s="109">
        <f t="shared" si="0"/>
        <v>43011</v>
      </c>
      <c r="M2" s="109">
        <f t="shared" si="0"/>
        <v>43012</v>
      </c>
      <c r="N2" s="109">
        <f t="shared" si="0"/>
        <v>43013</v>
      </c>
      <c r="O2" s="109">
        <f t="shared" si="0"/>
        <v>43014</v>
      </c>
      <c r="P2" s="109">
        <f t="shared" si="0"/>
        <v>43015</v>
      </c>
      <c r="Q2" s="109">
        <f t="shared" si="0"/>
        <v>43016</v>
      </c>
      <c r="R2" s="109">
        <f t="shared" si="0"/>
        <v>43017</v>
      </c>
      <c r="S2" s="109">
        <f t="shared" si="0"/>
        <v>43018</v>
      </c>
      <c r="T2" s="109">
        <f t="shared" si="0"/>
        <v>43019</v>
      </c>
      <c r="U2" s="109">
        <f t="shared" si="0"/>
        <v>43020</v>
      </c>
      <c r="V2" s="109">
        <f t="shared" si="0"/>
        <v>43021</v>
      </c>
      <c r="W2" s="109">
        <f t="shared" si="0"/>
        <v>43022</v>
      </c>
      <c r="X2" s="109">
        <f t="shared" si="0"/>
        <v>43023</v>
      </c>
      <c r="Y2" s="109">
        <f t="shared" si="0"/>
        <v>43024</v>
      </c>
      <c r="Z2" s="109">
        <f t="shared" si="0"/>
        <v>43025</v>
      </c>
      <c r="AA2" s="109">
        <f t="shared" si="0"/>
        <v>43026</v>
      </c>
      <c r="AB2" s="109">
        <f t="shared" si="0"/>
        <v>43027</v>
      </c>
      <c r="AC2" s="109">
        <f t="shared" si="0"/>
        <v>43028</v>
      </c>
      <c r="AD2" s="109">
        <f t="shared" si="0"/>
        <v>43029</v>
      </c>
      <c r="AE2" s="109">
        <f t="shared" si="0"/>
        <v>43030</v>
      </c>
      <c r="AF2" s="109">
        <f t="shared" si="0"/>
        <v>43031</v>
      </c>
      <c r="AG2" s="109">
        <f t="shared" si="0"/>
        <v>43032</v>
      </c>
      <c r="AH2" s="109">
        <f t="shared" si="0"/>
        <v>43033</v>
      </c>
      <c r="AI2" s="109">
        <f t="shared" si="0"/>
        <v>43034</v>
      </c>
      <c r="AJ2" s="109">
        <f t="shared" si="0"/>
        <v>43035</v>
      </c>
      <c r="AK2" s="109">
        <f t="shared" si="0"/>
        <v>43036</v>
      </c>
      <c r="AL2" s="109">
        <f t="shared" si="0"/>
        <v>43037</v>
      </c>
      <c r="AM2" s="109">
        <f t="shared" si="0"/>
        <v>43038</v>
      </c>
      <c r="AN2" s="109">
        <f t="shared" si="0"/>
        <v>43039</v>
      </c>
    </row>
    <row r="3" spans="1:50" ht="12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7</v>
      </c>
      <c r="K3" s="25">
        <f t="shared" si="1"/>
        <v>1</v>
      </c>
      <c r="L3" s="25">
        <f t="shared" si="1"/>
        <v>2</v>
      </c>
      <c r="M3" s="25">
        <f t="shared" si="1"/>
        <v>3</v>
      </c>
      <c r="N3" s="25">
        <f t="shared" si="1"/>
        <v>4</v>
      </c>
      <c r="O3" s="25">
        <f t="shared" si="1"/>
        <v>5</v>
      </c>
      <c r="P3" s="25">
        <f t="shared" si="1"/>
        <v>6</v>
      </c>
      <c r="Q3" s="25">
        <f t="shared" si="1"/>
        <v>7</v>
      </c>
      <c r="R3" s="25">
        <f t="shared" si="1"/>
        <v>1</v>
      </c>
      <c r="S3" s="25">
        <f t="shared" si="1"/>
        <v>2</v>
      </c>
      <c r="T3" s="25">
        <f t="shared" si="1"/>
        <v>3</v>
      </c>
      <c r="U3" s="25">
        <f t="shared" si="1"/>
        <v>4</v>
      </c>
      <c r="V3" s="25">
        <f t="shared" si="1"/>
        <v>5</v>
      </c>
      <c r="W3" s="25">
        <f t="shared" si="1"/>
        <v>6</v>
      </c>
      <c r="X3" s="25">
        <f t="shared" si="1"/>
        <v>7</v>
      </c>
      <c r="Y3" s="25">
        <f t="shared" si="1"/>
        <v>1</v>
      </c>
      <c r="Z3" s="25">
        <f t="shared" si="1"/>
        <v>2</v>
      </c>
      <c r="AA3" s="25">
        <f t="shared" si="1"/>
        <v>3</v>
      </c>
      <c r="AB3" s="25">
        <f t="shared" si="1"/>
        <v>4</v>
      </c>
      <c r="AC3" s="25">
        <f t="shared" si="1"/>
        <v>5</v>
      </c>
      <c r="AD3" s="25">
        <f t="shared" si="1"/>
        <v>6</v>
      </c>
      <c r="AE3" s="25">
        <f t="shared" si="1"/>
        <v>7</v>
      </c>
      <c r="AF3" s="25">
        <f t="shared" si="1"/>
        <v>1</v>
      </c>
      <c r="AG3" s="25">
        <f t="shared" si="1"/>
        <v>2</v>
      </c>
      <c r="AH3" s="25">
        <f t="shared" si="1"/>
        <v>3</v>
      </c>
      <c r="AI3" s="25">
        <f t="shared" si="1"/>
        <v>4</v>
      </c>
      <c r="AJ3" s="25">
        <f t="shared" si="1"/>
        <v>5</v>
      </c>
      <c r="AK3" s="25">
        <f t="shared" si="1"/>
        <v>6</v>
      </c>
      <c r="AL3" s="25">
        <f t="shared" si="1"/>
        <v>7</v>
      </c>
      <c r="AM3" s="25">
        <f t="shared" si="1"/>
        <v>1</v>
      </c>
      <c r="AN3" s="31">
        <f t="shared" si="1"/>
        <v>2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Di</v>
      </c>
      <c r="K4" s="35" t="str">
        <f t="shared" si="2"/>
        <v>Lu</v>
      </c>
      <c r="L4" s="35" t="str">
        <f t="shared" si="2"/>
        <v>Ma</v>
      </c>
      <c r="M4" s="35" t="str">
        <f t="shared" si="2"/>
        <v>Me</v>
      </c>
      <c r="N4" s="35" t="str">
        <f t="shared" si="2"/>
        <v>Je</v>
      </c>
      <c r="O4" s="35" t="str">
        <f t="shared" si="2"/>
        <v>Ve</v>
      </c>
      <c r="P4" s="35" t="str">
        <f t="shared" si="2"/>
        <v>Sa</v>
      </c>
      <c r="Q4" s="35" t="str">
        <f t="shared" si="2"/>
        <v>Di</v>
      </c>
      <c r="R4" s="35" t="str">
        <f t="shared" si="2"/>
        <v>Lu</v>
      </c>
      <c r="S4" s="35" t="str">
        <f t="shared" si="2"/>
        <v>Ma</v>
      </c>
      <c r="T4" s="35" t="str">
        <f t="shared" si="2"/>
        <v>Me</v>
      </c>
      <c r="U4" s="35" t="str">
        <f t="shared" si="2"/>
        <v>Je</v>
      </c>
      <c r="V4" s="35" t="str">
        <f t="shared" si="2"/>
        <v>Ve</v>
      </c>
      <c r="W4" s="35" t="str">
        <f t="shared" si="2"/>
        <v>Sa</v>
      </c>
      <c r="X4" s="35" t="str">
        <f t="shared" si="2"/>
        <v>Di</v>
      </c>
      <c r="Y4" s="35" t="str">
        <f t="shared" si="2"/>
        <v>Lu</v>
      </c>
      <c r="Z4" s="35" t="str">
        <f t="shared" si="2"/>
        <v>Ma</v>
      </c>
      <c r="AA4" s="35" t="str">
        <f t="shared" si="2"/>
        <v>Me</v>
      </c>
      <c r="AB4" s="35" t="str">
        <f t="shared" si="2"/>
        <v>Je</v>
      </c>
      <c r="AC4" s="35" t="str">
        <f t="shared" si="2"/>
        <v>Ve</v>
      </c>
      <c r="AD4" s="35" t="str">
        <f t="shared" si="2"/>
        <v>Sa</v>
      </c>
      <c r="AE4" s="35" t="str">
        <f t="shared" si="2"/>
        <v>Di</v>
      </c>
      <c r="AF4" s="35" t="str">
        <f t="shared" si="2"/>
        <v>Lu</v>
      </c>
      <c r="AG4" s="35" t="str">
        <f t="shared" si="2"/>
        <v>Ma</v>
      </c>
      <c r="AH4" s="35" t="str">
        <f t="shared" si="2"/>
        <v>Me</v>
      </c>
      <c r="AI4" s="35" t="str">
        <f t="shared" si="2"/>
        <v>Je</v>
      </c>
      <c r="AJ4" s="35" t="str">
        <f t="shared" si="2"/>
        <v>Ve</v>
      </c>
      <c r="AK4" s="35" t="str">
        <f t="shared" si="2"/>
        <v>Sa</v>
      </c>
      <c r="AL4" s="35" t="str">
        <f t="shared" si="2"/>
        <v>Di</v>
      </c>
      <c r="AM4" s="35" t="str">
        <f t="shared" si="2"/>
        <v>Lu</v>
      </c>
      <c r="AN4" s="36" t="str">
        <f t="shared" si="2"/>
        <v>Ma</v>
      </c>
      <c r="AO4" s="137" t="s">
        <v>83</v>
      </c>
      <c r="AP4" s="138"/>
      <c r="AQ4" s="138"/>
      <c r="AR4" s="138"/>
      <c r="AS4" s="139"/>
    </row>
    <row r="5" spans="1:50" s="49" customFormat="1" ht="8.2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Paramètres!F11</f>
        <v>43009</v>
      </c>
      <c r="K5" s="47">
        <f>J5+1</f>
        <v>43010</v>
      </c>
      <c r="L5" s="47">
        <f t="shared" ref="L5:AN5" si="3">K5+1</f>
        <v>43011</v>
      </c>
      <c r="M5" s="47">
        <f t="shared" si="3"/>
        <v>43012</v>
      </c>
      <c r="N5" s="47">
        <f t="shared" si="3"/>
        <v>43013</v>
      </c>
      <c r="O5" s="47">
        <f t="shared" si="3"/>
        <v>43014</v>
      </c>
      <c r="P5" s="47">
        <f t="shared" si="3"/>
        <v>43015</v>
      </c>
      <c r="Q5" s="47">
        <f t="shared" si="3"/>
        <v>43016</v>
      </c>
      <c r="R5" s="47">
        <f t="shared" si="3"/>
        <v>43017</v>
      </c>
      <c r="S5" s="47">
        <f t="shared" si="3"/>
        <v>43018</v>
      </c>
      <c r="T5" s="47">
        <f t="shared" si="3"/>
        <v>43019</v>
      </c>
      <c r="U5" s="47">
        <f t="shared" si="3"/>
        <v>43020</v>
      </c>
      <c r="V5" s="47">
        <f t="shared" si="3"/>
        <v>43021</v>
      </c>
      <c r="W5" s="47">
        <f t="shared" si="3"/>
        <v>43022</v>
      </c>
      <c r="X5" s="47">
        <f t="shared" si="3"/>
        <v>43023</v>
      </c>
      <c r="Y5" s="47">
        <f t="shared" si="3"/>
        <v>43024</v>
      </c>
      <c r="Z5" s="47">
        <f t="shared" si="3"/>
        <v>43025</v>
      </c>
      <c r="AA5" s="47">
        <f t="shared" si="3"/>
        <v>43026</v>
      </c>
      <c r="AB5" s="47">
        <f t="shared" si="3"/>
        <v>43027</v>
      </c>
      <c r="AC5" s="47">
        <f t="shared" si="3"/>
        <v>43028</v>
      </c>
      <c r="AD5" s="47">
        <f t="shared" si="3"/>
        <v>43029</v>
      </c>
      <c r="AE5" s="47">
        <f t="shared" si="3"/>
        <v>43030</v>
      </c>
      <c r="AF5" s="47">
        <f t="shared" si="3"/>
        <v>43031</v>
      </c>
      <c r="AG5" s="47">
        <f t="shared" si="3"/>
        <v>43032</v>
      </c>
      <c r="AH5" s="47">
        <f t="shared" si="3"/>
        <v>43033</v>
      </c>
      <c r="AI5" s="47">
        <f t="shared" si="3"/>
        <v>43034</v>
      </c>
      <c r="AJ5" s="47">
        <f t="shared" si="3"/>
        <v>43035</v>
      </c>
      <c r="AK5" s="47">
        <f t="shared" si="3"/>
        <v>43036</v>
      </c>
      <c r="AL5" s="47">
        <f t="shared" si="3"/>
        <v>43037</v>
      </c>
      <c r="AM5" s="47">
        <f t="shared" si="3"/>
        <v>43038</v>
      </c>
      <c r="AN5" s="48">
        <f t="shared" si="3"/>
        <v>43039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+SEPTEMBRE[[#This Row],[CP ]]</f>
        <v>25</v>
      </c>
      <c r="F7" s="65">
        <f>+SEPTEMBRE[[#This Row],[RTT ]]</f>
        <v>0</v>
      </c>
      <c r="G7" s="65">
        <f>+SEPTEMBRE[[#This Row],[CSP ]]</f>
        <v>0</v>
      </c>
      <c r="H7" s="65">
        <f>+SEPTEMBRE[[#This Row],[HAB ]]</f>
        <v>0</v>
      </c>
      <c r="I7" s="65">
        <f>+SEPTEMBRE[[#This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25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+SEPTEMBRE[[#This Row],[CP ]]</f>
        <v>25</v>
      </c>
      <c r="F8" s="65">
        <f>+SEPTEMBRE[[#This Row],[RTT ]]</f>
        <v>0</v>
      </c>
      <c r="G8" s="65">
        <f>+SEPTEMBRE[[#This Row],[CSP ]]</f>
        <v>0</v>
      </c>
      <c r="H8" s="65">
        <f>+SEPTEMBRE[[#This Row],[HAB ]]</f>
        <v>0</v>
      </c>
      <c r="I8" s="65">
        <f>+SEPTEMBRE[[#This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25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+SEPTEMBRE[[#This Row],[CP ]]</f>
        <v>25</v>
      </c>
      <c r="F9" s="65">
        <f>+SEPTEMBRE[[#This Row],[RTT ]]</f>
        <v>0</v>
      </c>
      <c r="G9" s="65">
        <f>+SEPTEMBRE[[#This Row],[CSP ]]</f>
        <v>0</v>
      </c>
      <c r="H9" s="65">
        <f>+SEPTEMBRE[[#This Row],[HAB ]]</f>
        <v>0</v>
      </c>
      <c r="I9" s="65">
        <f>+SEPTEMBRE[[#This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25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+SEPTEMBRE[[#This Row],[CP ]]</f>
        <v>25</v>
      </c>
      <c r="F10" s="128">
        <f>+SEPTEMBRE[[#This Row],[RTT ]]</f>
        <v>0</v>
      </c>
      <c r="G10" s="128">
        <f>+SEPTEMBRE[[#This Row],[CSP ]]</f>
        <v>0</v>
      </c>
      <c r="H10" s="128">
        <f>+SEPTEMBRE[[#This Row],[HAB ]]</f>
        <v>0</v>
      </c>
      <c r="I10" s="128">
        <f>+SEPTEMBRE[[#This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25</v>
      </c>
      <c r="AP10" s="128">
        <f t="shared" si="4"/>
        <v>0</v>
      </c>
      <c r="AQ10" s="128">
        <f t="shared" si="4"/>
        <v>0</v>
      </c>
      <c r="AR10" s="128">
        <f t="shared" si="4"/>
        <v>0</v>
      </c>
      <c r="AS10" s="133">
        <f t="shared" si="4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+SEPTEMBRE[[#This Row],[CP ]]</f>
        <v>25</v>
      </c>
      <c r="F11" s="65">
        <f>+SEPTEMBRE[[#This Row],[RTT ]]</f>
        <v>0</v>
      </c>
      <c r="G11" s="65">
        <f>+SEPTEMBRE[[#This Row],[CSP ]]</f>
        <v>-2</v>
      </c>
      <c r="H11" s="65">
        <f>+SEPTEMBRE[[#This Row],[HAB ]]</f>
        <v>0</v>
      </c>
      <c r="I11" s="65">
        <f>+SEPTEMBRE[[#This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25</v>
      </c>
      <c r="AP11" s="65">
        <f t="shared" si="4"/>
        <v>0</v>
      </c>
      <c r="AQ11" s="65">
        <f t="shared" si="4"/>
        <v>-2</v>
      </c>
      <c r="AR11" s="65">
        <f t="shared" si="4"/>
        <v>0</v>
      </c>
      <c r="AS11" s="67">
        <f t="shared" si="4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+SEPTEMBRE[[#This Row],[CP ]]</f>
        <v>25</v>
      </c>
      <c r="F12" s="65">
        <f>+SEPTEMBRE[[#This Row],[RTT ]]</f>
        <v>0</v>
      </c>
      <c r="G12" s="65">
        <f>+SEPTEMBRE[[#This Row],[CSP ]]</f>
        <v>0</v>
      </c>
      <c r="H12" s="65">
        <f>+SEPTEMBRE[[#This Row],[HAB ]]</f>
        <v>0</v>
      </c>
      <c r="I12" s="65">
        <f>+SEPTEMBRE[[#This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25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+SEPTEMBRE[[#This Row],[CP ]]</f>
        <v>25</v>
      </c>
      <c r="F13" s="65">
        <f>+SEPTEMBRE[[#This Row],[RTT ]]</f>
        <v>0</v>
      </c>
      <c r="G13" s="65">
        <f>+SEPTEMBRE[[#This Row],[CSP ]]</f>
        <v>-2</v>
      </c>
      <c r="H13" s="65">
        <f>+SEPTEMBRE[[#This Row],[HAB ]]</f>
        <v>0</v>
      </c>
      <c r="I13" s="65">
        <f>+SEPTEMBRE[[#This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25</v>
      </c>
      <c r="AP13" s="65">
        <f t="shared" si="4"/>
        <v>0</v>
      </c>
      <c r="AQ13" s="65">
        <f t="shared" si="4"/>
        <v>-2</v>
      </c>
      <c r="AR13" s="65">
        <f t="shared" si="4"/>
        <v>0</v>
      </c>
      <c r="AS13" s="67">
        <f t="shared" si="4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+SEPTEMBRE[[#This Row],[CP ]]</f>
        <v>25</v>
      </c>
      <c r="F14" s="65">
        <f>+SEPTEMBRE[[#This Row],[RTT ]]</f>
        <v>0</v>
      </c>
      <c r="G14" s="65">
        <f>+SEPTEMBRE[[#This Row],[CSP ]]</f>
        <v>-2</v>
      </c>
      <c r="H14" s="65">
        <f>+SEPTEMBRE[[#This Row],[HAB ]]</f>
        <v>0</v>
      </c>
      <c r="I14" s="65">
        <f>+SEPTEMBRE[[#This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25</v>
      </c>
      <c r="AP14" s="65">
        <f t="shared" si="4"/>
        <v>0</v>
      </c>
      <c r="AQ14" s="65">
        <f t="shared" si="4"/>
        <v>-2</v>
      </c>
      <c r="AR14" s="65">
        <f t="shared" si="4"/>
        <v>0</v>
      </c>
      <c r="AS14" s="67">
        <f t="shared" si="4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+SEPTEMBRE[[#This Row],[CP ]]</f>
        <v>25</v>
      </c>
      <c r="F15" s="65">
        <f>+SEPTEMBRE[[#This Row],[RTT ]]</f>
        <v>0</v>
      </c>
      <c r="G15" s="65">
        <f>+SEPTEMBRE[[#This Row],[CSP ]]</f>
        <v>-2</v>
      </c>
      <c r="H15" s="65">
        <f>+SEPTEMBRE[[#This Row],[HAB ]]</f>
        <v>-2</v>
      </c>
      <c r="I15" s="65">
        <f>+SEPTEMBRE[[#This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25</v>
      </c>
      <c r="AP15" s="65">
        <f t="shared" si="4"/>
        <v>0</v>
      </c>
      <c r="AQ15" s="65">
        <f t="shared" si="4"/>
        <v>-2</v>
      </c>
      <c r="AR15" s="65">
        <f t="shared" si="4"/>
        <v>-2</v>
      </c>
      <c r="AS15" s="67">
        <f t="shared" si="4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+SEPTEMBRE[[#This Row],[CP ]]</f>
        <v>25</v>
      </c>
      <c r="F16" s="65">
        <f>+SEPTEMBRE[[#This Row],[RTT ]]</f>
        <v>0</v>
      </c>
      <c r="G16" s="65">
        <f>+SEPTEMBRE[[#This Row],[CSP ]]</f>
        <v>0</v>
      </c>
      <c r="H16" s="65">
        <f>+SEPTEMBRE[[#This Row],[HAB ]]</f>
        <v>0</v>
      </c>
      <c r="I16" s="65">
        <f>+SEPTEMBRE[[#This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25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+SEPTEMBRE[[#This Row],[CP ]]</f>
        <v>25</v>
      </c>
      <c r="F17" s="65">
        <f>+SEPTEMBRE[[#This Row],[RTT ]]</f>
        <v>0</v>
      </c>
      <c r="G17" s="65">
        <f>+SEPTEMBRE[[#This Row],[CSP ]]</f>
        <v>-2</v>
      </c>
      <c r="H17" s="65">
        <f>+SEPTEMBRE[[#This Row],[HAB ]]</f>
        <v>0</v>
      </c>
      <c r="I17" s="65">
        <f>+SEPTEMBRE[[#This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25</v>
      </c>
      <c r="AP17" s="65">
        <f t="shared" si="4"/>
        <v>0</v>
      </c>
      <c r="AQ17" s="65">
        <f t="shared" si="4"/>
        <v>-2</v>
      </c>
      <c r="AR17" s="65">
        <f t="shared" si="4"/>
        <v>0</v>
      </c>
      <c r="AS17" s="67">
        <f t="shared" si="4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+SEPTEMBRE[[#This Row],[CP ]]</f>
        <v>25</v>
      </c>
      <c r="F18" s="65">
        <f>+SEPTEMBRE[[#This Row],[RTT ]]</f>
        <v>0</v>
      </c>
      <c r="G18" s="65">
        <f>+SEPTEMBRE[[#This Row],[CSP ]]</f>
        <v>-2</v>
      </c>
      <c r="H18" s="65">
        <f>+SEPTEMBRE[[#This Row],[HAB ]]</f>
        <v>0</v>
      </c>
      <c r="I18" s="65">
        <f>+SEPTEMBRE[[#This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25</v>
      </c>
      <c r="AP18" s="65">
        <f t="shared" si="4"/>
        <v>0</v>
      </c>
      <c r="AQ18" s="65">
        <f t="shared" si="4"/>
        <v>-2</v>
      </c>
      <c r="AR18" s="65">
        <f t="shared" si="4"/>
        <v>0</v>
      </c>
      <c r="AS18" s="67">
        <f t="shared" si="4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+SEPTEMBRE[[#This Row],[CP ]]</f>
        <v>25</v>
      </c>
      <c r="F19" s="65">
        <f>+SEPTEMBRE[[#This Row],[RTT ]]</f>
        <v>0</v>
      </c>
      <c r="G19" s="65">
        <f>+SEPTEMBRE[[#This Row],[CSP ]]</f>
        <v>-2</v>
      </c>
      <c r="H19" s="65">
        <f>+SEPTEMBRE[[#This Row],[HAB ]]</f>
        <v>0</v>
      </c>
      <c r="I19" s="65">
        <f>+SEPTEMBRE[[#This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25</v>
      </c>
      <c r="AP19" s="65">
        <f t="shared" si="4"/>
        <v>0</v>
      </c>
      <c r="AQ19" s="65">
        <f t="shared" si="4"/>
        <v>-2</v>
      </c>
      <c r="AR19" s="65">
        <f t="shared" si="4"/>
        <v>0</v>
      </c>
      <c r="AS19" s="67">
        <f t="shared" si="4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+SEPTEMBRE[[#This Row],[CP ]]</f>
        <v>25</v>
      </c>
      <c r="F20" s="65">
        <f>+SEPTEMBRE[[#This Row],[RTT ]]</f>
        <v>0</v>
      </c>
      <c r="G20" s="65">
        <f>+SEPTEMBRE[[#This Row],[CSP ]]</f>
        <v>-2</v>
      </c>
      <c r="H20" s="65">
        <f>+SEPTEMBRE[[#This Row],[HAB ]]</f>
        <v>0</v>
      </c>
      <c r="I20" s="65">
        <f>+SEPTEMBRE[[#This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25</v>
      </c>
      <c r="AP20" s="65">
        <f t="shared" si="4"/>
        <v>0</v>
      </c>
      <c r="AQ20" s="65">
        <f t="shared" si="4"/>
        <v>-2</v>
      </c>
      <c r="AR20" s="65">
        <f t="shared" si="4"/>
        <v>0</v>
      </c>
      <c r="AS20" s="67">
        <f t="shared" si="4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+SEPTEMBRE[[#This Row],[CP ]]</f>
        <v>25</v>
      </c>
      <c r="F21" s="65">
        <f>+SEPTEMBRE[[#This Row],[RTT ]]</f>
        <v>0</v>
      </c>
      <c r="G21" s="65">
        <f>+SEPTEMBRE[[#This Row],[CSP ]]</f>
        <v>0</v>
      </c>
      <c r="H21" s="65">
        <f>+SEPTEMBRE[[#This Row],[HAB ]]</f>
        <v>0</v>
      </c>
      <c r="I21" s="65">
        <f>+SEPTEMBRE[[#This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25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+SEPTEMBRE[[#This Row],[CP ]]</f>
        <v>25</v>
      </c>
      <c r="F22" s="65">
        <f>+SEPTEMBRE[[#This Row],[RTT ]]</f>
        <v>0</v>
      </c>
      <c r="G22" s="65">
        <f>+SEPTEMBRE[[#This Row],[CSP ]]</f>
        <v>0</v>
      </c>
      <c r="H22" s="65">
        <f>+SEPTEMBRE[[#This Row],[HAB ]]</f>
        <v>0</v>
      </c>
      <c r="I22" s="65">
        <f>+SEPTEMBRE[[#This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25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+SEPTEMBRE[[#This Row],[CP ]]</f>
        <v>25</v>
      </c>
      <c r="F23" s="65">
        <f>+SEPTEMBRE[[#This Row],[RTT ]]</f>
        <v>0</v>
      </c>
      <c r="G23" s="65">
        <f>+SEPTEMBRE[[#This Row],[CSP ]]</f>
        <v>0</v>
      </c>
      <c r="H23" s="65">
        <f>+SEPTEMBRE[[#This Row],[HAB ]]</f>
        <v>0</v>
      </c>
      <c r="I23" s="65">
        <f>+SEPTEMBRE[[#This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25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+SEPTEMBRE[[#This Row],[CP ]]</f>
        <v>25</v>
      </c>
      <c r="F24" s="65">
        <f>+SEPTEMBRE[[#This Row],[RTT ]]</f>
        <v>0</v>
      </c>
      <c r="G24" s="65">
        <f>+SEPTEMBRE[[#This Row],[CSP ]]</f>
        <v>0</v>
      </c>
      <c r="H24" s="65">
        <f>+SEPTEMBRE[[#This Row],[HAB ]]</f>
        <v>0</v>
      </c>
      <c r="I24" s="65">
        <f>+SEPTEMBRE[[#This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25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+SEPTEMBRE[[#This Row],[CP ]]</f>
        <v>25</v>
      </c>
      <c r="F25" s="65">
        <f>+SEPTEMBRE[[#This Row],[RTT ]]</f>
        <v>0</v>
      </c>
      <c r="G25" s="65">
        <f>+SEPTEMBRE[[#This Row],[CSP ]]</f>
        <v>0</v>
      </c>
      <c r="H25" s="65">
        <f>+SEPTEMBRE[[#This Row],[HAB ]]</f>
        <v>0</v>
      </c>
      <c r="I25" s="65">
        <f>+SEPTEMBRE[[#This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25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+SEPTEMBRE[[#This Row],[CP ]]</f>
        <v>25</v>
      </c>
      <c r="F26" s="65">
        <f>+SEPTEMBRE[[#This Row],[RTT ]]</f>
        <v>0</v>
      </c>
      <c r="G26" s="65">
        <f>+SEPTEMBRE[[#This Row],[CSP ]]</f>
        <v>-2</v>
      </c>
      <c r="H26" s="65">
        <f>+SEPTEMBRE[[#This Row],[HAB ]]</f>
        <v>0</v>
      </c>
      <c r="I26" s="65">
        <f>+SEPTEMBRE[[#This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25</v>
      </c>
      <c r="AP26" s="65">
        <f t="shared" si="4"/>
        <v>0</v>
      </c>
      <c r="AQ26" s="65">
        <f t="shared" si="4"/>
        <v>-2</v>
      </c>
      <c r="AR26" s="65">
        <f t="shared" si="4"/>
        <v>0</v>
      </c>
      <c r="AS26" s="67">
        <f t="shared" si="4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+SEPTEMBRE[[#This Row],[CP ]]</f>
        <v>25</v>
      </c>
      <c r="F27" s="65">
        <f>+SEPTEMBRE[[#This Row],[RTT ]]</f>
        <v>0</v>
      </c>
      <c r="G27" s="65">
        <f>+SEPTEMBRE[[#This Row],[CSP ]]</f>
        <v>-2</v>
      </c>
      <c r="H27" s="65">
        <f>+SEPTEMBRE[[#This Row],[HAB ]]</f>
        <v>0</v>
      </c>
      <c r="I27" s="65">
        <f>+SEPTEMBRE[[#This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25</v>
      </c>
      <c r="AP27" s="65">
        <f t="shared" si="4"/>
        <v>0</v>
      </c>
      <c r="AQ27" s="65">
        <f t="shared" si="4"/>
        <v>-2</v>
      </c>
      <c r="AR27" s="65">
        <f t="shared" si="4"/>
        <v>0</v>
      </c>
      <c r="AS27" s="67">
        <f t="shared" si="4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+SEPTEMBRE[[#This Row],[CP ]]</f>
        <v>25</v>
      </c>
      <c r="F28" s="65">
        <f>+SEPTEMBRE[[#This Row],[RTT ]]</f>
        <v>0</v>
      </c>
      <c r="G28" s="65">
        <f>+SEPTEMBRE[[#This Row],[CSP ]]</f>
        <v>0</v>
      </c>
      <c r="H28" s="65">
        <f>+SEPTEMBRE[[#This Row],[HAB ]]</f>
        <v>-1</v>
      </c>
      <c r="I28" s="65">
        <f>+SEPTEMBRE[[#This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25</v>
      </c>
      <c r="AP28" s="65">
        <f t="shared" si="4"/>
        <v>0</v>
      </c>
      <c r="AQ28" s="65">
        <f t="shared" si="4"/>
        <v>0</v>
      </c>
      <c r="AR28" s="65">
        <f t="shared" si="4"/>
        <v>-1</v>
      </c>
      <c r="AS28" s="67">
        <f t="shared" si="4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+SEPTEMBRE[[#This Row],[CP ]]</f>
        <v>25</v>
      </c>
      <c r="F29" s="65">
        <f>+SEPTEMBRE[[#This Row],[RTT ]]</f>
        <v>0</v>
      </c>
      <c r="G29" s="65">
        <f>+SEPTEMBRE[[#This Row],[CSP ]]</f>
        <v>0</v>
      </c>
      <c r="H29" s="65">
        <f>+SEPTEMBRE[[#This Row],[HAB ]]</f>
        <v>0</v>
      </c>
      <c r="I29" s="65">
        <f>+SEPTEMBRE[[#This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25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+SEPTEMBRE[[#This Row],[CP ]]</f>
        <v>25</v>
      </c>
      <c r="F30" s="65">
        <f>+SEPTEMBRE[[#This Row],[RTT ]]</f>
        <v>0</v>
      </c>
      <c r="G30" s="65">
        <f>+SEPTEMBRE[[#This Row],[CSP ]]</f>
        <v>-2</v>
      </c>
      <c r="H30" s="65">
        <f>+SEPTEMBRE[[#This Row],[HAB ]]</f>
        <v>-2</v>
      </c>
      <c r="I30" s="65">
        <f>+SEPTEMBRE[[#This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25</v>
      </c>
      <c r="AP30" s="65">
        <f t="shared" si="4"/>
        <v>0</v>
      </c>
      <c r="AQ30" s="65">
        <f t="shared" si="4"/>
        <v>-2</v>
      </c>
      <c r="AR30" s="65">
        <f t="shared" si="4"/>
        <v>-2</v>
      </c>
      <c r="AS30" s="67">
        <f t="shared" si="4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+SEPTEMBRE[[#This Row],[CP ]]</f>
        <v>25</v>
      </c>
      <c r="F31" s="65">
        <f>+SEPTEMBRE[[#This Row],[RTT ]]</f>
        <v>0</v>
      </c>
      <c r="G31" s="65">
        <f>+SEPTEMBRE[[#This Row],[CSP ]]</f>
        <v>-2</v>
      </c>
      <c r="H31" s="65">
        <f>+SEPTEMBRE[[#This Row],[HAB ]]</f>
        <v>0</v>
      </c>
      <c r="I31" s="65">
        <f>+SEPTEMBRE[[#This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25</v>
      </c>
      <c r="AP31" s="65">
        <f t="shared" si="4"/>
        <v>0</v>
      </c>
      <c r="AQ31" s="65">
        <f t="shared" si="4"/>
        <v>-2</v>
      </c>
      <c r="AR31" s="65">
        <f t="shared" si="4"/>
        <v>0</v>
      </c>
      <c r="AS31" s="67">
        <f t="shared" si="4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+SEPTEMBRE[[#This Row],[CP ]]</f>
        <v>25</v>
      </c>
      <c r="F32" s="65">
        <f>+SEPTEMBRE[[#This Row],[RTT ]]</f>
        <v>0</v>
      </c>
      <c r="G32" s="65">
        <f>+SEPTEMBRE[[#This Row],[CSP ]]</f>
        <v>0</v>
      </c>
      <c r="H32" s="65">
        <f>+SEPTEMBRE[[#This Row],[HAB ]]</f>
        <v>0</v>
      </c>
      <c r="I32" s="65">
        <f>+SEPTEMBRE[[#This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25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+SEPTEMBRE[[#This Row],[CP ]]</f>
        <v>25</v>
      </c>
      <c r="F33" s="65">
        <f>+SEPTEMBRE[[#This Row],[RTT ]]</f>
        <v>0</v>
      </c>
      <c r="G33" s="65">
        <f>+SEPTEMBRE[[#This Row],[CSP ]]</f>
        <v>-2</v>
      </c>
      <c r="H33" s="65">
        <f>+SEPTEMBRE[[#This Row],[HAB ]]</f>
        <v>-3</v>
      </c>
      <c r="I33" s="65">
        <f>+SEPTEMBRE[[#This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25</v>
      </c>
      <c r="AP33" s="65">
        <f t="shared" si="4"/>
        <v>0</v>
      </c>
      <c r="AQ33" s="65">
        <f t="shared" si="4"/>
        <v>-2</v>
      </c>
      <c r="AR33" s="65">
        <f t="shared" si="4"/>
        <v>-3</v>
      </c>
      <c r="AS33" s="67">
        <f t="shared" si="4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+SEPTEMBRE[[#This Row],[CP ]]</f>
        <v>25</v>
      </c>
      <c r="F34" s="65">
        <f>+SEPTEMBRE[[#This Row],[RTT ]]</f>
        <v>0</v>
      </c>
      <c r="G34" s="65">
        <f>+SEPTEMBRE[[#This Row],[CSP ]]</f>
        <v>-2</v>
      </c>
      <c r="H34" s="65">
        <f>+SEPTEMBRE[[#This Row],[HAB ]]</f>
        <v>-2</v>
      </c>
      <c r="I34" s="65">
        <f>+SEPTEMBRE[[#This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25</v>
      </c>
      <c r="AP34" s="65">
        <f t="shared" si="4"/>
        <v>0</v>
      </c>
      <c r="AQ34" s="65">
        <f t="shared" si="4"/>
        <v>-2</v>
      </c>
      <c r="AR34" s="65">
        <f t="shared" si="4"/>
        <v>-2</v>
      </c>
      <c r="AS34" s="67">
        <f t="shared" si="4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+SEPTEMBRE[[#This Row],[CP ]]</f>
        <v>25</v>
      </c>
      <c r="F35" s="65">
        <f>+SEPTEMBRE[[#This Row],[RTT ]]</f>
        <v>0</v>
      </c>
      <c r="G35" s="65">
        <f>+SEPTEMBRE[[#This Row],[CSP ]]</f>
        <v>-2</v>
      </c>
      <c r="H35" s="65">
        <f>+SEPTEMBRE[[#This Row],[HAB ]]</f>
        <v>-1</v>
      </c>
      <c r="I35" s="65">
        <f>+SEPTEMBRE[[#This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25</v>
      </c>
      <c r="AP35" s="65">
        <f t="shared" si="4"/>
        <v>0</v>
      </c>
      <c r="AQ35" s="65">
        <f t="shared" si="4"/>
        <v>-2</v>
      </c>
      <c r="AR35" s="65">
        <f t="shared" si="4"/>
        <v>-1</v>
      </c>
      <c r="AS35" s="67">
        <f t="shared" si="4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+SEPTEMBRE[[#This Row],[CP ]]</f>
        <v>25</v>
      </c>
      <c r="F36" s="65">
        <f>+SEPTEMBRE[[#This Row],[RTT ]]</f>
        <v>0</v>
      </c>
      <c r="G36" s="65">
        <f>+SEPTEMBRE[[#This Row],[CSP ]]</f>
        <v>-2</v>
      </c>
      <c r="H36" s="65">
        <f>+SEPTEMBRE[[#This Row],[HAB ]]</f>
        <v>0</v>
      </c>
      <c r="I36" s="65">
        <f>+SEPTEMBRE[[#This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25</v>
      </c>
      <c r="AP36" s="65">
        <f t="shared" si="4"/>
        <v>0</v>
      </c>
      <c r="AQ36" s="65">
        <f t="shared" si="4"/>
        <v>-2</v>
      </c>
      <c r="AR36" s="65">
        <f t="shared" si="4"/>
        <v>0</v>
      </c>
      <c r="AS36" s="67">
        <f t="shared" si="4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+SEPTEMBRE[[#This Row],[CP ]]</f>
        <v>25</v>
      </c>
      <c r="F37" s="65">
        <f>+SEPTEMBRE[[#This Row],[RTT ]]</f>
        <v>0</v>
      </c>
      <c r="G37" s="65">
        <f>+SEPTEMBRE[[#This Row],[CSP ]]</f>
        <v>0</v>
      </c>
      <c r="H37" s="65">
        <f>+SEPTEMBRE[[#This Row],[HAB ]]</f>
        <v>-2</v>
      </c>
      <c r="I37" s="65">
        <f>+SEPTEMBRE[[#This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25</v>
      </c>
      <c r="AP37" s="65">
        <f t="shared" si="4"/>
        <v>0</v>
      </c>
      <c r="AQ37" s="65">
        <f t="shared" si="4"/>
        <v>0</v>
      </c>
      <c r="AR37" s="65">
        <f t="shared" si="4"/>
        <v>-2</v>
      </c>
      <c r="AS37" s="67">
        <f t="shared" si="4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+SEPTEMBRE[[#This Row],[CP ]]</f>
        <v>25</v>
      </c>
      <c r="F38" s="65">
        <f>+SEPTEMBRE[[#This Row],[RTT ]]</f>
        <v>0</v>
      </c>
      <c r="G38" s="65">
        <f>+SEPTEMBRE[[#This Row],[CSP ]]</f>
        <v>0</v>
      </c>
      <c r="H38" s="65">
        <f>+SEPTEMBRE[[#This Row],[HAB ]]</f>
        <v>-1</v>
      </c>
      <c r="I38" s="65">
        <f>+SEPTEMBRE[[#This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25</v>
      </c>
      <c r="AP38" s="65">
        <f t="shared" si="4"/>
        <v>0</v>
      </c>
      <c r="AQ38" s="65">
        <f t="shared" si="4"/>
        <v>0</v>
      </c>
      <c r="AR38" s="65">
        <f t="shared" si="4"/>
        <v>-1</v>
      </c>
      <c r="AS38" s="67">
        <f t="shared" si="4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+SEPTEMBRE[[#This Row],[CP ]]</f>
        <v>25</v>
      </c>
      <c r="F39" s="65">
        <f>+SEPTEMBRE[[#This Row],[RTT ]]</f>
        <v>0</v>
      </c>
      <c r="G39" s="65">
        <f>+SEPTEMBRE[[#This Row],[CSP ]]</f>
        <v>0</v>
      </c>
      <c r="H39" s="65">
        <f>+SEPTEMBRE[[#This Row],[HAB ]]</f>
        <v>0</v>
      </c>
      <c r="I39" s="65">
        <f>+SEPTEMBRE[[#This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25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+SEPTEMBRE[[#This Row],[CP ]]</f>
        <v>25</v>
      </c>
      <c r="F40" s="65">
        <f>+SEPTEMBRE[[#This Row],[RTT ]]</f>
        <v>0</v>
      </c>
      <c r="G40" s="65">
        <f>+SEPTEMBRE[[#This Row],[CSP ]]</f>
        <v>0</v>
      </c>
      <c r="H40" s="65">
        <f>+SEPTEMBRE[[#This Row],[HAB ]]</f>
        <v>0</v>
      </c>
      <c r="I40" s="65">
        <f>+SEPTEMBRE[[#This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0</v>
      </c>
      <c r="AQ40" s="65">
        <f t="shared" si="5"/>
        <v>0</v>
      </c>
      <c r="AR40" s="65">
        <f t="shared" si="5"/>
        <v>0</v>
      </c>
      <c r="AS40" s="67">
        <f t="shared" si="5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+SEPTEMBRE[[#This Row],[CP ]]</f>
        <v>25</v>
      </c>
      <c r="F41" s="65">
        <f>+SEPTEMBRE[[#This Row],[RTT ]]</f>
        <v>0</v>
      </c>
      <c r="G41" s="65">
        <f>+SEPTEMBRE[[#This Row],[CSP ]]</f>
        <v>0</v>
      </c>
      <c r="H41" s="65">
        <f>+SEPTEMBRE[[#This Row],[HAB ]]</f>
        <v>0</v>
      </c>
      <c r="I41" s="65">
        <f>+SEPTEMBRE[[#This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7">
        <f t="shared" si="5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+SEPTEMBRE[[#This Row],[CP ]]</f>
        <v>25</v>
      </c>
      <c r="F42" s="65">
        <f>+SEPTEMBRE[[#This Row],[RTT ]]</f>
        <v>0</v>
      </c>
      <c r="G42" s="65">
        <f>+SEPTEMBRE[[#This Row],[CSP ]]</f>
        <v>0</v>
      </c>
      <c r="H42" s="65">
        <f>+SEPTEMBRE[[#This Row],[HAB ]]</f>
        <v>0</v>
      </c>
      <c r="I42" s="65">
        <f>+SEPTEMBRE[[#This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0</v>
      </c>
      <c r="AQ42" s="65">
        <f t="shared" si="5"/>
        <v>0</v>
      </c>
      <c r="AR42" s="65">
        <f t="shared" si="5"/>
        <v>0</v>
      </c>
      <c r="AS42" s="67">
        <f t="shared" si="5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+SEPTEMBRE[[#This Row],[CP ]]</f>
        <v>25</v>
      </c>
      <c r="F43" s="65">
        <f>+SEPTEMBRE[[#This Row],[RTT ]]</f>
        <v>0</v>
      </c>
      <c r="G43" s="65">
        <f>+SEPTEMBRE[[#This Row],[CSP ]]</f>
        <v>0</v>
      </c>
      <c r="H43" s="65">
        <f>+SEPTEMBRE[[#This Row],[HAB ]]</f>
        <v>0</v>
      </c>
      <c r="I43" s="65">
        <f>+SEPTEMBRE[[#This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+SEPTEMBRE[[#This Row],[CP ]]</f>
        <v>25</v>
      </c>
      <c r="F44" s="65">
        <f>+SEPTEMBRE[[#This Row],[RTT ]]</f>
        <v>0</v>
      </c>
      <c r="G44" s="65">
        <f>+SEPTEMBRE[[#This Row],[CSP ]]</f>
        <v>0</v>
      </c>
      <c r="H44" s="65">
        <f>+SEPTEMBRE[[#This Row],[HAB ]]</f>
        <v>0</v>
      </c>
      <c r="I44" s="65">
        <f>+SEPTEMBRE[[#This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0</v>
      </c>
      <c r="AR44" s="65">
        <f t="shared" si="5"/>
        <v>0</v>
      </c>
      <c r="AS44" s="67">
        <f t="shared" si="5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+SEPTEMBRE[[#This Row],[CP ]]</f>
        <v>25</v>
      </c>
      <c r="F45" s="65">
        <f>+SEPTEMBRE[[#This Row],[RTT ]]</f>
        <v>0</v>
      </c>
      <c r="G45" s="65">
        <f>+SEPTEMBRE[[#This Row],[CSP ]]</f>
        <v>0</v>
      </c>
      <c r="H45" s="65">
        <f>+SEPTEMBRE[[#This Row],[HAB ]]</f>
        <v>0</v>
      </c>
      <c r="I45" s="65">
        <f>+SEPTEMBRE[[#This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0</v>
      </c>
      <c r="AR45" s="65">
        <f t="shared" si="5"/>
        <v>0</v>
      </c>
      <c r="AS45" s="67">
        <f t="shared" si="5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+SEPTEMBRE[[#This Row],[CP ]]</f>
        <v>25</v>
      </c>
      <c r="F46" s="65">
        <f>+SEPTEMBRE[[#This Row],[RTT ]]</f>
        <v>0</v>
      </c>
      <c r="G46" s="65">
        <f>+SEPTEMBRE[[#This Row],[CSP ]]</f>
        <v>0</v>
      </c>
      <c r="H46" s="65">
        <f>+SEPTEMBRE[[#This Row],[HAB ]]</f>
        <v>0</v>
      </c>
      <c r="I46" s="65">
        <f>+SEPTEMBRE[[#This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0</v>
      </c>
      <c r="AR46" s="65">
        <f t="shared" si="5"/>
        <v>0</v>
      </c>
      <c r="AS46" s="67">
        <f t="shared" si="5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+SEPTEMBRE[[#This Row],[CP ]]</f>
        <v>25</v>
      </c>
      <c r="F47" s="65">
        <f>+SEPTEMBRE[[#This Row],[RTT ]]</f>
        <v>0</v>
      </c>
      <c r="G47" s="65">
        <f>+SEPTEMBRE[[#This Row],[CSP ]]</f>
        <v>0</v>
      </c>
      <c r="H47" s="65">
        <f>+SEPTEMBRE[[#This Row],[HAB ]]</f>
        <v>0</v>
      </c>
      <c r="I47" s="65">
        <f>+SEPTEMBRE[[#This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0</v>
      </c>
      <c r="AR47" s="65">
        <f t="shared" si="5"/>
        <v>0</v>
      </c>
      <c r="AS47" s="67">
        <f t="shared" si="5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+SEPTEMBRE[[#This Row],[CP ]]</f>
        <v>25</v>
      </c>
      <c r="F48" s="65">
        <f>+SEPTEMBRE[[#This Row],[RTT ]]</f>
        <v>0</v>
      </c>
      <c r="G48" s="65">
        <f>+SEPTEMBRE[[#This Row],[CSP ]]</f>
        <v>0</v>
      </c>
      <c r="H48" s="65">
        <f>+SEPTEMBRE[[#This Row],[HAB ]]</f>
        <v>0</v>
      </c>
      <c r="I48" s="65">
        <f>+SEPTEMBRE[[#This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+SEPTEMBRE[[#This Row],[CP ]]</f>
        <v>25</v>
      </c>
      <c r="F49" s="65">
        <f>+SEPTEMBRE[[#This Row],[RTT ]]</f>
        <v>0</v>
      </c>
      <c r="G49" s="65">
        <f>+SEPTEMBRE[[#This Row],[CSP ]]</f>
        <v>0</v>
      </c>
      <c r="H49" s="65">
        <f>+SEPTEMBRE[[#This Row],[HAB ]]</f>
        <v>0</v>
      </c>
      <c r="I49" s="65">
        <f>+SEPTEMBRE[[#This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0</v>
      </c>
      <c r="AR49" s="65">
        <f t="shared" si="5"/>
        <v>0</v>
      </c>
      <c r="AS49" s="67">
        <f t="shared" si="5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+SEPTEMBRE[[#This Row],[CP ]]</f>
        <v>25</v>
      </c>
      <c r="F50" s="65">
        <f>+SEPTEMBRE[[#This Row],[RTT ]]</f>
        <v>0</v>
      </c>
      <c r="G50" s="65">
        <f>+SEPTEMBRE[[#This Row],[CSP ]]</f>
        <v>0</v>
      </c>
      <c r="H50" s="65">
        <f>+SEPTEMBRE[[#This Row],[HAB ]]</f>
        <v>0</v>
      </c>
      <c r="I50" s="65">
        <f>+SEPTEMBRE[[#This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0</v>
      </c>
      <c r="AR50" s="65">
        <f t="shared" si="5"/>
        <v>0</v>
      </c>
      <c r="AS50" s="67">
        <f t="shared" si="5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+SEPTEMBRE[[#This Row],[CP ]]</f>
        <v>25</v>
      </c>
      <c r="F51" s="65">
        <f>+SEPTEMBRE[[#This Row],[RTT ]]</f>
        <v>0</v>
      </c>
      <c r="G51" s="65">
        <f>+SEPTEMBRE[[#This Row],[CSP ]]</f>
        <v>0</v>
      </c>
      <c r="H51" s="65">
        <f>+SEPTEMBRE[[#This Row],[HAB ]]</f>
        <v>0</v>
      </c>
      <c r="I51" s="65">
        <f>+SEPTEMBRE[[#This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0</v>
      </c>
      <c r="AR51" s="65">
        <f t="shared" si="5"/>
        <v>0</v>
      </c>
      <c r="AS51" s="67">
        <f t="shared" si="5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+SEPTEMBRE[[#This Row],[CP ]]</f>
        <v>25</v>
      </c>
      <c r="F52" s="65">
        <f>+SEPTEMBRE[[#This Row],[RTT ]]</f>
        <v>0</v>
      </c>
      <c r="G52" s="65">
        <f>+SEPTEMBRE[[#This Row],[CSP ]]</f>
        <v>0</v>
      </c>
      <c r="H52" s="65">
        <f>+SEPTEMBRE[[#This Row],[HAB ]]</f>
        <v>0</v>
      </c>
      <c r="I52" s="65">
        <f>+SEPTEMBRE[[#This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0</v>
      </c>
      <c r="AR52" s="65">
        <f t="shared" si="5"/>
        <v>0</v>
      </c>
      <c r="AS52" s="67">
        <f t="shared" si="5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+SEPTEMBRE[[#This Row],[CP ]]</f>
        <v>25</v>
      </c>
      <c r="F53" s="65">
        <f>+SEPTEMBRE[[#This Row],[RTT ]]</f>
        <v>0</v>
      </c>
      <c r="G53" s="65">
        <f>+SEPTEMBRE[[#This Row],[CSP ]]</f>
        <v>0</v>
      </c>
      <c r="H53" s="65">
        <f>+SEPTEMBRE[[#This Row],[HAB ]]</f>
        <v>0</v>
      </c>
      <c r="I53" s="65">
        <f>+SEPTEMBRE[[#This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0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+SEPTEMBRE[[#This Row],[CP ]]</f>
        <v>25</v>
      </c>
      <c r="F54" s="65">
        <f>+SEPTEMBRE[[#This Row],[RTT ]]</f>
        <v>0</v>
      </c>
      <c r="G54" s="65">
        <f>+SEPTEMBRE[[#This Row],[CSP ]]</f>
        <v>0</v>
      </c>
      <c r="H54" s="65">
        <f>+SEPTEMBRE[[#This Row],[HAB ]]</f>
        <v>0</v>
      </c>
      <c r="I54" s="65">
        <f>+SEPTEMBRE[[#This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+SEPTEMBRE[[#This Row],[CP ]]</f>
        <v>25</v>
      </c>
      <c r="F55" s="65">
        <f>+SEPTEMBRE[[#This Row],[RTT ]]</f>
        <v>0</v>
      </c>
      <c r="G55" s="65">
        <f>+SEPTEMBRE[[#This Row],[CSP ]]</f>
        <v>0</v>
      </c>
      <c r="H55" s="65">
        <f>+SEPTEMBRE[[#This Row],[HAB ]]</f>
        <v>0</v>
      </c>
      <c r="I55" s="65">
        <f>+SEPTEMBRE[[#This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+SEPTEMBRE[[#This Row],[CP ]]</f>
        <v>25</v>
      </c>
      <c r="F56" s="65">
        <f>+SEPTEMBRE[[#This Row],[RTT ]]</f>
        <v>0</v>
      </c>
      <c r="G56" s="65">
        <f>+SEPTEMBRE[[#This Row],[CSP ]]</f>
        <v>0</v>
      </c>
      <c r="H56" s="65">
        <f>+SEPTEMBRE[[#This Row],[HAB ]]</f>
        <v>0</v>
      </c>
      <c r="I56" s="65">
        <f>+SEPTEMBRE[[#This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+SEPTEMBRE[[#This Row],[CP ]]</f>
        <v>25</v>
      </c>
      <c r="F57" s="65">
        <f>+SEPTEMBRE[[#This Row],[RTT ]]</f>
        <v>0</v>
      </c>
      <c r="G57" s="65">
        <f>+SEPTEMBRE[[#This Row],[CSP ]]</f>
        <v>0</v>
      </c>
      <c r="H57" s="65">
        <f>+SEPTEMBRE[[#This Row],[HAB ]]</f>
        <v>0</v>
      </c>
      <c r="I57" s="65">
        <f>+SEPTEMBRE[[#This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+SEPTEMBRE[[#This Row],[CP ]]</f>
        <v>25</v>
      </c>
      <c r="F58" s="65">
        <f>+SEPTEMBRE[[#This Row],[RTT ]]</f>
        <v>0</v>
      </c>
      <c r="G58" s="65">
        <f>+SEPTEMBRE[[#This Row],[CSP ]]</f>
        <v>0</v>
      </c>
      <c r="H58" s="65">
        <f>+SEPTEMBRE[[#This Row],[HAB ]]</f>
        <v>0</v>
      </c>
      <c r="I58" s="65">
        <f>+SEPTEMBRE[[#This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+SEPTEMBRE[[#This Row],[CP ]]</f>
        <v>25</v>
      </c>
      <c r="F59" s="65">
        <f>+SEPTEMBRE[[#This Row],[RTT ]]</f>
        <v>0</v>
      </c>
      <c r="G59" s="65">
        <f>+SEPTEMBRE[[#This Row],[CSP ]]</f>
        <v>0</v>
      </c>
      <c r="H59" s="65">
        <f>+SEPTEMBRE[[#This Row],[HAB ]]</f>
        <v>0</v>
      </c>
      <c r="I59" s="65">
        <f>+SEPTEMBRE[[#This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+SEPTEMBRE[[#This Row],[CP ]]</f>
        <v>25</v>
      </c>
      <c r="F60" s="65">
        <f>+SEPTEMBRE[[#This Row],[RTT ]]</f>
        <v>0</v>
      </c>
      <c r="G60" s="65">
        <f>+SEPTEMBRE[[#This Row],[CSP ]]</f>
        <v>0</v>
      </c>
      <c r="H60" s="65">
        <f>+SEPTEMBRE[[#This Row],[HAB ]]</f>
        <v>0</v>
      </c>
      <c r="I60" s="65">
        <f>+SEPTEMBRE[[#This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+SEPTEMBRE[[#This Row],[CP ]]</f>
        <v>0</v>
      </c>
      <c r="F61" s="65">
        <f>+SEPTEMBRE[[#This Row],[RTT ]]</f>
        <v>0</v>
      </c>
      <c r="G61" s="65">
        <f>+SEPTEMBRE[[#This Row],[CSP ]]</f>
        <v>0</v>
      </c>
      <c r="H61" s="65">
        <f>+SEPTEMBRE[[#This Row],[HAB ]]</f>
        <v>0</v>
      </c>
      <c r="I61" s="65">
        <f>+SEPTEMBRE[[#This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+SEPTEMBRE[[#This Row],[CP ]]</f>
        <v>0</v>
      </c>
      <c r="F62" s="65">
        <f>+SEPTEMBRE[[#This Row],[RTT ]]</f>
        <v>0</v>
      </c>
      <c r="G62" s="65">
        <f>+SEPTEMBRE[[#This Row],[CSP ]]</f>
        <v>0</v>
      </c>
      <c r="H62" s="65">
        <f>+SEPTEMBRE[[#This Row],[HAB ]]</f>
        <v>0</v>
      </c>
      <c r="I62" s="65">
        <f>+SEPTEMBRE[[#This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750</v>
      </c>
      <c r="AP63" s="73">
        <f>SUM(AP11:AP40)</f>
        <v>0</v>
      </c>
      <c r="AQ63" s="73">
        <f>SUM(AQ11:AQ40)</f>
        <v>-32</v>
      </c>
      <c r="AR63" s="73">
        <f>SUM(AR11:AR40)</f>
        <v>-14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125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S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1350</v>
      </c>
      <c r="AP67" s="86">
        <f t="shared" si="10"/>
        <v>0</v>
      </c>
      <c r="AQ67" s="86">
        <f t="shared" si="10"/>
        <v>-32</v>
      </c>
      <c r="AR67" s="86">
        <f t="shared" si="10"/>
        <v>-14</v>
      </c>
      <c r="AS67" s="86">
        <f t="shared" si="10"/>
        <v>0</v>
      </c>
    </row>
    <row r="68" spans="2:45" ht="12" customHeight="1"/>
    <row r="69" spans="2:45" ht="12" customHeight="1"/>
    <row r="70" spans="2:45" ht="12" customHeight="1"/>
    <row r="71" spans="2:45" ht="12" customHeight="1"/>
    <row r="72" spans="2:45" ht="12" customHeight="1"/>
    <row r="73" spans="2:45" ht="12" customHeight="1"/>
    <row r="74" spans="2:45" ht="12" customHeight="1"/>
    <row r="75" spans="2:45" ht="12" customHeight="1"/>
    <row r="76" spans="2:45" ht="12" customHeight="1"/>
    <row r="77" spans="2:45" ht="12" customHeight="1"/>
    <row r="78" spans="2:45" ht="12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N1"/>
    <mergeCell ref="E4:I4"/>
    <mergeCell ref="AO4:AS4"/>
  </mergeCells>
  <conditionalFormatting sqref="J7:AN62">
    <cfRule type="cellIs" dxfId="328" priority="13" stopIfTrue="1" operator="equal">
      <formula>"RCL"</formula>
    </cfRule>
    <cfRule type="cellIs" dxfId="327" priority="14" stopIfTrue="1" operator="equal">
      <formula>"RC"</formula>
    </cfRule>
    <cfRule type="cellIs" dxfId="326" priority="16" operator="equal">
      <formula>"MAL"</formula>
    </cfRule>
    <cfRule type="cellIs" dxfId="325" priority="17" operator="equal">
      <formula>"RJF"</formula>
    </cfRule>
    <cfRule type="cellIs" dxfId="324" priority="18" operator="equal">
      <formula>"HAB"</formula>
    </cfRule>
    <cfRule type="cellIs" dxfId="323" priority="19" operator="equal">
      <formula>"CSP"</formula>
    </cfRule>
    <cfRule type="cellIs" dxfId="322" priority="20" operator="equal">
      <formula>"RTT"</formula>
    </cfRule>
    <cfRule type="cellIs" dxfId="321" priority="21" operator="equal">
      <formula>"CP"</formula>
    </cfRule>
    <cfRule type="containsText" dxfId="320" priority="22" operator="containsText" text="F">
      <formula>NOT(ISERROR(SEARCH("F",J7)))</formula>
    </cfRule>
  </conditionalFormatting>
  <conditionalFormatting sqref="J7:AN62">
    <cfRule type="notContainsBlanks" dxfId="319" priority="23">
      <formula>LEN(TRIM(J7))&gt;0</formula>
    </cfRule>
  </conditionalFormatting>
  <conditionalFormatting sqref="AO7:AS62">
    <cfRule type="cellIs" dxfId="318" priority="15" operator="lessThan">
      <formula>0</formula>
    </cfRule>
  </conditionalFormatting>
  <conditionalFormatting sqref="J3:AN67">
    <cfRule type="expression" dxfId="317" priority="24">
      <formula>J$3=6</formula>
    </cfRule>
    <cfRule type="expression" dxfId="316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93783E8E-0F74-4409-9525-B264F55A197A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CC82D22B-B4CB-4DE2-86D6-F124A6AAE9F0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69" id="{A8A69F72-291D-48E5-80A3-D9235F7A8B88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0" id="{63A7A191-FA18-4388-99CA-1DA0FD313DB1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1" id="{81C2A0C1-DF32-4331-9D23-6EAADC344BE6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2" id="{3A828C08-3E9C-4C52-BB6F-E5BE27B13AB5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3" id="{5D2BEA35-C433-44CA-A43A-C0A154AEB72D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4" id="{7C0CE5D8-D254-4863-9688-C38B9147EFCA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5" id="{85BE748E-BE99-43ED-881C-4BDD1D58AA8D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6" id="{85F1A035-943C-4D1A-AAF0-496A3AB38187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7" id="{2931E545-01E8-4A8B-9108-06B6D2AE6B75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600EC094-83F0-429F-B4DF-282CF2318FE1}">
            <xm:f>Paramètres!$K$20</xm:f>
            <xm:f>Paramètres!$K$21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 filterMode="1">
    <tabColor theme="3" tint="-0.499984740745262"/>
    <outlinePr summaryBelow="0"/>
    <pageSetUpPr fitToPage="1"/>
  </sheetPr>
  <dimension ref="A1:AW169"/>
  <sheetViews>
    <sheetView showGridLines="0" showZeros="0" topLeftCell="B1" workbookViewId="0">
      <pane xSplit="8" ySplit="6" topLeftCell="J7" activePane="bottomRight" state="frozenSplit"/>
      <selection activeCell="Y36" sqref="Y36"/>
      <selection pane="topRight" activeCell="Y36" sqref="Y36"/>
      <selection pane="bottomLeft" activeCell="Y36" sqref="Y36"/>
      <selection pane="bottomRight" activeCell="L21" sqref="L21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39" width="4.85546875" style="25" customWidth="1"/>
    <col min="40" max="44" width="5.85546875" style="25" customWidth="1" outlineLevel="1"/>
    <col min="45" max="45" width="4" style="25" customWidth="1"/>
    <col min="46" max="88" width="4.28515625" style="25" customWidth="1"/>
    <col min="89" max="16384" width="11.42578125" style="25"/>
  </cols>
  <sheetData>
    <row r="1" spans="1:49" ht="25.5" customHeight="1">
      <c r="C1" s="25"/>
      <c r="J1" s="143">
        <f>+J5</f>
        <v>43040</v>
      </c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143"/>
      <c r="AL1" s="143"/>
      <c r="AM1" s="143"/>
    </row>
    <row r="2" spans="1:49" ht="6" customHeight="1">
      <c r="C2" s="25"/>
      <c r="J2" s="109">
        <f>+J5</f>
        <v>43040</v>
      </c>
      <c r="K2" s="109">
        <f t="shared" ref="K2:AM2" si="0">+K5</f>
        <v>43041</v>
      </c>
      <c r="L2" s="109">
        <f t="shared" si="0"/>
        <v>43042</v>
      </c>
      <c r="M2" s="109">
        <f t="shared" si="0"/>
        <v>43043</v>
      </c>
      <c r="N2" s="109">
        <f t="shared" si="0"/>
        <v>43044</v>
      </c>
      <c r="O2" s="109">
        <f t="shared" si="0"/>
        <v>43045</v>
      </c>
      <c r="P2" s="109">
        <f t="shared" si="0"/>
        <v>43046</v>
      </c>
      <c r="Q2" s="109">
        <f t="shared" si="0"/>
        <v>43047</v>
      </c>
      <c r="R2" s="109">
        <f t="shared" si="0"/>
        <v>43048</v>
      </c>
      <c r="S2" s="109">
        <f t="shared" si="0"/>
        <v>43049</v>
      </c>
      <c r="T2" s="109">
        <f t="shared" si="0"/>
        <v>43050</v>
      </c>
      <c r="U2" s="109">
        <f t="shared" si="0"/>
        <v>43051</v>
      </c>
      <c r="V2" s="109">
        <f t="shared" si="0"/>
        <v>43052</v>
      </c>
      <c r="W2" s="109">
        <f t="shared" si="0"/>
        <v>43053</v>
      </c>
      <c r="X2" s="109">
        <f t="shared" si="0"/>
        <v>43054</v>
      </c>
      <c r="Y2" s="109">
        <f t="shared" si="0"/>
        <v>43055</v>
      </c>
      <c r="Z2" s="109">
        <f t="shared" si="0"/>
        <v>43056</v>
      </c>
      <c r="AA2" s="109">
        <f t="shared" si="0"/>
        <v>43057</v>
      </c>
      <c r="AB2" s="109">
        <f t="shared" si="0"/>
        <v>43058</v>
      </c>
      <c r="AC2" s="109">
        <f t="shared" si="0"/>
        <v>43059</v>
      </c>
      <c r="AD2" s="109">
        <f t="shared" si="0"/>
        <v>43060</v>
      </c>
      <c r="AE2" s="109">
        <f t="shared" si="0"/>
        <v>43061</v>
      </c>
      <c r="AF2" s="109">
        <f t="shared" si="0"/>
        <v>43062</v>
      </c>
      <c r="AG2" s="109">
        <f t="shared" si="0"/>
        <v>43063</v>
      </c>
      <c r="AH2" s="109">
        <f t="shared" si="0"/>
        <v>43064</v>
      </c>
      <c r="AI2" s="109">
        <f t="shared" si="0"/>
        <v>43065</v>
      </c>
      <c r="AJ2" s="109">
        <f t="shared" si="0"/>
        <v>43066</v>
      </c>
      <c r="AK2" s="109">
        <f t="shared" si="0"/>
        <v>43067</v>
      </c>
      <c r="AL2" s="109">
        <f t="shared" si="0"/>
        <v>43068</v>
      </c>
      <c r="AM2" s="109">
        <f t="shared" si="0"/>
        <v>43069</v>
      </c>
    </row>
    <row r="3" spans="1:49" ht="6.7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M3" si="1">WEEKDAY(J5,2)</f>
        <v>3</v>
      </c>
      <c r="K3" s="25">
        <f t="shared" si="1"/>
        <v>4</v>
      </c>
      <c r="L3" s="25">
        <f t="shared" si="1"/>
        <v>5</v>
      </c>
      <c r="M3" s="25">
        <f t="shared" si="1"/>
        <v>6</v>
      </c>
      <c r="N3" s="25">
        <f t="shared" si="1"/>
        <v>7</v>
      </c>
      <c r="O3" s="25">
        <f t="shared" si="1"/>
        <v>1</v>
      </c>
      <c r="P3" s="25">
        <f t="shared" si="1"/>
        <v>2</v>
      </c>
      <c r="Q3" s="25">
        <f t="shared" si="1"/>
        <v>3</v>
      </c>
      <c r="R3" s="25">
        <f t="shared" si="1"/>
        <v>4</v>
      </c>
      <c r="S3" s="25">
        <f t="shared" si="1"/>
        <v>5</v>
      </c>
      <c r="T3" s="25">
        <f t="shared" si="1"/>
        <v>6</v>
      </c>
      <c r="U3" s="25">
        <f t="shared" si="1"/>
        <v>7</v>
      </c>
      <c r="V3" s="25">
        <f t="shared" si="1"/>
        <v>1</v>
      </c>
      <c r="W3" s="25">
        <f t="shared" si="1"/>
        <v>2</v>
      </c>
      <c r="X3" s="25">
        <f t="shared" si="1"/>
        <v>3</v>
      </c>
      <c r="Y3" s="25">
        <f t="shared" si="1"/>
        <v>4</v>
      </c>
      <c r="Z3" s="25">
        <f t="shared" si="1"/>
        <v>5</v>
      </c>
      <c r="AA3" s="25">
        <f t="shared" si="1"/>
        <v>6</v>
      </c>
      <c r="AB3" s="25">
        <f t="shared" si="1"/>
        <v>7</v>
      </c>
      <c r="AC3" s="25">
        <f t="shared" si="1"/>
        <v>1</v>
      </c>
      <c r="AD3" s="25">
        <f t="shared" si="1"/>
        <v>2</v>
      </c>
      <c r="AE3" s="25">
        <f t="shared" si="1"/>
        <v>3</v>
      </c>
      <c r="AF3" s="25">
        <f t="shared" si="1"/>
        <v>4</v>
      </c>
      <c r="AG3" s="25">
        <f t="shared" si="1"/>
        <v>5</v>
      </c>
      <c r="AH3" s="25">
        <f t="shared" si="1"/>
        <v>6</v>
      </c>
      <c r="AI3" s="25">
        <f t="shared" si="1"/>
        <v>7</v>
      </c>
      <c r="AJ3" s="25">
        <f t="shared" si="1"/>
        <v>1</v>
      </c>
      <c r="AK3" s="25">
        <f t="shared" si="1"/>
        <v>2</v>
      </c>
      <c r="AL3" s="25">
        <f t="shared" si="1"/>
        <v>3</v>
      </c>
      <c r="AM3" s="25">
        <f t="shared" si="1"/>
        <v>4</v>
      </c>
      <c r="AN3" s="29"/>
      <c r="AO3" s="29"/>
      <c r="AP3" s="29"/>
      <c r="AQ3" s="29"/>
      <c r="AR3" s="29"/>
    </row>
    <row r="4" spans="1:49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M4" si="2">IF(J3=1,"Lu",IF(J3=2,"Ma",IF(J3=3,"Me",IF(J3=4,"Je",IF(J3=5,"Ve",IF(J3=6,"Sa",IF(J3=7,"Di")))))))</f>
        <v>Me</v>
      </c>
      <c r="K4" s="35" t="str">
        <f t="shared" si="2"/>
        <v>Je</v>
      </c>
      <c r="L4" s="35" t="str">
        <f t="shared" si="2"/>
        <v>Ve</v>
      </c>
      <c r="M4" s="35" t="str">
        <f t="shared" si="2"/>
        <v>Sa</v>
      </c>
      <c r="N4" s="35" t="str">
        <f t="shared" si="2"/>
        <v>Di</v>
      </c>
      <c r="O4" s="35" t="str">
        <f t="shared" si="2"/>
        <v>Lu</v>
      </c>
      <c r="P4" s="35" t="str">
        <f t="shared" si="2"/>
        <v>Ma</v>
      </c>
      <c r="Q4" s="35" t="str">
        <f t="shared" si="2"/>
        <v>Me</v>
      </c>
      <c r="R4" s="35" t="str">
        <f t="shared" si="2"/>
        <v>Je</v>
      </c>
      <c r="S4" s="35" t="str">
        <f t="shared" si="2"/>
        <v>Ve</v>
      </c>
      <c r="T4" s="35" t="str">
        <f t="shared" si="2"/>
        <v>Sa</v>
      </c>
      <c r="U4" s="35" t="str">
        <f t="shared" si="2"/>
        <v>Di</v>
      </c>
      <c r="V4" s="35" t="str">
        <f t="shared" si="2"/>
        <v>Lu</v>
      </c>
      <c r="W4" s="35" t="str">
        <f t="shared" si="2"/>
        <v>Ma</v>
      </c>
      <c r="X4" s="35" t="str">
        <f t="shared" si="2"/>
        <v>Me</v>
      </c>
      <c r="Y4" s="35" t="str">
        <f t="shared" si="2"/>
        <v>Je</v>
      </c>
      <c r="Z4" s="35" t="str">
        <f t="shared" si="2"/>
        <v>Ve</v>
      </c>
      <c r="AA4" s="35" t="str">
        <f t="shared" si="2"/>
        <v>Sa</v>
      </c>
      <c r="AB4" s="35" t="str">
        <f t="shared" si="2"/>
        <v>Di</v>
      </c>
      <c r="AC4" s="35" t="str">
        <f t="shared" si="2"/>
        <v>Lu</v>
      </c>
      <c r="AD4" s="35" t="str">
        <f t="shared" si="2"/>
        <v>Ma</v>
      </c>
      <c r="AE4" s="35" t="str">
        <f t="shared" si="2"/>
        <v>Me</v>
      </c>
      <c r="AF4" s="35" t="str">
        <f t="shared" si="2"/>
        <v>Je</v>
      </c>
      <c r="AG4" s="35" t="str">
        <f t="shared" si="2"/>
        <v>Ve</v>
      </c>
      <c r="AH4" s="35" t="str">
        <f t="shared" si="2"/>
        <v>Sa</v>
      </c>
      <c r="AI4" s="35" t="str">
        <f t="shared" si="2"/>
        <v>Di</v>
      </c>
      <c r="AJ4" s="35" t="str">
        <f t="shared" si="2"/>
        <v>Lu</v>
      </c>
      <c r="AK4" s="35" t="str">
        <f t="shared" si="2"/>
        <v>Ma</v>
      </c>
      <c r="AL4" s="35" t="str">
        <f t="shared" si="2"/>
        <v>Me</v>
      </c>
      <c r="AM4" s="98" t="str">
        <f t="shared" si="2"/>
        <v>Je</v>
      </c>
      <c r="AN4" s="137" t="s">
        <v>83</v>
      </c>
      <c r="AO4" s="138"/>
      <c r="AP4" s="138"/>
      <c r="AQ4" s="138"/>
      <c r="AR4" s="139"/>
    </row>
    <row r="5" spans="1:49" s="49" customFormat="1" ht="7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Paramètres!F12</f>
        <v>43040</v>
      </c>
      <c r="K5" s="47">
        <f>J5+1</f>
        <v>43041</v>
      </c>
      <c r="L5" s="47">
        <f t="shared" ref="L5:AM5" si="3">K5+1</f>
        <v>43042</v>
      </c>
      <c r="M5" s="47">
        <f t="shared" si="3"/>
        <v>43043</v>
      </c>
      <c r="N5" s="47">
        <f t="shared" si="3"/>
        <v>43044</v>
      </c>
      <c r="O5" s="47">
        <f t="shared" si="3"/>
        <v>43045</v>
      </c>
      <c r="P5" s="47">
        <f t="shared" si="3"/>
        <v>43046</v>
      </c>
      <c r="Q5" s="47">
        <f t="shared" si="3"/>
        <v>43047</v>
      </c>
      <c r="R5" s="47">
        <f t="shared" si="3"/>
        <v>43048</v>
      </c>
      <c r="S5" s="47">
        <f t="shared" si="3"/>
        <v>43049</v>
      </c>
      <c r="T5" s="47">
        <f t="shared" si="3"/>
        <v>43050</v>
      </c>
      <c r="U5" s="47">
        <f t="shared" si="3"/>
        <v>43051</v>
      </c>
      <c r="V5" s="47">
        <f t="shared" si="3"/>
        <v>43052</v>
      </c>
      <c r="W5" s="47">
        <f t="shared" si="3"/>
        <v>43053</v>
      </c>
      <c r="X5" s="47">
        <f t="shared" si="3"/>
        <v>43054</v>
      </c>
      <c r="Y5" s="47">
        <f t="shared" si="3"/>
        <v>43055</v>
      </c>
      <c r="Z5" s="47">
        <f t="shared" si="3"/>
        <v>43056</v>
      </c>
      <c r="AA5" s="47">
        <f t="shared" si="3"/>
        <v>43057</v>
      </c>
      <c r="AB5" s="47">
        <f t="shared" si="3"/>
        <v>43058</v>
      </c>
      <c r="AC5" s="47">
        <f t="shared" si="3"/>
        <v>43059</v>
      </c>
      <c r="AD5" s="47">
        <f t="shared" si="3"/>
        <v>43060</v>
      </c>
      <c r="AE5" s="47">
        <f t="shared" si="3"/>
        <v>43061</v>
      </c>
      <c r="AF5" s="47">
        <f t="shared" si="3"/>
        <v>43062</v>
      </c>
      <c r="AG5" s="47">
        <f t="shared" si="3"/>
        <v>43063</v>
      </c>
      <c r="AH5" s="47">
        <f t="shared" si="3"/>
        <v>43064</v>
      </c>
      <c r="AI5" s="47">
        <f t="shared" si="3"/>
        <v>43065</v>
      </c>
      <c r="AJ5" s="47">
        <f t="shared" si="3"/>
        <v>43066</v>
      </c>
      <c r="AK5" s="47">
        <f t="shared" si="3"/>
        <v>43067</v>
      </c>
      <c r="AL5" s="47">
        <f t="shared" si="3"/>
        <v>43068</v>
      </c>
      <c r="AM5" s="91">
        <f t="shared" si="3"/>
        <v>43069</v>
      </c>
      <c r="AN5" s="92" t="s">
        <v>0</v>
      </c>
      <c r="AO5" s="42" t="s">
        <v>4</v>
      </c>
      <c r="AP5" s="43" t="s">
        <v>120</v>
      </c>
      <c r="AQ5" s="44" t="s">
        <v>1</v>
      </c>
      <c r="AR5" s="45" t="s">
        <v>2</v>
      </c>
    </row>
    <row r="6" spans="1:49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93" t="s">
        <v>160</v>
      </c>
      <c r="AO6" s="54" t="s">
        <v>161</v>
      </c>
      <c r="AP6" s="55" t="s">
        <v>162</v>
      </c>
      <c r="AQ6" s="56" t="s">
        <v>163</v>
      </c>
      <c r="AR6" s="62" t="s">
        <v>164</v>
      </c>
    </row>
    <row r="7" spans="1:49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+OCTOBRE[[#This Row],[CP ]]</f>
        <v>25</v>
      </c>
      <c r="F7" s="65">
        <f>+OCTOBRE[[#This Row],[RTT ]]</f>
        <v>0</v>
      </c>
      <c r="G7" s="65">
        <f>+OCTOBRE[[#This Row],[CSP ]]</f>
        <v>0</v>
      </c>
      <c r="H7" s="65">
        <f>+OCTOBRE[[#This Row],[HAB ]]</f>
        <v>0</v>
      </c>
      <c r="I7" s="65">
        <f>+OCTOBRE[[#This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2"/>
      <c r="AN7" s="94">
        <f t="shared" ref="AN7:AR38" si="4">E7-(COUNTIF($J7:$AM7,E$5))</f>
        <v>25</v>
      </c>
      <c r="AO7" s="65">
        <f t="shared" si="4"/>
        <v>0</v>
      </c>
      <c r="AP7" s="65">
        <f t="shared" si="4"/>
        <v>0</v>
      </c>
      <c r="AQ7" s="65">
        <f t="shared" si="4"/>
        <v>0</v>
      </c>
      <c r="AR7" s="67">
        <f t="shared" si="4"/>
        <v>0</v>
      </c>
    </row>
    <row r="8" spans="1:49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+OCTOBRE[[#This Row],[CP ]]</f>
        <v>25</v>
      </c>
      <c r="F8" s="65">
        <f>+OCTOBRE[[#This Row],[RTT ]]</f>
        <v>0</v>
      </c>
      <c r="G8" s="65">
        <f>+OCTOBRE[[#This Row],[CSP ]]</f>
        <v>0</v>
      </c>
      <c r="H8" s="65">
        <f>+OCTOBRE[[#This Row],[HAB ]]</f>
        <v>0</v>
      </c>
      <c r="I8" s="65">
        <f>+OCTOBRE[[#This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2"/>
      <c r="AN8" s="94">
        <f t="shared" si="4"/>
        <v>25</v>
      </c>
      <c r="AO8" s="65">
        <f t="shared" si="4"/>
        <v>0</v>
      </c>
      <c r="AP8" s="65">
        <f t="shared" si="4"/>
        <v>0</v>
      </c>
      <c r="AQ8" s="65">
        <f t="shared" si="4"/>
        <v>0</v>
      </c>
      <c r="AR8" s="67">
        <f t="shared" si="4"/>
        <v>0</v>
      </c>
    </row>
    <row r="9" spans="1:49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+OCTOBRE[[#This Row],[CP ]]</f>
        <v>25</v>
      </c>
      <c r="F9" s="65">
        <f>+OCTOBRE[[#This Row],[RTT ]]</f>
        <v>0</v>
      </c>
      <c r="G9" s="65">
        <f>+OCTOBRE[[#This Row],[CSP ]]</f>
        <v>0</v>
      </c>
      <c r="H9" s="65">
        <f>+OCTOBRE[[#This Row],[HAB ]]</f>
        <v>0</v>
      </c>
      <c r="I9" s="65">
        <f>+OCTOBRE[[#This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2"/>
      <c r="AN9" s="94">
        <f t="shared" si="4"/>
        <v>25</v>
      </c>
      <c r="AO9" s="65">
        <f t="shared" si="4"/>
        <v>0</v>
      </c>
      <c r="AP9" s="65">
        <f t="shared" si="4"/>
        <v>0</v>
      </c>
      <c r="AQ9" s="65">
        <f t="shared" si="4"/>
        <v>0</v>
      </c>
      <c r="AR9" s="67">
        <f t="shared" si="4"/>
        <v>0</v>
      </c>
    </row>
    <row r="10" spans="1:49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+OCTOBRE[[#This Row],[CP ]]</f>
        <v>25</v>
      </c>
      <c r="F10" s="128">
        <f>+OCTOBRE[[#This Row],[RTT ]]</f>
        <v>0</v>
      </c>
      <c r="G10" s="128">
        <f>+OCTOBRE[[#This Row],[CSP ]]</f>
        <v>0</v>
      </c>
      <c r="H10" s="128">
        <f>+OCTOBRE[[#This Row],[HAB ]]</f>
        <v>0</v>
      </c>
      <c r="I10" s="128">
        <f>+OCTOBRE[[#This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4"/>
      <c r="AN10" s="135">
        <f t="shared" si="4"/>
        <v>25</v>
      </c>
      <c r="AO10" s="128">
        <f t="shared" si="4"/>
        <v>0</v>
      </c>
      <c r="AP10" s="128">
        <f t="shared" si="4"/>
        <v>0</v>
      </c>
      <c r="AQ10" s="128">
        <f t="shared" si="4"/>
        <v>0</v>
      </c>
      <c r="AR10" s="133">
        <f t="shared" si="4"/>
        <v>0</v>
      </c>
    </row>
    <row r="11" spans="1:49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+OCTOBRE[[#This Row],[CP ]]</f>
        <v>25</v>
      </c>
      <c r="F11" s="65">
        <f>+OCTOBRE[[#This Row],[RTT ]]</f>
        <v>0</v>
      </c>
      <c r="G11" s="65">
        <f>+OCTOBRE[[#This Row],[CSP ]]</f>
        <v>-2</v>
      </c>
      <c r="H11" s="65">
        <f>+OCTOBRE[[#This Row],[HAB ]]</f>
        <v>0</v>
      </c>
      <c r="I11" s="65">
        <f>+OCTOBRE[[#This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2"/>
      <c r="AN11" s="94">
        <f t="shared" si="4"/>
        <v>25</v>
      </c>
      <c r="AO11" s="65">
        <f t="shared" si="4"/>
        <v>0</v>
      </c>
      <c r="AP11" s="65">
        <f t="shared" si="4"/>
        <v>-2</v>
      </c>
      <c r="AQ11" s="65">
        <f t="shared" si="4"/>
        <v>0</v>
      </c>
      <c r="AR11" s="67">
        <f t="shared" si="4"/>
        <v>0</v>
      </c>
    </row>
    <row r="12" spans="1:49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+OCTOBRE[[#This Row],[CP ]]</f>
        <v>25</v>
      </c>
      <c r="F12" s="65">
        <f>+OCTOBRE[[#This Row],[RTT ]]</f>
        <v>0</v>
      </c>
      <c r="G12" s="65">
        <f>+OCTOBRE[[#This Row],[CSP ]]</f>
        <v>0</v>
      </c>
      <c r="H12" s="65">
        <f>+OCTOBRE[[#This Row],[HAB ]]</f>
        <v>0</v>
      </c>
      <c r="I12" s="65">
        <f>+OCTOBRE[[#This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2"/>
      <c r="AN12" s="94">
        <f t="shared" si="4"/>
        <v>25</v>
      </c>
      <c r="AO12" s="65">
        <f t="shared" si="4"/>
        <v>0</v>
      </c>
      <c r="AP12" s="65">
        <f t="shared" si="4"/>
        <v>0</v>
      </c>
      <c r="AQ12" s="65">
        <f t="shared" si="4"/>
        <v>0</v>
      </c>
      <c r="AR12" s="67">
        <f t="shared" si="4"/>
        <v>0</v>
      </c>
    </row>
    <row r="13" spans="1:49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+OCTOBRE[[#This Row],[CP ]]</f>
        <v>25</v>
      </c>
      <c r="F13" s="65">
        <f>+OCTOBRE[[#This Row],[RTT ]]</f>
        <v>0</v>
      </c>
      <c r="G13" s="65">
        <f>+OCTOBRE[[#This Row],[CSP ]]</f>
        <v>-2</v>
      </c>
      <c r="H13" s="65">
        <f>+OCTOBRE[[#This Row],[HAB ]]</f>
        <v>0</v>
      </c>
      <c r="I13" s="65">
        <f>+OCTOBRE[[#This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2"/>
      <c r="AN13" s="94">
        <f t="shared" si="4"/>
        <v>25</v>
      </c>
      <c r="AO13" s="65">
        <f t="shared" si="4"/>
        <v>0</v>
      </c>
      <c r="AP13" s="65">
        <f t="shared" si="4"/>
        <v>-2</v>
      </c>
      <c r="AQ13" s="65">
        <f t="shared" si="4"/>
        <v>0</v>
      </c>
      <c r="AR13" s="67">
        <f t="shared" si="4"/>
        <v>0</v>
      </c>
    </row>
    <row r="14" spans="1:49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+OCTOBRE[[#This Row],[CP ]]</f>
        <v>25</v>
      </c>
      <c r="F14" s="65">
        <f>+OCTOBRE[[#This Row],[RTT ]]</f>
        <v>0</v>
      </c>
      <c r="G14" s="65">
        <f>+OCTOBRE[[#This Row],[CSP ]]</f>
        <v>-2</v>
      </c>
      <c r="H14" s="65">
        <f>+OCTOBRE[[#This Row],[HAB ]]</f>
        <v>0</v>
      </c>
      <c r="I14" s="65">
        <f>+OCTOBRE[[#This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2"/>
      <c r="AN14" s="94">
        <f t="shared" si="4"/>
        <v>25</v>
      </c>
      <c r="AO14" s="65">
        <f t="shared" si="4"/>
        <v>0</v>
      </c>
      <c r="AP14" s="65">
        <f t="shared" si="4"/>
        <v>-2</v>
      </c>
      <c r="AQ14" s="65">
        <f t="shared" si="4"/>
        <v>0</v>
      </c>
      <c r="AR14" s="67">
        <f t="shared" si="4"/>
        <v>0</v>
      </c>
    </row>
    <row r="15" spans="1:49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+OCTOBRE[[#This Row],[CP ]]</f>
        <v>25</v>
      </c>
      <c r="F15" s="65">
        <f>+OCTOBRE[[#This Row],[RTT ]]</f>
        <v>0</v>
      </c>
      <c r="G15" s="65">
        <f>+OCTOBRE[[#This Row],[CSP ]]</f>
        <v>-2</v>
      </c>
      <c r="H15" s="65">
        <f>+OCTOBRE[[#This Row],[HAB ]]</f>
        <v>-2</v>
      </c>
      <c r="I15" s="65">
        <f>+OCTOBRE[[#This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2"/>
      <c r="AN15" s="94">
        <f t="shared" si="4"/>
        <v>25</v>
      </c>
      <c r="AO15" s="65">
        <f t="shared" si="4"/>
        <v>0</v>
      </c>
      <c r="AP15" s="65">
        <f t="shared" si="4"/>
        <v>-2</v>
      </c>
      <c r="AQ15" s="65">
        <f t="shared" si="4"/>
        <v>-2</v>
      </c>
      <c r="AR15" s="67">
        <f t="shared" si="4"/>
        <v>0</v>
      </c>
    </row>
    <row r="16" spans="1:49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+OCTOBRE[[#This Row],[CP ]]</f>
        <v>25</v>
      </c>
      <c r="F16" s="65">
        <f>+OCTOBRE[[#This Row],[RTT ]]</f>
        <v>0</v>
      </c>
      <c r="G16" s="65">
        <f>+OCTOBRE[[#This Row],[CSP ]]</f>
        <v>0</v>
      </c>
      <c r="H16" s="65">
        <f>+OCTOBRE[[#This Row],[HAB ]]</f>
        <v>0</v>
      </c>
      <c r="I16" s="65">
        <f>+OCTOBRE[[#This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2"/>
      <c r="AN16" s="94">
        <f t="shared" si="4"/>
        <v>25</v>
      </c>
      <c r="AO16" s="65">
        <f t="shared" si="4"/>
        <v>0</v>
      </c>
      <c r="AP16" s="65">
        <f t="shared" si="4"/>
        <v>0</v>
      </c>
      <c r="AQ16" s="65">
        <f t="shared" si="4"/>
        <v>0</v>
      </c>
      <c r="AR16" s="67">
        <f t="shared" si="4"/>
        <v>0</v>
      </c>
      <c r="AW16" s="24"/>
    </row>
    <row r="17" spans="1:44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+OCTOBRE[[#This Row],[CP ]]</f>
        <v>25</v>
      </c>
      <c r="F17" s="65">
        <f>+OCTOBRE[[#This Row],[RTT ]]</f>
        <v>0</v>
      </c>
      <c r="G17" s="65">
        <f>+OCTOBRE[[#This Row],[CSP ]]</f>
        <v>-2</v>
      </c>
      <c r="H17" s="65">
        <f>+OCTOBRE[[#This Row],[HAB ]]</f>
        <v>0</v>
      </c>
      <c r="I17" s="65">
        <f>+OCTOBRE[[#This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2"/>
      <c r="AN17" s="94">
        <f t="shared" si="4"/>
        <v>25</v>
      </c>
      <c r="AO17" s="65">
        <f t="shared" si="4"/>
        <v>0</v>
      </c>
      <c r="AP17" s="65">
        <f t="shared" si="4"/>
        <v>-2</v>
      </c>
      <c r="AQ17" s="65">
        <f t="shared" si="4"/>
        <v>0</v>
      </c>
      <c r="AR17" s="67">
        <f t="shared" si="4"/>
        <v>0</v>
      </c>
    </row>
    <row r="18" spans="1:44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+OCTOBRE[[#This Row],[CP ]]</f>
        <v>25</v>
      </c>
      <c r="F18" s="65">
        <f>+OCTOBRE[[#This Row],[RTT ]]</f>
        <v>0</v>
      </c>
      <c r="G18" s="65">
        <f>+OCTOBRE[[#This Row],[CSP ]]</f>
        <v>-2</v>
      </c>
      <c r="H18" s="65">
        <f>+OCTOBRE[[#This Row],[HAB ]]</f>
        <v>0</v>
      </c>
      <c r="I18" s="65">
        <f>+OCTOBRE[[#This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2"/>
      <c r="AN18" s="94">
        <f t="shared" si="4"/>
        <v>25</v>
      </c>
      <c r="AO18" s="65">
        <f t="shared" si="4"/>
        <v>0</v>
      </c>
      <c r="AP18" s="65">
        <f t="shared" si="4"/>
        <v>-2</v>
      </c>
      <c r="AQ18" s="65">
        <f t="shared" si="4"/>
        <v>0</v>
      </c>
      <c r="AR18" s="67">
        <f t="shared" si="4"/>
        <v>0</v>
      </c>
    </row>
    <row r="19" spans="1:44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+OCTOBRE[[#This Row],[CP ]]</f>
        <v>25</v>
      </c>
      <c r="F19" s="65">
        <f>+OCTOBRE[[#This Row],[RTT ]]</f>
        <v>0</v>
      </c>
      <c r="G19" s="65">
        <f>+OCTOBRE[[#This Row],[CSP ]]</f>
        <v>-2</v>
      </c>
      <c r="H19" s="65">
        <f>+OCTOBRE[[#This Row],[HAB ]]</f>
        <v>0</v>
      </c>
      <c r="I19" s="65">
        <f>+OCTOBRE[[#This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2"/>
      <c r="AN19" s="94">
        <f t="shared" si="4"/>
        <v>25</v>
      </c>
      <c r="AO19" s="65">
        <f t="shared" si="4"/>
        <v>0</v>
      </c>
      <c r="AP19" s="65">
        <f t="shared" si="4"/>
        <v>-2</v>
      </c>
      <c r="AQ19" s="65">
        <f t="shared" si="4"/>
        <v>0</v>
      </c>
      <c r="AR19" s="67">
        <f t="shared" si="4"/>
        <v>0</v>
      </c>
    </row>
    <row r="20" spans="1:44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+OCTOBRE[[#This Row],[CP ]]</f>
        <v>25</v>
      </c>
      <c r="F20" s="65">
        <f>+OCTOBRE[[#This Row],[RTT ]]</f>
        <v>0</v>
      </c>
      <c r="G20" s="65">
        <f>+OCTOBRE[[#This Row],[CSP ]]</f>
        <v>-2</v>
      </c>
      <c r="H20" s="65">
        <f>+OCTOBRE[[#This Row],[HAB ]]</f>
        <v>0</v>
      </c>
      <c r="I20" s="65">
        <f>+OCTOBRE[[#This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2"/>
      <c r="AN20" s="94">
        <f t="shared" si="4"/>
        <v>25</v>
      </c>
      <c r="AO20" s="65">
        <f t="shared" si="4"/>
        <v>0</v>
      </c>
      <c r="AP20" s="65">
        <f t="shared" si="4"/>
        <v>-2</v>
      </c>
      <c r="AQ20" s="65">
        <f t="shared" si="4"/>
        <v>0</v>
      </c>
      <c r="AR20" s="67">
        <f t="shared" si="4"/>
        <v>0</v>
      </c>
    </row>
    <row r="21" spans="1:44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+OCTOBRE[[#This Row],[CP ]]</f>
        <v>25</v>
      </c>
      <c r="F21" s="65">
        <f>+OCTOBRE[[#This Row],[RTT ]]</f>
        <v>0</v>
      </c>
      <c r="G21" s="65">
        <f>+OCTOBRE[[#This Row],[CSP ]]</f>
        <v>0</v>
      </c>
      <c r="H21" s="65">
        <f>+OCTOBRE[[#This Row],[HAB ]]</f>
        <v>0</v>
      </c>
      <c r="I21" s="65">
        <f>+OCTOBRE[[#This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2"/>
      <c r="AN21" s="94">
        <f t="shared" si="4"/>
        <v>25</v>
      </c>
      <c r="AO21" s="65">
        <f t="shared" si="4"/>
        <v>0</v>
      </c>
      <c r="AP21" s="65">
        <f t="shared" si="4"/>
        <v>0</v>
      </c>
      <c r="AQ21" s="65">
        <f t="shared" si="4"/>
        <v>0</v>
      </c>
      <c r="AR21" s="67">
        <f t="shared" si="4"/>
        <v>0</v>
      </c>
    </row>
    <row r="22" spans="1:44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+OCTOBRE[[#This Row],[CP ]]</f>
        <v>25</v>
      </c>
      <c r="F22" s="65">
        <f>+OCTOBRE[[#This Row],[RTT ]]</f>
        <v>0</v>
      </c>
      <c r="G22" s="65">
        <f>+OCTOBRE[[#This Row],[CSP ]]</f>
        <v>0</v>
      </c>
      <c r="H22" s="65">
        <f>+OCTOBRE[[#This Row],[HAB ]]</f>
        <v>0</v>
      </c>
      <c r="I22" s="65">
        <f>+OCTOBRE[[#This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2"/>
      <c r="AN22" s="94">
        <f t="shared" si="4"/>
        <v>25</v>
      </c>
      <c r="AO22" s="65">
        <f t="shared" si="4"/>
        <v>0</v>
      </c>
      <c r="AP22" s="65">
        <f t="shared" si="4"/>
        <v>0</v>
      </c>
      <c r="AQ22" s="65">
        <f t="shared" si="4"/>
        <v>0</v>
      </c>
      <c r="AR22" s="67">
        <f t="shared" si="4"/>
        <v>0</v>
      </c>
    </row>
    <row r="23" spans="1:44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+OCTOBRE[[#This Row],[CP ]]</f>
        <v>25</v>
      </c>
      <c r="F23" s="65">
        <f>+OCTOBRE[[#This Row],[RTT ]]</f>
        <v>0</v>
      </c>
      <c r="G23" s="65">
        <f>+OCTOBRE[[#This Row],[CSP ]]</f>
        <v>0</v>
      </c>
      <c r="H23" s="65">
        <f>+OCTOBRE[[#This Row],[HAB ]]</f>
        <v>0</v>
      </c>
      <c r="I23" s="65">
        <f>+OCTOBRE[[#This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2"/>
      <c r="AN23" s="94">
        <f t="shared" si="4"/>
        <v>25</v>
      </c>
      <c r="AO23" s="65">
        <f t="shared" si="4"/>
        <v>0</v>
      </c>
      <c r="AP23" s="65">
        <f t="shared" si="4"/>
        <v>0</v>
      </c>
      <c r="AQ23" s="65">
        <f t="shared" si="4"/>
        <v>0</v>
      </c>
      <c r="AR23" s="67">
        <f t="shared" si="4"/>
        <v>0</v>
      </c>
    </row>
    <row r="24" spans="1:44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+OCTOBRE[[#This Row],[CP ]]</f>
        <v>25</v>
      </c>
      <c r="F24" s="65">
        <f>+OCTOBRE[[#This Row],[RTT ]]</f>
        <v>0</v>
      </c>
      <c r="G24" s="65">
        <f>+OCTOBRE[[#This Row],[CSP ]]</f>
        <v>0</v>
      </c>
      <c r="H24" s="65">
        <f>+OCTOBRE[[#This Row],[HAB ]]</f>
        <v>0</v>
      </c>
      <c r="I24" s="65">
        <f>+OCTOBRE[[#This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2"/>
      <c r="AN24" s="94">
        <f t="shared" si="4"/>
        <v>25</v>
      </c>
      <c r="AO24" s="65">
        <f t="shared" si="4"/>
        <v>0</v>
      </c>
      <c r="AP24" s="65">
        <f t="shared" si="4"/>
        <v>0</v>
      </c>
      <c r="AQ24" s="65">
        <f t="shared" si="4"/>
        <v>0</v>
      </c>
      <c r="AR24" s="67">
        <f t="shared" si="4"/>
        <v>0</v>
      </c>
    </row>
    <row r="25" spans="1:44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+OCTOBRE[[#This Row],[CP ]]</f>
        <v>25</v>
      </c>
      <c r="F25" s="65">
        <f>+OCTOBRE[[#This Row],[RTT ]]</f>
        <v>0</v>
      </c>
      <c r="G25" s="65">
        <f>+OCTOBRE[[#This Row],[CSP ]]</f>
        <v>0</v>
      </c>
      <c r="H25" s="65">
        <f>+OCTOBRE[[#This Row],[HAB ]]</f>
        <v>0</v>
      </c>
      <c r="I25" s="65">
        <f>+OCTOBRE[[#This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2"/>
      <c r="AN25" s="94">
        <f t="shared" si="4"/>
        <v>25</v>
      </c>
      <c r="AO25" s="65">
        <f t="shared" si="4"/>
        <v>0</v>
      </c>
      <c r="AP25" s="65">
        <f t="shared" si="4"/>
        <v>0</v>
      </c>
      <c r="AQ25" s="65">
        <f t="shared" si="4"/>
        <v>0</v>
      </c>
      <c r="AR25" s="67">
        <f t="shared" si="4"/>
        <v>0</v>
      </c>
    </row>
    <row r="26" spans="1:44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+OCTOBRE[[#This Row],[CP ]]</f>
        <v>25</v>
      </c>
      <c r="F26" s="65">
        <f>+OCTOBRE[[#This Row],[RTT ]]</f>
        <v>0</v>
      </c>
      <c r="G26" s="65">
        <f>+OCTOBRE[[#This Row],[CSP ]]</f>
        <v>-2</v>
      </c>
      <c r="H26" s="65">
        <f>+OCTOBRE[[#This Row],[HAB ]]</f>
        <v>0</v>
      </c>
      <c r="I26" s="65">
        <f>+OCTOBRE[[#This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2"/>
      <c r="AN26" s="94">
        <f t="shared" si="4"/>
        <v>25</v>
      </c>
      <c r="AO26" s="65">
        <f t="shared" si="4"/>
        <v>0</v>
      </c>
      <c r="AP26" s="65">
        <f t="shared" si="4"/>
        <v>-2</v>
      </c>
      <c r="AQ26" s="65">
        <f t="shared" si="4"/>
        <v>0</v>
      </c>
      <c r="AR26" s="67">
        <f t="shared" si="4"/>
        <v>0</v>
      </c>
    </row>
    <row r="27" spans="1:44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+OCTOBRE[[#This Row],[CP ]]</f>
        <v>25</v>
      </c>
      <c r="F27" s="65">
        <f>+OCTOBRE[[#This Row],[RTT ]]</f>
        <v>0</v>
      </c>
      <c r="G27" s="65">
        <f>+OCTOBRE[[#This Row],[CSP ]]</f>
        <v>-2</v>
      </c>
      <c r="H27" s="65">
        <f>+OCTOBRE[[#This Row],[HAB ]]</f>
        <v>0</v>
      </c>
      <c r="I27" s="65">
        <f>+OCTOBRE[[#This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2"/>
      <c r="AN27" s="94">
        <f t="shared" si="4"/>
        <v>25</v>
      </c>
      <c r="AO27" s="65">
        <f t="shared" si="4"/>
        <v>0</v>
      </c>
      <c r="AP27" s="65">
        <f t="shared" si="4"/>
        <v>-2</v>
      </c>
      <c r="AQ27" s="65">
        <f t="shared" si="4"/>
        <v>0</v>
      </c>
      <c r="AR27" s="67">
        <f t="shared" si="4"/>
        <v>0</v>
      </c>
    </row>
    <row r="28" spans="1:44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+OCTOBRE[[#This Row],[CP ]]</f>
        <v>25</v>
      </c>
      <c r="F28" s="65">
        <f>+OCTOBRE[[#This Row],[RTT ]]</f>
        <v>0</v>
      </c>
      <c r="G28" s="65">
        <f>+OCTOBRE[[#This Row],[CSP ]]</f>
        <v>0</v>
      </c>
      <c r="H28" s="65">
        <f>+OCTOBRE[[#This Row],[HAB ]]</f>
        <v>-1</v>
      </c>
      <c r="I28" s="65">
        <f>+OCTOBRE[[#This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2"/>
      <c r="AN28" s="94">
        <f t="shared" si="4"/>
        <v>25</v>
      </c>
      <c r="AO28" s="65">
        <f t="shared" si="4"/>
        <v>0</v>
      </c>
      <c r="AP28" s="65">
        <f t="shared" si="4"/>
        <v>0</v>
      </c>
      <c r="AQ28" s="65">
        <f t="shared" si="4"/>
        <v>-1</v>
      </c>
      <c r="AR28" s="67">
        <f t="shared" si="4"/>
        <v>0</v>
      </c>
    </row>
    <row r="29" spans="1:44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+OCTOBRE[[#This Row],[CP ]]</f>
        <v>25</v>
      </c>
      <c r="F29" s="65">
        <f>+OCTOBRE[[#This Row],[RTT ]]</f>
        <v>0</v>
      </c>
      <c r="G29" s="65">
        <f>+OCTOBRE[[#This Row],[CSP ]]</f>
        <v>0</v>
      </c>
      <c r="H29" s="65">
        <f>+OCTOBRE[[#This Row],[HAB ]]</f>
        <v>0</v>
      </c>
      <c r="I29" s="65">
        <f>+OCTOBRE[[#This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2"/>
      <c r="AN29" s="94">
        <f t="shared" si="4"/>
        <v>25</v>
      </c>
      <c r="AO29" s="65">
        <f t="shared" si="4"/>
        <v>0</v>
      </c>
      <c r="AP29" s="65">
        <f t="shared" si="4"/>
        <v>0</v>
      </c>
      <c r="AQ29" s="65">
        <f t="shared" si="4"/>
        <v>0</v>
      </c>
      <c r="AR29" s="67">
        <f t="shared" si="4"/>
        <v>0</v>
      </c>
    </row>
    <row r="30" spans="1:44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+OCTOBRE[[#This Row],[CP ]]</f>
        <v>25</v>
      </c>
      <c r="F30" s="65">
        <f>+OCTOBRE[[#This Row],[RTT ]]</f>
        <v>0</v>
      </c>
      <c r="G30" s="65">
        <f>+OCTOBRE[[#This Row],[CSP ]]</f>
        <v>-2</v>
      </c>
      <c r="H30" s="65">
        <f>+OCTOBRE[[#This Row],[HAB ]]</f>
        <v>-2</v>
      </c>
      <c r="I30" s="65">
        <f>+OCTOBRE[[#This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2"/>
      <c r="AN30" s="94">
        <f t="shared" si="4"/>
        <v>25</v>
      </c>
      <c r="AO30" s="65">
        <f t="shared" si="4"/>
        <v>0</v>
      </c>
      <c r="AP30" s="65">
        <f t="shared" si="4"/>
        <v>-2</v>
      </c>
      <c r="AQ30" s="65">
        <f t="shared" si="4"/>
        <v>-2</v>
      </c>
      <c r="AR30" s="67">
        <f t="shared" si="4"/>
        <v>0</v>
      </c>
    </row>
    <row r="31" spans="1:44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+OCTOBRE[[#This Row],[CP ]]</f>
        <v>25</v>
      </c>
      <c r="F31" s="65">
        <f>+OCTOBRE[[#This Row],[RTT ]]</f>
        <v>0</v>
      </c>
      <c r="G31" s="65">
        <f>+OCTOBRE[[#This Row],[CSP ]]</f>
        <v>-2</v>
      </c>
      <c r="H31" s="65">
        <f>+OCTOBRE[[#This Row],[HAB ]]</f>
        <v>0</v>
      </c>
      <c r="I31" s="65">
        <f>+OCTOBRE[[#This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2"/>
      <c r="AN31" s="94">
        <f t="shared" si="4"/>
        <v>25</v>
      </c>
      <c r="AO31" s="65">
        <f t="shared" si="4"/>
        <v>0</v>
      </c>
      <c r="AP31" s="65">
        <f t="shared" si="4"/>
        <v>-2</v>
      </c>
      <c r="AQ31" s="65">
        <f t="shared" si="4"/>
        <v>0</v>
      </c>
      <c r="AR31" s="67">
        <f t="shared" si="4"/>
        <v>0</v>
      </c>
    </row>
    <row r="32" spans="1:44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+OCTOBRE[[#This Row],[CP ]]</f>
        <v>25</v>
      </c>
      <c r="F32" s="65">
        <f>+OCTOBRE[[#This Row],[RTT ]]</f>
        <v>0</v>
      </c>
      <c r="G32" s="65">
        <f>+OCTOBRE[[#This Row],[CSP ]]</f>
        <v>0</v>
      </c>
      <c r="H32" s="65">
        <f>+OCTOBRE[[#This Row],[HAB ]]</f>
        <v>0</v>
      </c>
      <c r="I32" s="65">
        <f>+OCTOBRE[[#This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2"/>
      <c r="AN32" s="94">
        <f t="shared" si="4"/>
        <v>25</v>
      </c>
      <c r="AO32" s="65">
        <f t="shared" si="4"/>
        <v>0</v>
      </c>
      <c r="AP32" s="65">
        <f t="shared" si="4"/>
        <v>0</v>
      </c>
      <c r="AQ32" s="65">
        <f t="shared" si="4"/>
        <v>0</v>
      </c>
      <c r="AR32" s="67">
        <f t="shared" si="4"/>
        <v>0</v>
      </c>
    </row>
    <row r="33" spans="1:44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+OCTOBRE[[#This Row],[CP ]]</f>
        <v>25</v>
      </c>
      <c r="F33" s="65">
        <f>+OCTOBRE[[#This Row],[RTT ]]</f>
        <v>0</v>
      </c>
      <c r="G33" s="65">
        <f>+OCTOBRE[[#This Row],[CSP ]]</f>
        <v>-2</v>
      </c>
      <c r="H33" s="65">
        <f>+OCTOBRE[[#This Row],[HAB ]]</f>
        <v>-3</v>
      </c>
      <c r="I33" s="65">
        <f>+OCTOBRE[[#This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2"/>
      <c r="AN33" s="94">
        <f t="shared" si="4"/>
        <v>25</v>
      </c>
      <c r="AO33" s="65">
        <f t="shared" si="4"/>
        <v>0</v>
      </c>
      <c r="AP33" s="65">
        <f t="shared" si="4"/>
        <v>-2</v>
      </c>
      <c r="AQ33" s="65">
        <f t="shared" si="4"/>
        <v>-3</v>
      </c>
      <c r="AR33" s="67">
        <f t="shared" si="4"/>
        <v>0</v>
      </c>
    </row>
    <row r="34" spans="1:44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+OCTOBRE[[#This Row],[CP ]]</f>
        <v>25</v>
      </c>
      <c r="F34" s="65">
        <f>+OCTOBRE[[#This Row],[RTT ]]</f>
        <v>0</v>
      </c>
      <c r="G34" s="65">
        <f>+OCTOBRE[[#This Row],[CSP ]]</f>
        <v>-2</v>
      </c>
      <c r="H34" s="65">
        <f>+OCTOBRE[[#This Row],[HAB ]]</f>
        <v>-2</v>
      </c>
      <c r="I34" s="65">
        <f>+OCTOBRE[[#This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2"/>
      <c r="AN34" s="94">
        <f t="shared" si="4"/>
        <v>25</v>
      </c>
      <c r="AO34" s="65">
        <f t="shared" si="4"/>
        <v>0</v>
      </c>
      <c r="AP34" s="65">
        <f t="shared" si="4"/>
        <v>-2</v>
      </c>
      <c r="AQ34" s="65">
        <f t="shared" si="4"/>
        <v>-2</v>
      </c>
      <c r="AR34" s="67">
        <f t="shared" si="4"/>
        <v>0</v>
      </c>
    </row>
    <row r="35" spans="1:44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+OCTOBRE[[#This Row],[CP ]]</f>
        <v>25</v>
      </c>
      <c r="F35" s="65">
        <f>+OCTOBRE[[#This Row],[RTT ]]</f>
        <v>0</v>
      </c>
      <c r="G35" s="65">
        <f>+OCTOBRE[[#This Row],[CSP ]]</f>
        <v>-2</v>
      </c>
      <c r="H35" s="65">
        <f>+OCTOBRE[[#This Row],[HAB ]]</f>
        <v>-1</v>
      </c>
      <c r="I35" s="65">
        <f>+OCTOBRE[[#This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2"/>
      <c r="AN35" s="94">
        <f t="shared" si="4"/>
        <v>25</v>
      </c>
      <c r="AO35" s="65">
        <f t="shared" si="4"/>
        <v>0</v>
      </c>
      <c r="AP35" s="65">
        <f t="shared" si="4"/>
        <v>-2</v>
      </c>
      <c r="AQ35" s="65">
        <f t="shared" si="4"/>
        <v>-1</v>
      </c>
      <c r="AR35" s="67">
        <f t="shared" si="4"/>
        <v>0</v>
      </c>
    </row>
    <row r="36" spans="1:44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+OCTOBRE[[#This Row],[CP ]]</f>
        <v>25</v>
      </c>
      <c r="F36" s="65">
        <f>+OCTOBRE[[#This Row],[RTT ]]</f>
        <v>0</v>
      </c>
      <c r="G36" s="65">
        <f>+OCTOBRE[[#This Row],[CSP ]]</f>
        <v>-2</v>
      </c>
      <c r="H36" s="65">
        <f>+OCTOBRE[[#This Row],[HAB ]]</f>
        <v>0</v>
      </c>
      <c r="I36" s="65">
        <f>+OCTOBRE[[#This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2"/>
      <c r="AN36" s="94">
        <f t="shared" si="4"/>
        <v>25</v>
      </c>
      <c r="AO36" s="65">
        <f t="shared" si="4"/>
        <v>0</v>
      </c>
      <c r="AP36" s="65">
        <f t="shared" si="4"/>
        <v>-2</v>
      </c>
      <c r="AQ36" s="65">
        <f t="shared" si="4"/>
        <v>0</v>
      </c>
      <c r="AR36" s="67">
        <f t="shared" si="4"/>
        <v>0</v>
      </c>
    </row>
    <row r="37" spans="1:44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+OCTOBRE[[#This Row],[CP ]]</f>
        <v>25</v>
      </c>
      <c r="F37" s="65">
        <f>+OCTOBRE[[#This Row],[RTT ]]</f>
        <v>0</v>
      </c>
      <c r="G37" s="65">
        <f>+OCTOBRE[[#This Row],[CSP ]]</f>
        <v>0</v>
      </c>
      <c r="H37" s="65">
        <f>+OCTOBRE[[#This Row],[HAB ]]</f>
        <v>-2</v>
      </c>
      <c r="I37" s="65">
        <f>+OCTOBRE[[#This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2"/>
      <c r="AN37" s="94">
        <f t="shared" si="4"/>
        <v>25</v>
      </c>
      <c r="AO37" s="65">
        <f t="shared" si="4"/>
        <v>0</v>
      </c>
      <c r="AP37" s="65">
        <f t="shared" si="4"/>
        <v>0</v>
      </c>
      <c r="AQ37" s="65">
        <f t="shared" si="4"/>
        <v>-2</v>
      </c>
      <c r="AR37" s="67">
        <f t="shared" si="4"/>
        <v>0</v>
      </c>
    </row>
    <row r="38" spans="1:44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+OCTOBRE[[#This Row],[CP ]]</f>
        <v>25</v>
      </c>
      <c r="F38" s="65">
        <f>+OCTOBRE[[#This Row],[RTT ]]</f>
        <v>0</v>
      </c>
      <c r="G38" s="65">
        <f>+OCTOBRE[[#This Row],[CSP ]]</f>
        <v>0</v>
      </c>
      <c r="H38" s="65">
        <f>+OCTOBRE[[#This Row],[HAB ]]</f>
        <v>-1</v>
      </c>
      <c r="I38" s="65">
        <f>+OCTOBRE[[#This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2"/>
      <c r="AN38" s="94">
        <f t="shared" si="4"/>
        <v>25</v>
      </c>
      <c r="AO38" s="65">
        <f t="shared" si="4"/>
        <v>0</v>
      </c>
      <c r="AP38" s="65">
        <f t="shared" si="4"/>
        <v>0</v>
      </c>
      <c r="AQ38" s="65">
        <f t="shared" si="4"/>
        <v>-1</v>
      </c>
      <c r="AR38" s="67">
        <f t="shared" si="4"/>
        <v>0</v>
      </c>
    </row>
    <row r="39" spans="1:44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+OCTOBRE[[#This Row],[CP ]]</f>
        <v>25</v>
      </c>
      <c r="F39" s="65">
        <f>+OCTOBRE[[#This Row],[RTT ]]</f>
        <v>0</v>
      </c>
      <c r="G39" s="65">
        <f>+OCTOBRE[[#This Row],[CSP ]]</f>
        <v>0</v>
      </c>
      <c r="H39" s="65">
        <f>+OCTOBRE[[#This Row],[HAB ]]</f>
        <v>0</v>
      </c>
      <c r="I39" s="65">
        <f>+OCTOBRE[[#This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2"/>
      <c r="AN39" s="94">
        <f t="shared" ref="AN39:AR62" si="5">E39-(COUNTIF($J39:$AM39,E$5))</f>
        <v>25</v>
      </c>
      <c r="AO39" s="65">
        <f t="shared" si="5"/>
        <v>0</v>
      </c>
      <c r="AP39" s="65">
        <f t="shared" si="5"/>
        <v>0</v>
      </c>
      <c r="AQ39" s="65">
        <f t="shared" si="5"/>
        <v>0</v>
      </c>
      <c r="AR39" s="67">
        <f t="shared" si="5"/>
        <v>0</v>
      </c>
    </row>
    <row r="40" spans="1:44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+OCTOBRE[[#This Row],[CP ]]</f>
        <v>25</v>
      </c>
      <c r="F40" s="65">
        <f>+OCTOBRE[[#This Row],[RTT ]]</f>
        <v>0</v>
      </c>
      <c r="G40" s="65">
        <f>+OCTOBRE[[#This Row],[CSP ]]</f>
        <v>0</v>
      </c>
      <c r="H40" s="65">
        <f>+OCTOBRE[[#This Row],[HAB ]]</f>
        <v>0</v>
      </c>
      <c r="I40" s="65">
        <f>+OCTOBRE[[#This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2"/>
      <c r="AN40" s="94">
        <f t="shared" si="5"/>
        <v>25</v>
      </c>
      <c r="AO40" s="65">
        <f t="shared" si="5"/>
        <v>0</v>
      </c>
      <c r="AP40" s="65">
        <f t="shared" si="5"/>
        <v>0</v>
      </c>
      <c r="AQ40" s="65">
        <f t="shared" si="5"/>
        <v>0</v>
      </c>
      <c r="AR40" s="67">
        <f t="shared" si="5"/>
        <v>0</v>
      </c>
    </row>
    <row r="41" spans="1:44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+OCTOBRE[[#This Row],[CP ]]</f>
        <v>25</v>
      </c>
      <c r="F41" s="65">
        <f>+OCTOBRE[[#This Row],[RTT ]]</f>
        <v>0</v>
      </c>
      <c r="G41" s="65">
        <f>+OCTOBRE[[#This Row],[CSP ]]</f>
        <v>0</v>
      </c>
      <c r="H41" s="65">
        <f>+OCTOBRE[[#This Row],[HAB ]]</f>
        <v>0</v>
      </c>
      <c r="I41" s="65">
        <f>+OCTOBRE[[#This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2"/>
      <c r="AN41" s="94">
        <f t="shared" si="5"/>
        <v>25</v>
      </c>
      <c r="AO41" s="65">
        <f t="shared" si="5"/>
        <v>0</v>
      </c>
      <c r="AP41" s="65">
        <f t="shared" si="5"/>
        <v>0</v>
      </c>
      <c r="AQ41" s="65">
        <f t="shared" si="5"/>
        <v>0</v>
      </c>
      <c r="AR41" s="67">
        <f t="shared" si="5"/>
        <v>0</v>
      </c>
    </row>
    <row r="42" spans="1:44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+OCTOBRE[[#This Row],[CP ]]</f>
        <v>25</v>
      </c>
      <c r="F42" s="65">
        <f>+OCTOBRE[[#This Row],[RTT ]]</f>
        <v>0</v>
      </c>
      <c r="G42" s="65">
        <f>+OCTOBRE[[#This Row],[CSP ]]</f>
        <v>0</v>
      </c>
      <c r="H42" s="65">
        <f>+OCTOBRE[[#This Row],[HAB ]]</f>
        <v>0</v>
      </c>
      <c r="I42" s="65">
        <f>+OCTOBRE[[#This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2"/>
      <c r="AN42" s="94">
        <f t="shared" si="5"/>
        <v>25</v>
      </c>
      <c r="AO42" s="65">
        <f t="shared" si="5"/>
        <v>0</v>
      </c>
      <c r="AP42" s="65">
        <f t="shared" si="5"/>
        <v>0</v>
      </c>
      <c r="AQ42" s="65">
        <f t="shared" si="5"/>
        <v>0</v>
      </c>
      <c r="AR42" s="67">
        <f t="shared" si="5"/>
        <v>0</v>
      </c>
    </row>
    <row r="43" spans="1:44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+OCTOBRE[[#This Row],[CP ]]</f>
        <v>25</v>
      </c>
      <c r="F43" s="65">
        <f>+OCTOBRE[[#This Row],[RTT ]]</f>
        <v>0</v>
      </c>
      <c r="G43" s="65">
        <f>+OCTOBRE[[#This Row],[CSP ]]</f>
        <v>0</v>
      </c>
      <c r="H43" s="65">
        <f>+OCTOBRE[[#This Row],[HAB ]]</f>
        <v>0</v>
      </c>
      <c r="I43" s="65">
        <f>+OCTOBRE[[#This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2"/>
      <c r="AN43" s="94">
        <f t="shared" si="5"/>
        <v>25</v>
      </c>
      <c r="AO43" s="65">
        <f t="shared" si="5"/>
        <v>0</v>
      </c>
      <c r="AP43" s="65">
        <f t="shared" si="5"/>
        <v>0</v>
      </c>
      <c r="AQ43" s="65">
        <f t="shared" si="5"/>
        <v>0</v>
      </c>
      <c r="AR43" s="67">
        <f t="shared" si="5"/>
        <v>0</v>
      </c>
    </row>
    <row r="44" spans="1:44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+OCTOBRE[[#This Row],[CP ]]</f>
        <v>25</v>
      </c>
      <c r="F44" s="65">
        <f>+OCTOBRE[[#This Row],[RTT ]]</f>
        <v>0</v>
      </c>
      <c r="G44" s="65">
        <f>+OCTOBRE[[#This Row],[CSP ]]</f>
        <v>0</v>
      </c>
      <c r="H44" s="65">
        <f>+OCTOBRE[[#This Row],[HAB ]]</f>
        <v>0</v>
      </c>
      <c r="I44" s="65">
        <f>+OCTOBRE[[#This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2"/>
      <c r="AN44" s="94">
        <f t="shared" si="5"/>
        <v>25</v>
      </c>
      <c r="AO44" s="65">
        <f t="shared" si="5"/>
        <v>0</v>
      </c>
      <c r="AP44" s="65">
        <f t="shared" si="5"/>
        <v>0</v>
      </c>
      <c r="AQ44" s="65">
        <f t="shared" si="5"/>
        <v>0</v>
      </c>
      <c r="AR44" s="67">
        <f t="shared" si="5"/>
        <v>0</v>
      </c>
    </row>
    <row r="45" spans="1:44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+OCTOBRE[[#This Row],[CP ]]</f>
        <v>25</v>
      </c>
      <c r="F45" s="65">
        <f>+OCTOBRE[[#This Row],[RTT ]]</f>
        <v>0</v>
      </c>
      <c r="G45" s="65">
        <f>+OCTOBRE[[#This Row],[CSP ]]</f>
        <v>0</v>
      </c>
      <c r="H45" s="65">
        <f>+OCTOBRE[[#This Row],[HAB ]]</f>
        <v>0</v>
      </c>
      <c r="I45" s="65">
        <f>+OCTOBRE[[#This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2"/>
      <c r="AN45" s="94">
        <f t="shared" si="5"/>
        <v>25</v>
      </c>
      <c r="AO45" s="65">
        <f t="shared" si="5"/>
        <v>0</v>
      </c>
      <c r="AP45" s="65">
        <f t="shared" si="5"/>
        <v>0</v>
      </c>
      <c r="AQ45" s="65">
        <f t="shared" si="5"/>
        <v>0</v>
      </c>
      <c r="AR45" s="67">
        <f t="shared" si="5"/>
        <v>0</v>
      </c>
    </row>
    <row r="46" spans="1:44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+OCTOBRE[[#This Row],[CP ]]</f>
        <v>25</v>
      </c>
      <c r="F46" s="65">
        <f>+OCTOBRE[[#This Row],[RTT ]]</f>
        <v>0</v>
      </c>
      <c r="G46" s="65">
        <f>+OCTOBRE[[#This Row],[CSP ]]</f>
        <v>0</v>
      </c>
      <c r="H46" s="65">
        <f>+OCTOBRE[[#This Row],[HAB ]]</f>
        <v>0</v>
      </c>
      <c r="I46" s="65">
        <f>+OCTOBRE[[#This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2"/>
      <c r="AN46" s="94">
        <f t="shared" si="5"/>
        <v>25</v>
      </c>
      <c r="AO46" s="65">
        <f t="shared" si="5"/>
        <v>0</v>
      </c>
      <c r="AP46" s="65">
        <f t="shared" si="5"/>
        <v>0</v>
      </c>
      <c r="AQ46" s="65">
        <f t="shared" si="5"/>
        <v>0</v>
      </c>
      <c r="AR46" s="67">
        <f t="shared" si="5"/>
        <v>0</v>
      </c>
    </row>
    <row r="47" spans="1:44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+OCTOBRE[[#This Row],[CP ]]</f>
        <v>25</v>
      </c>
      <c r="F47" s="65">
        <f>+OCTOBRE[[#This Row],[RTT ]]</f>
        <v>0</v>
      </c>
      <c r="G47" s="65">
        <f>+OCTOBRE[[#This Row],[CSP ]]</f>
        <v>0</v>
      </c>
      <c r="H47" s="65">
        <f>+OCTOBRE[[#This Row],[HAB ]]</f>
        <v>0</v>
      </c>
      <c r="I47" s="65">
        <f>+OCTOBRE[[#This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2"/>
      <c r="AN47" s="94">
        <f t="shared" si="5"/>
        <v>25</v>
      </c>
      <c r="AO47" s="65">
        <f t="shared" si="5"/>
        <v>0</v>
      </c>
      <c r="AP47" s="65">
        <f t="shared" si="5"/>
        <v>0</v>
      </c>
      <c r="AQ47" s="65">
        <f t="shared" si="5"/>
        <v>0</v>
      </c>
      <c r="AR47" s="67">
        <f t="shared" si="5"/>
        <v>0</v>
      </c>
    </row>
    <row r="48" spans="1:44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+OCTOBRE[[#This Row],[CP ]]</f>
        <v>25</v>
      </c>
      <c r="F48" s="65">
        <f>+OCTOBRE[[#This Row],[RTT ]]</f>
        <v>0</v>
      </c>
      <c r="G48" s="65">
        <f>+OCTOBRE[[#This Row],[CSP ]]</f>
        <v>0</v>
      </c>
      <c r="H48" s="65">
        <f>+OCTOBRE[[#This Row],[HAB ]]</f>
        <v>0</v>
      </c>
      <c r="I48" s="65">
        <f>+OCTOBRE[[#This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2"/>
      <c r="AN48" s="94">
        <f t="shared" si="5"/>
        <v>25</v>
      </c>
      <c r="AO48" s="65">
        <f t="shared" si="5"/>
        <v>0</v>
      </c>
      <c r="AP48" s="65">
        <f t="shared" si="5"/>
        <v>0</v>
      </c>
      <c r="AQ48" s="65">
        <f t="shared" si="5"/>
        <v>0</v>
      </c>
      <c r="AR48" s="67">
        <f t="shared" si="5"/>
        <v>0</v>
      </c>
    </row>
    <row r="49" spans="1:44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+OCTOBRE[[#This Row],[CP ]]</f>
        <v>25</v>
      </c>
      <c r="F49" s="65">
        <f>+OCTOBRE[[#This Row],[RTT ]]</f>
        <v>0</v>
      </c>
      <c r="G49" s="65">
        <f>+OCTOBRE[[#This Row],[CSP ]]</f>
        <v>0</v>
      </c>
      <c r="H49" s="65">
        <f>+OCTOBRE[[#This Row],[HAB ]]</f>
        <v>0</v>
      </c>
      <c r="I49" s="65">
        <f>+OCTOBRE[[#This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2"/>
      <c r="AN49" s="94">
        <f t="shared" si="5"/>
        <v>25</v>
      </c>
      <c r="AO49" s="65">
        <f t="shared" si="5"/>
        <v>0</v>
      </c>
      <c r="AP49" s="65">
        <f t="shared" si="5"/>
        <v>0</v>
      </c>
      <c r="AQ49" s="65">
        <f t="shared" si="5"/>
        <v>0</v>
      </c>
      <c r="AR49" s="67">
        <f t="shared" si="5"/>
        <v>0</v>
      </c>
    </row>
    <row r="50" spans="1:44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+OCTOBRE[[#This Row],[CP ]]</f>
        <v>25</v>
      </c>
      <c r="F50" s="65">
        <f>+OCTOBRE[[#This Row],[RTT ]]</f>
        <v>0</v>
      </c>
      <c r="G50" s="65">
        <f>+OCTOBRE[[#This Row],[CSP ]]</f>
        <v>0</v>
      </c>
      <c r="H50" s="65">
        <f>+OCTOBRE[[#This Row],[HAB ]]</f>
        <v>0</v>
      </c>
      <c r="I50" s="65">
        <f>+OCTOBRE[[#This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2"/>
      <c r="AN50" s="94">
        <f t="shared" si="5"/>
        <v>25</v>
      </c>
      <c r="AO50" s="65">
        <f t="shared" si="5"/>
        <v>0</v>
      </c>
      <c r="AP50" s="65">
        <f t="shared" si="5"/>
        <v>0</v>
      </c>
      <c r="AQ50" s="65">
        <f t="shared" si="5"/>
        <v>0</v>
      </c>
      <c r="AR50" s="67">
        <f t="shared" si="5"/>
        <v>0</v>
      </c>
    </row>
    <row r="51" spans="1:44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+OCTOBRE[[#This Row],[CP ]]</f>
        <v>25</v>
      </c>
      <c r="F51" s="65">
        <f>+OCTOBRE[[#This Row],[RTT ]]</f>
        <v>0</v>
      </c>
      <c r="G51" s="65">
        <f>+OCTOBRE[[#This Row],[CSP ]]</f>
        <v>0</v>
      </c>
      <c r="H51" s="65">
        <f>+OCTOBRE[[#This Row],[HAB ]]</f>
        <v>0</v>
      </c>
      <c r="I51" s="65">
        <f>+OCTOBRE[[#This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2"/>
      <c r="AN51" s="94">
        <f t="shared" si="5"/>
        <v>25</v>
      </c>
      <c r="AO51" s="65">
        <f t="shared" si="5"/>
        <v>0</v>
      </c>
      <c r="AP51" s="65">
        <f t="shared" si="5"/>
        <v>0</v>
      </c>
      <c r="AQ51" s="65">
        <f t="shared" si="5"/>
        <v>0</v>
      </c>
      <c r="AR51" s="67">
        <f t="shared" si="5"/>
        <v>0</v>
      </c>
    </row>
    <row r="52" spans="1:44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+OCTOBRE[[#This Row],[CP ]]</f>
        <v>25</v>
      </c>
      <c r="F52" s="65">
        <f>+OCTOBRE[[#This Row],[RTT ]]</f>
        <v>0</v>
      </c>
      <c r="G52" s="65">
        <f>+OCTOBRE[[#This Row],[CSP ]]</f>
        <v>0</v>
      </c>
      <c r="H52" s="65">
        <f>+OCTOBRE[[#This Row],[HAB ]]</f>
        <v>0</v>
      </c>
      <c r="I52" s="65">
        <f>+OCTOBRE[[#This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2"/>
      <c r="AN52" s="94">
        <f t="shared" si="5"/>
        <v>25</v>
      </c>
      <c r="AO52" s="65">
        <f t="shared" si="5"/>
        <v>0</v>
      </c>
      <c r="AP52" s="65">
        <f t="shared" si="5"/>
        <v>0</v>
      </c>
      <c r="AQ52" s="65">
        <f t="shared" si="5"/>
        <v>0</v>
      </c>
      <c r="AR52" s="67">
        <f t="shared" si="5"/>
        <v>0</v>
      </c>
    </row>
    <row r="53" spans="1:44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+OCTOBRE[[#This Row],[CP ]]</f>
        <v>25</v>
      </c>
      <c r="F53" s="65">
        <f>+OCTOBRE[[#This Row],[RTT ]]</f>
        <v>0</v>
      </c>
      <c r="G53" s="65">
        <f>+OCTOBRE[[#This Row],[CSP ]]</f>
        <v>0</v>
      </c>
      <c r="H53" s="65">
        <f>+OCTOBRE[[#This Row],[HAB ]]</f>
        <v>0</v>
      </c>
      <c r="I53" s="65">
        <f>+OCTOBRE[[#This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2"/>
      <c r="AN53" s="94">
        <f t="shared" si="5"/>
        <v>25</v>
      </c>
      <c r="AO53" s="65">
        <f t="shared" si="5"/>
        <v>0</v>
      </c>
      <c r="AP53" s="65">
        <f t="shared" si="5"/>
        <v>0</v>
      </c>
      <c r="AQ53" s="65">
        <f t="shared" si="5"/>
        <v>0</v>
      </c>
      <c r="AR53" s="67">
        <f t="shared" si="5"/>
        <v>0</v>
      </c>
    </row>
    <row r="54" spans="1:44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+OCTOBRE[[#This Row],[CP ]]</f>
        <v>25</v>
      </c>
      <c r="F54" s="65">
        <f>+OCTOBRE[[#This Row],[RTT ]]</f>
        <v>0</v>
      </c>
      <c r="G54" s="65">
        <f>+OCTOBRE[[#This Row],[CSP ]]</f>
        <v>0</v>
      </c>
      <c r="H54" s="65">
        <f>+OCTOBRE[[#This Row],[HAB ]]</f>
        <v>0</v>
      </c>
      <c r="I54" s="65">
        <f>+OCTOBRE[[#This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2"/>
      <c r="AN54" s="94">
        <f t="shared" si="5"/>
        <v>25</v>
      </c>
      <c r="AO54" s="65">
        <f t="shared" si="5"/>
        <v>0</v>
      </c>
      <c r="AP54" s="65">
        <f t="shared" si="5"/>
        <v>0</v>
      </c>
      <c r="AQ54" s="65">
        <f t="shared" si="5"/>
        <v>0</v>
      </c>
      <c r="AR54" s="67">
        <f t="shared" si="5"/>
        <v>0</v>
      </c>
    </row>
    <row r="55" spans="1:44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+OCTOBRE[[#This Row],[CP ]]</f>
        <v>25</v>
      </c>
      <c r="F55" s="65">
        <f>+OCTOBRE[[#This Row],[RTT ]]</f>
        <v>0</v>
      </c>
      <c r="G55" s="65">
        <f>+OCTOBRE[[#This Row],[CSP ]]</f>
        <v>0</v>
      </c>
      <c r="H55" s="65">
        <f>+OCTOBRE[[#This Row],[HAB ]]</f>
        <v>0</v>
      </c>
      <c r="I55" s="65">
        <f>+OCTOBRE[[#This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2"/>
      <c r="AN55" s="94">
        <f t="shared" si="5"/>
        <v>25</v>
      </c>
      <c r="AO55" s="65">
        <f t="shared" si="5"/>
        <v>0</v>
      </c>
      <c r="AP55" s="65">
        <f t="shared" si="5"/>
        <v>0</v>
      </c>
      <c r="AQ55" s="65">
        <f t="shared" si="5"/>
        <v>0</v>
      </c>
      <c r="AR55" s="67">
        <f t="shared" si="5"/>
        <v>0</v>
      </c>
    </row>
    <row r="56" spans="1:44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+OCTOBRE[[#This Row],[CP ]]</f>
        <v>25</v>
      </c>
      <c r="F56" s="65">
        <f>+OCTOBRE[[#This Row],[RTT ]]</f>
        <v>0</v>
      </c>
      <c r="G56" s="65">
        <f>+OCTOBRE[[#This Row],[CSP ]]</f>
        <v>0</v>
      </c>
      <c r="H56" s="65">
        <f>+OCTOBRE[[#This Row],[HAB ]]</f>
        <v>0</v>
      </c>
      <c r="I56" s="65">
        <f>+OCTOBRE[[#This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2"/>
      <c r="AN56" s="94">
        <f t="shared" si="5"/>
        <v>25</v>
      </c>
      <c r="AO56" s="65">
        <f t="shared" si="5"/>
        <v>0</v>
      </c>
      <c r="AP56" s="65">
        <f t="shared" si="5"/>
        <v>0</v>
      </c>
      <c r="AQ56" s="65">
        <f t="shared" si="5"/>
        <v>0</v>
      </c>
      <c r="AR56" s="67">
        <f t="shared" si="5"/>
        <v>0</v>
      </c>
    </row>
    <row r="57" spans="1:44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+OCTOBRE[[#This Row],[CP ]]</f>
        <v>25</v>
      </c>
      <c r="F57" s="65">
        <f>+OCTOBRE[[#This Row],[RTT ]]</f>
        <v>0</v>
      </c>
      <c r="G57" s="65">
        <f>+OCTOBRE[[#This Row],[CSP ]]</f>
        <v>0</v>
      </c>
      <c r="H57" s="65">
        <f>+OCTOBRE[[#This Row],[HAB ]]</f>
        <v>0</v>
      </c>
      <c r="I57" s="65">
        <f>+OCTOBRE[[#This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2"/>
      <c r="AN57" s="94">
        <f t="shared" si="5"/>
        <v>25</v>
      </c>
      <c r="AO57" s="65">
        <f t="shared" si="5"/>
        <v>0</v>
      </c>
      <c r="AP57" s="65">
        <f t="shared" si="5"/>
        <v>0</v>
      </c>
      <c r="AQ57" s="65">
        <f t="shared" si="5"/>
        <v>0</v>
      </c>
      <c r="AR57" s="67">
        <f t="shared" si="5"/>
        <v>0</v>
      </c>
    </row>
    <row r="58" spans="1:44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+OCTOBRE[[#This Row],[CP ]]</f>
        <v>25</v>
      </c>
      <c r="F58" s="65">
        <f>+OCTOBRE[[#This Row],[RTT ]]</f>
        <v>0</v>
      </c>
      <c r="G58" s="65">
        <f>+OCTOBRE[[#This Row],[CSP ]]</f>
        <v>0</v>
      </c>
      <c r="H58" s="65">
        <f>+OCTOBRE[[#This Row],[HAB ]]</f>
        <v>0</v>
      </c>
      <c r="I58" s="65">
        <f>+OCTOBRE[[#This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2"/>
      <c r="AN58" s="94">
        <f t="shared" si="5"/>
        <v>25</v>
      </c>
      <c r="AO58" s="65">
        <f t="shared" si="5"/>
        <v>0</v>
      </c>
      <c r="AP58" s="65">
        <f t="shared" si="5"/>
        <v>0</v>
      </c>
      <c r="AQ58" s="65">
        <f t="shared" si="5"/>
        <v>0</v>
      </c>
      <c r="AR58" s="67">
        <f t="shared" si="5"/>
        <v>0</v>
      </c>
    </row>
    <row r="59" spans="1:44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+OCTOBRE[[#This Row],[CP ]]</f>
        <v>25</v>
      </c>
      <c r="F59" s="65">
        <f>+OCTOBRE[[#This Row],[RTT ]]</f>
        <v>0</v>
      </c>
      <c r="G59" s="65">
        <f>+OCTOBRE[[#This Row],[CSP ]]</f>
        <v>0</v>
      </c>
      <c r="H59" s="65">
        <f>+OCTOBRE[[#This Row],[HAB ]]</f>
        <v>0</v>
      </c>
      <c r="I59" s="65">
        <f>+OCTOBRE[[#This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2"/>
      <c r="AN59" s="94">
        <f t="shared" si="5"/>
        <v>25</v>
      </c>
      <c r="AO59" s="65">
        <f t="shared" si="5"/>
        <v>0</v>
      </c>
      <c r="AP59" s="65">
        <f t="shared" si="5"/>
        <v>0</v>
      </c>
      <c r="AQ59" s="65">
        <f t="shared" si="5"/>
        <v>0</v>
      </c>
      <c r="AR59" s="67">
        <f t="shared" si="5"/>
        <v>0</v>
      </c>
    </row>
    <row r="60" spans="1:44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+OCTOBRE[[#This Row],[CP ]]</f>
        <v>25</v>
      </c>
      <c r="F60" s="65">
        <f>+OCTOBRE[[#This Row],[RTT ]]</f>
        <v>0</v>
      </c>
      <c r="G60" s="65">
        <f>+OCTOBRE[[#This Row],[CSP ]]</f>
        <v>0</v>
      </c>
      <c r="H60" s="65">
        <f>+OCTOBRE[[#This Row],[HAB ]]</f>
        <v>0</v>
      </c>
      <c r="I60" s="65">
        <f>+OCTOBRE[[#This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2"/>
      <c r="AN60" s="94">
        <f t="shared" si="5"/>
        <v>25</v>
      </c>
      <c r="AO60" s="65">
        <f t="shared" si="5"/>
        <v>0</v>
      </c>
      <c r="AP60" s="65">
        <f t="shared" si="5"/>
        <v>0</v>
      </c>
      <c r="AQ60" s="65">
        <f t="shared" si="5"/>
        <v>0</v>
      </c>
      <c r="AR60" s="67">
        <f t="shared" si="5"/>
        <v>0</v>
      </c>
    </row>
    <row r="61" spans="1:44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+OCTOBRE[[#This Row],[CP ]]</f>
        <v>0</v>
      </c>
      <c r="F61" s="65">
        <f>+OCTOBRE[[#This Row],[RTT ]]</f>
        <v>0</v>
      </c>
      <c r="G61" s="65">
        <f>+OCTOBRE[[#This Row],[CSP ]]</f>
        <v>0</v>
      </c>
      <c r="H61" s="65">
        <f>+OCTOBRE[[#This Row],[HAB ]]</f>
        <v>0</v>
      </c>
      <c r="I61" s="65">
        <f>+OCTOBRE[[#This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2"/>
      <c r="AN61" s="94">
        <f t="shared" si="5"/>
        <v>0</v>
      </c>
      <c r="AO61" s="65">
        <f t="shared" si="5"/>
        <v>0</v>
      </c>
      <c r="AP61" s="65">
        <f t="shared" si="5"/>
        <v>0</v>
      </c>
      <c r="AQ61" s="65">
        <f t="shared" si="5"/>
        <v>0</v>
      </c>
      <c r="AR61" s="67">
        <f t="shared" si="5"/>
        <v>0</v>
      </c>
    </row>
    <row r="62" spans="1:44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+OCTOBRE[[#This Row],[CP ]]</f>
        <v>0</v>
      </c>
      <c r="F62" s="65">
        <f>+OCTOBRE[[#This Row],[RTT ]]</f>
        <v>0</v>
      </c>
      <c r="G62" s="65">
        <f>+OCTOBRE[[#This Row],[CSP ]]</f>
        <v>0</v>
      </c>
      <c r="H62" s="65">
        <f>+OCTOBRE[[#This Row],[HAB ]]</f>
        <v>0</v>
      </c>
      <c r="I62" s="65">
        <f>+OCTOBRE[[#This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2"/>
      <c r="AN62" s="94">
        <f t="shared" si="5"/>
        <v>0</v>
      </c>
      <c r="AO62" s="65">
        <f t="shared" si="5"/>
        <v>0</v>
      </c>
      <c r="AP62" s="65">
        <f t="shared" si="5"/>
        <v>0</v>
      </c>
      <c r="AQ62" s="65">
        <f t="shared" si="5"/>
        <v>0</v>
      </c>
      <c r="AR62" s="67">
        <f t="shared" si="5"/>
        <v>0</v>
      </c>
    </row>
    <row r="63" spans="1:44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M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95">
        <f t="shared" si="6"/>
        <v>0</v>
      </c>
      <c r="AN63" s="76">
        <f>SUM(AN11:AN40)</f>
        <v>750</v>
      </c>
      <c r="AO63" s="73">
        <f>SUM(AO11:AO40)</f>
        <v>0</v>
      </c>
      <c r="AP63" s="73">
        <f>SUM(AP11:AP40)</f>
        <v>-32</v>
      </c>
      <c r="AQ63" s="73">
        <f>SUM(AQ11:AQ40)</f>
        <v>-14</v>
      </c>
      <c r="AR63" s="73">
        <f>SUM(AR11:AR40)</f>
        <v>0</v>
      </c>
    </row>
    <row r="64" spans="1:44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M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96">
        <f t="shared" si="7"/>
        <v>0</v>
      </c>
      <c r="AN64" s="83">
        <f>SUM(AN59,AN7:AN10)</f>
        <v>125</v>
      </c>
      <c r="AO64" s="80">
        <f>SUM(AO59,AO7:AO10)</f>
        <v>0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</row>
    <row r="65" spans="2:44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M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95">
        <f t="shared" si="8"/>
        <v>0</v>
      </c>
      <c r="AN65" s="76">
        <f>SUM(AN61,AN54:AN58)</f>
        <v>125</v>
      </c>
      <c r="AO65" s="73">
        <f>SUM(AO61,AO54:AO58)</f>
        <v>0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</row>
    <row r="66" spans="2:44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M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96">
        <f t="shared" si="9"/>
        <v>0</v>
      </c>
      <c r="AN66" s="83">
        <f>SUM(AN60,AN41:AN53)</f>
        <v>350</v>
      </c>
      <c r="AO66" s="80">
        <f>SUM(AO60,AO41:AO53)</f>
        <v>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</row>
    <row r="67" spans="2:44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R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97">
        <f t="shared" si="10"/>
        <v>0</v>
      </c>
      <c r="AN67" s="89">
        <f t="shared" si="10"/>
        <v>1350</v>
      </c>
      <c r="AO67" s="86">
        <f t="shared" si="10"/>
        <v>0</v>
      </c>
      <c r="AP67" s="86">
        <f t="shared" si="10"/>
        <v>-32</v>
      </c>
      <c r="AQ67" s="86">
        <f t="shared" si="10"/>
        <v>-14</v>
      </c>
      <c r="AR67" s="86">
        <f t="shared" si="10"/>
        <v>0</v>
      </c>
    </row>
    <row r="68" spans="2:44" ht="12" customHeight="1"/>
    <row r="69" spans="2:44" ht="12" customHeight="1"/>
    <row r="70" spans="2:44" ht="12" customHeight="1"/>
    <row r="71" spans="2:44" ht="12" customHeight="1"/>
    <row r="72" spans="2:44" ht="12" customHeight="1"/>
    <row r="73" spans="2:44" ht="12" customHeight="1"/>
    <row r="74" spans="2:44" ht="12" customHeight="1"/>
    <row r="75" spans="2:44" ht="12" customHeight="1"/>
    <row r="76" spans="2:44" ht="12" customHeight="1"/>
    <row r="77" spans="2:44" ht="12" customHeight="1"/>
    <row r="78" spans="2:44" ht="12" customHeight="1"/>
    <row r="79" spans="2:44" ht="12" customHeight="1"/>
    <row r="80" spans="2:44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M1"/>
    <mergeCell ref="E4:I4"/>
    <mergeCell ref="AN4:AR4"/>
  </mergeCells>
  <conditionalFormatting sqref="J7:AM62">
    <cfRule type="cellIs" dxfId="225" priority="13" stopIfTrue="1" operator="equal">
      <formula>"RCL"</formula>
    </cfRule>
    <cfRule type="cellIs" dxfId="224" priority="14" stopIfTrue="1" operator="equal">
      <formula>"RC"</formula>
    </cfRule>
    <cfRule type="cellIs" dxfId="223" priority="16" operator="equal">
      <formula>"MAL"</formula>
    </cfRule>
    <cfRule type="cellIs" dxfId="222" priority="17" operator="equal">
      <formula>"RJF"</formula>
    </cfRule>
    <cfRule type="cellIs" dxfId="221" priority="18" operator="equal">
      <formula>"HAB"</formula>
    </cfRule>
    <cfRule type="cellIs" dxfId="220" priority="19" operator="equal">
      <formula>"CSP"</formula>
    </cfRule>
    <cfRule type="cellIs" dxfId="219" priority="20" operator="equal">
      <formula>"RTT"</formula>
    </cfRule>
    <cfRule type="cellIs" dxfId="218" priority="21" operator="equal">
      <formula>"CP"</formula>
    </cfRule>
    <cfRule type="containsText" dxfId="217" priority="22" operator="containsText" text="F">
      <formula>NOT(ISERROR(SEARCH("F",J7)))</formula>
    </cfRule>
  </conditionalFormatting>
  <conditionalFormatting sqref="J7:AM62">
    <cfRule type="notContainsBlanks" dxfId="216" priority="23">
      <formula>LEN(TRIM(J7))&gt;0</formula>
    </cfRule>
  </conditionalFormatting>
  <conditionalFormatting sqref="AN7:AR62">
    <cfRule type="cellIs" dxfId="215" priority="15" operator="lessThan">
      <formula>0</formula>
    </cfRule>
  </conditionalFormatting>
  <conditionalFormatting sqref="J3:AM67">
    <cfRule type="expression" dxfId="214" priority="24">
      <formula>J$3=6</formula>
    </cfRule>
    <cfRule type="expression" dxfId="213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F997E2BD-B354-40B9-B4D1-4C2739E3A181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F604F683-6C19-4D7F-B1E7-73CEC99FF35A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expression" priority="878" id="{68494867-9034-47D3-90B8-54B6763582BF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79" id="{46D244DE-EBD6-4565-A440-357BFF8DBBD2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0" id="{A5639926-69BC-470A-B7E4-EB700138345C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1" id="{A22BCA0B-FB4C-498A-BDDA-80689831D1BB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2" id="{2EA54F65-2CCC-40F6-ABE1-95A2241889D6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3" id="{9D7DE772-F3B7-40B1-BCA8-09CA61DDC0D6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4" id="{CF42CC44-E60D-401D-A630-F3BB91860684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5" id="{29097D5B-3256-480C-BFAD-0EA92BB165FD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6" id="{D00B71C7-6DE3-4B72-A8B3-7F6E94D52A28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J3:AM67</xm:sqref>
        </x14:conditionalFormatting>
        <x14:conditionalFormatting xmlns:xm="http://schemas.microsoft.com/office/excel/2006/main">
          <x14:cfRule type="cellIs" priority="1" operator="between" id="{972EB80C-B8D2-486D-B170-3DA07F8A548D}">
            <xm:f>Paramètres!$K$20</xm:f>
            <xm:f>Paramètres!$K$21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</border>
            </x14:dxf>
          </x14:cfRule>
          <xm:sqref>J2:AM2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J7:AM62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 filterMode="1">
    <tabColor rgb="FFFFCC00"/>
    <outlinePr summaryBelow="0"/>
    <pageSetUpPr fitToPage="1"/>
  </sheetPr>
  <dimension ref="A1:AX169"/>
  <sheetViews>
    <sheetView showGridLines="0" showZeros="0" topLeftCell="B1" workbookViewId="0">
      <pane xSplit="8" ySplit="6" topLeftCell="J7" activePane="bottomRight" state="frozenSplit"/>
      <selection activeCell="B1" sqref="B1"/>
      <selection pane="topRight" activeCell="Y36" sqref="Y36"/>
      <selection pane="bottomLeft" activeCell="Y36" sqref="Y36"/>
      <selection pane="bottomRight" activeCell="O21" sqref="O21"/>
    </sheetView>
  </sheetViews>
  <sheetFormatPr baseColWidth="10" defaultColWidth="11.42578125" defaultRowHeight="29.25" customHeight="1" outlineLevelCol="1"/>
  <cols>
    <col min="1" max="1" width="11.5703125" style="23" hidden="1" customWidth="1"/>
    <col min="2" max="2" width="9.5703125" style="24" customWidth="1"/>
    <col min="3" max="3" width="12.7109375" style="24" customWidth="1"/>
    <col min="4" max="4" width="9.5703125" style="24" customWidth="1"/>
    <col min="5" max="9" width="5.85546875" style="25" customWidth="1" outlineLevel="1"/>
    <col min="10" max="40" width="4.85546875" style="25" customWidth="1"/>
    <col min="41" max="45" width="5.85546875" style="25" customWidth="1" outlineLevel="1"/>
    <col min="46" max="46" width="4" style="25" customWidth="1"/>
    <col min="47" max="89" width="4.28515625" style="25" customWidth="1"/>
    <col min="90" max="16384" width="11.42578125" style="25"/>
  </cols>
  <sheetData>
    <row r="1" spans="1:50" ht="24.75" customHeight="1">
      <c r="C1" s="25"/>
      <c r="J1" s="140">
        <f>+J5</f>
        <v>43070</v>
      </c>
      <c r="K1" s="140"/>
      <c r="L1" s="140"/>
      <c r="M1" s="140"/>
      <c r="N1" s="140"/>
      <c r="O1" s="140"/>
      <c r="P1" s="140"/>
      <c r="Q1" s="140"/>
      <c r="R1" s="140"/>
      <c r="S1" s="140"/>
      <c r="T1" s="140"/>
      <c r="U1" s="140"/>
      <c r="V1" s="140"/>
      <c r="W1" s="140"/>
      <c r="X1" s="140"/>
      <c r="Y1" s="140"/>
      <c r="Z1" s="140"/>
      <c r="AA1" s="140"/>
      <c r="AB1" s="140"/>
      <c r="AC1" s="140"/>
      <c r="AD1" s="140"/>
      <c r="AE1" s="140"/>
      <c r="AF1" s="140"/>
      <c r="AG1" s="140"/>
      <c r="AH1" s="140"/>
      <c r="AI1" s="140"/>
      <c r="AJ1" s="140"/>
      <c r="AK1" s="140"/>
      <c r="AL1" s="140"/>
      <c r="AM1" s="140"/>
      <c r="AN1" s="140"/>
    </row>
    <row r="2" spans="1:50" ht="6" customHeight="1">
      <c r="C2" s="25"/>
      <c r="J2" s="109">
        <f>+J5</f>
        <v>43070</v>
      </c>
      <c r="K2" s="109">
        <f t="shared" ref="K2:AN2" si="0">+K5</f>
        <v>43071</v>
      </c>
      <c r="L2" s="109">
        <f t="shared" si="0"/>
        <v>43072</v>
      </c>
      <c r="M2" s="109">
        <f t="shared" si="0"/>
        <v>43073</v>
      </c>
      <c r="N2" s="109">
        <f t="shared" si="0"/>
        <v>43074</v>
      </c>
      <c r="O2" s="109">
        <f t="shared" si="0"/>
        <v>43075</v>
      </c>
      <c r="P2" s="109">
        <f t="shared" si="0"/>
        <v>43076</v>
      </c>
      <c r="Q2" s="109">
        <f t="shared" si="0"/>
        <v>43077</v>
      </c>
      <c r="R2" s="109">
        <f t="shared" si="0"/>
        <v>43078</v>
      </c>
      <c r="S2" s="109">
        <f t="shared" si="0"/>
        <v>43079</v>
      </c>
      <c r="T2" s="109">
        <f t="shared" si="0"/>
        <v>43080</v>
      </c>
      <c r="U2" s="109">
        <f t="shared" si="0"/>
        <v>43081</v>
      </c>
      <c r="V2" s="109">
        <f t="shared" si="0"/>
        <v>43082</v>
      </c>
      <c r="W2" s="109">
        <f t="shared" si="0"/>
        <v>43083</v>
      </c>
      <c r="X2" s="109">
        <f t="shared" si="0"/>
        <v>43084</v>
      </c>
      <c r="Y2" s="109">
        <f t="shared" si="0"/>
        <v>43085</v>
      </c>
      <c r="Z2" s="109">
        <f t="shared" si="0"/>
        <v>43086</v>
      </c>
      <c r="AA2" s="109">
        <f t="shared" si="0"/>
        <v>43087</v>
      </c>
      <c r="AB2" s="109">
        <f t="shared" si="0"/>
        <v>43088</v>
      </c>
      <c r="AC2" s="109">
        <f t="shared" si="0"/>
        <v>43089</v>
      </c>
      <c r="AD2" s="109">
        <f t="shared" si="0"/>
        <v>43090</v>
      </c>
      <c r="AE2" s="109">
        <f t="shared" si="0"/>
        <v>43091</v>
      </c>
      <c r="AF2" s="109">
        <f t="shared" si="0"/>
        <v>43092</v>
      </c>
      <c r="AG2" s="109">
        <f t="shared" si="0"/>
        <v>43093</v>
      </c>
      <c r="AH2" s="109">
        <f t="shared" si="0"/>
        <v>43094</v>
      </c>
      <c r="AI2" s="109">
        <f t="shared" si="0"/>
        <v>43095</v>
      </c>
      <c r="AJ2" s="109">
        <f t="shared" si="0"/>
        <v>43096</v>
      </c>
      <c r="AK2" s="109">
        <f t="shared" si="0"/>
        <v>43097</v>
      </c>
      <c r="AL2" s="109">
        <f t="shared" si="0"/>
        <v>43098</v>
      </c>
      <c r="AM2" s="109">
        <f t="shared" si="0"/>
        <v>43099</v>
      </c>
      <c r="AN2" s="109">
        <f t="shared" si="0"/>
        <v>43100</v>
      </c>
    </row>
    <row r="3" spans="1:50" ht="8.25" hidden="1" customHeight="1">
      <c r="A3" s="26"/>
      <c r="B3" s="27"/>
      <c r="C3" s="28"/>
      <c r="D3" s="28"/>
      <c r="E3" s="29"/>
      <c r="F3" s="29"/>
      <c r="G3" s="29"/>
      <c r="H3" s="29"/>
      <c r="I3" s="29"/>
      <c r="J3" s="30">
        <f t="shared" ref="J3:AN3" si="1">WEEKDAY(J5,2)</f>
        <v>5</v>
      </c>
      <c r="K3" s="25">
        <f t="shared" si="1"/>
        <v>6</v>
      </c>
      <c r="L3" s="25">
        <f t="shared" si="1"/>
        <v>7</v>
      </c>
      <c r="M3" s="25">
        <f t="shared" si="1"/>
        <v>1</v>
      </c>
      <c r="N3" s="25">
        <f t="shared" si="1"/>
        <v>2</v>
      </c>
      <c r="O3" s="25">
        <f t="shared" si="1"/>
        <v>3</v>
      </c>
      <c r="P3" s="25">
        <f t="shared" si="1"/>
        <v>4</v>
      </c>
      <c r="Q3" s="25">
        <f t="shared" si="1"/>
        <v>5</v>
      </c>
      <c r="R3" s="25">
        <f t="shared" si="1"/>
        <v>6</v>
      </c>
      <c r="S3" s="25">
        <f t="shared" si="1"/>
        <v>7</v>
      </c>
      <c r="T3" s="25">
        <f t="shared" si="1"/>
        <v>1</v>
      </c>
      <c r="U3" s="25">
        <f t="shared" si="1"/>
        <v>2</v>
      </c>
      <c r="V3" s="25">
        <f t="shared" si="1"/>
        <v>3</v>
      </c>
      <c r="W3" s="25">
        <f t="shared" si="1"/>
        <v>4</v>
      </c>
      <c r="X3" s="25">
        <f t="shared" si="1"/>
        <v>5</v>
      </c>
      <c r="Y3" s="25">
        <f t="shared" si="1"/>
        <v>6</v>
      </c>
      <c r="Z3" s="25">
        <f t="shared" si="1"/>
        <v>7</v>
      </c>
      <c r="AA3" s="25">
        <f t="shared" si="1"/>
        <v>1</v>
      </c>
      <c r="AB3" s="25">
        <f t="shared" si="1"/>
        <v>2</v>
      </c>
      <c r="AC3" s="25">
        <f t="shared" si="1"/>
        <v>3</v>
      </c>
      <c r="AD3" s="25">
        <f t="shared" si="1"/>
        <v>4</v>
      </c>
      <c r="AE3" s="25">
        <f t="shared" si="1"/>
        <v>5</v>
      </c>
      <c r="AF3" s="25">
        <f t="shared" si="1"/>
        <v>6</v>
      </c>
      <c r="AG3" s="25">
        <f t="shared" si="1"/>
        <v>7</v>
      </c>
      <c r="AH3" s="25">
        <f t="shared" si="1"/>
        <v>1</v>
      </c>
      <c r="AI3" s="25">
        <f t="shared" si="1"/>
        <v>2</v>
      </c>
      <c r="AJ3" s="25">
        <f t="shared" si="1"/>
        <v>3</v>
      </c>
      <c r="AK3" s="25">
        <f t="shared" si="1"/>
        <v>4</v>
      </c>
      <c r="AL3" s="25">
        <f t="shared" si="1"/>
        <v>5</v>
      </c>
      <c r="AM3" s="25">
        <f t="shared" si="1"/>
        <v>6</v>
      </c>
      <c r="AN3" s="31">
        <f t="shared" si="1"/>
        <v>7</v>
      </c>
      <c r="AO3" s="29"/>
      <c r="AP3" s="29"/>
      <c r="AQ3" s="29"/>
      <c r="AR3" s="29"/>
      <c r="AS3" s="29"/>
    </row>
    <row r="4" spans="1:50" s="37" customFormat="1" ht="14.25" customHeight="1">
      <c r="A4" s="32"/>
      <c r="B4" s="33"/>
      <c r="C4" s="28"/>
      <c r="D4" s="28"/>
      <c r="E4" s="141" t="s">
        <v>84</v>
      </c>
      <c r="F4" s="138"/>
      <c r="G4" s="138"/>
      <c r="H4" s="138"/>
      <c r="I4" s="142"/>
      <c r="J4" s="34" t="str">
        <f t="shared" ref="J4:AN4" si="2">IF(J3=1,"Lu",IF(J3=2,"Ma",IF(J3=3,"Me",IF(J3=4,"Je",IF(J3=5,"Ve",IF(J3=6,"Sa",IF(J3=7,"Di")))))))</f>
        <v>Ve</v>
      </c>
      <c r="K4" s="35" t="str">
        <f t="shared" si="2"/>
        <v>Sa</v>
      </c>
      <c r="L4" s="35" t="str">
        <f t="shared" si="2"/>
        <v>Di</v>
      </c>
      <c r="M4" s="35" t="str">
        <f t="shared" si="2"/>
        <v>Lu</v>
      </c>
      <c r="N4" s="35" t="str">
        <f t="shared" si="2"/>
        <v>Ma</v>
      </c>
      <c r="O4" s="35" t="str">
        <f t="shared" si="2"/>
        <v>Me</v>
      </c>
      <c r="P4" s="35" t="str">
        <f t="shared" si="2"/>
        <v>Je</v>
      </c>
      <c r="Q4" s="35" t="str">
        <f t="shared" si="2"/>
        <v>Ve</v>
      </c>
      <c r="R4" s="35" t="str">
        <f t="shared" si="2"/>
        <v>Sa</v>
      </c>
      <c r="S4" s="35" t="str">
        <f t="shared" si="2"/>
        <v>Di</v>
      </c>
      <c r="T4" s="35" t="str">
        <f t="shared" si="2"/>
        <v>Lu</v>
      </c>
      <c r="U4" s="35" t="str">
        <f t="shared" si="2"/>
        <v>Ma</v>
      </c>
      <c r="V4" s="35" t="str">
        <f t="shared" si="2"/>
        <v>Me</v>
      </c>
      <c r="W4" s="35" t="str">
        <f t="shared" si="2"/>
        <v>Je</v>
      </c>
      <c r="X4" s="35" t="str">
        <f t="shared" si="2"/>
        <v>Ve</v>
      </c>
      <c r="Y4" s="35" t="str">
        <f t="shared" si="2"/>
        <v>Sa</v>
      </c>
      <c r="Z4" s="35" t="str">
        <f t="shared" si="2"/>
        <v>Di</v>
      </c>
      <c r="AA4" s="35" t="str">
        <f t="shared" si="2"/>
        <v>Lu</v>
      </c>
      <c r="AB4" s="35" t="str">
        <f t="shared" si="2"/>
        <v>Ma</v>
      </c>
      <c r="AC4" s="35" t="str">
        <f t="shared" si="2"/>
        <v>Me</v>
      </c>
      <c r="AD4" s="35" t="str">
        <f t="shared" si="2"/>
        <v>Je</v>
      </c>
      <c r="AE4" s="35" t="str">
        <f t="shared" si="2"/>
        <v>Ve</v>
      </c>
      <c r="AF4" s="35" t="str">
        <f t="shared" si="2"/>
        <v>Sa</v>
      </c>
      <c r="AG4" s="35" t="str">
        <f t="shared" si="2"/>
        <v>Di</v>
      </c>
      <c r="AH4" s="35" t="str">
        <f t="shared" si="2"/>
        <v>Lu</v>
      </c>
      <c r="AI4" s="35" t="str">
        <f t="shared" si="2"/>
        <v>Ma</v>
      </c>
      <c r="AJ4" s="35" t="str">
        <f t="shared" si="2"/>
        <v>Me</v>
      </c>
      <c r="AK4" s="35" t="str">
        <f t="shared" si="2"/>
        <v>Je</v>
      </c>
      <c r="AL4" s="35" t="str">
        <f t="shared" si="2"/>
        <v>Ve</v>
      </c>
      <c r="AM4" s="35" t="str">
        <f t="shared" si="2"/>
        <v>Sa</v>
      </c>
      <c r="AN4" s="36" t="str">
        <f t="shared" si="2"/>
        <v>Di</v>
      </c>
      <c r="AO4" s="137" t="s">
        <v>83</v>
      </c>
      <c r="AP4" s="138"/>
      <c r="AQ4" s="138"/>
      <c r="AR4" s="138"/>
      <c r="AS4" s="139"/>
    </row>
    <row r="5" spans="1:50" s="49" customFormat="1" ht="4.5" hidden="1" customHeight="1">
      <c r="A5" s="38"/>
      <c r="B5" s="39"/>
      <c r="C5" s="40"/>
      <c r="D5" s="40"/>
      <c r="E5" s="41" t="s">
        <v>0</v>
      </c>
      <c r="F5" s="42" t="s">
        <v>4</v>
      </c>
      <c r="G5" s="43" t="s">
        <v>120</v>
      </c>
      <c r="H5" s="44" t="s">
        <v>1</v>
      </c>
      <c r="I5" s="45" t="s">
        <v>2</v>
      </c>
      <c r="J5" s="46">
        <f>Paramètres!F13</f>
        <v>43070</v>
      </c>
      <c r="K5" s="47">
        <f>J5+1</f>
        <v>43071</v>
      </c>
      <c r="L5" s="47">
        <f t="shared" ref="L5:AN5" si="3">K5+1</f>
        <v>43072</v>
      </c>
      <c r="M5" s="47">
        <f t="shared" si="3"/>
        <v>43073</v>
      </c>
      <c r="N5" s="47">
        <f t="shared" si="3"/>
        <v>43074</v>
      </c>
      <c r="O5" s="47">
        <f t="shared" si="3"/>
        <v>43075</v>
      </c>
      <c r="P5" s="47">
        <f t="shared" si="3"/>
        <v>43076</v>
      </c>
      <c r="Q5" s="47">
        <f t="shared" si="3"/>
        <v>43077</v>
      </c>
      <c r="R5" s="47">
        <f t="shared" si="3"/>
        <v>43078</v>
      </c>
      <c r="S5" s="47">
        <f t="shared" si="3"/>
        <v>43079</v>
      </c>
      <c r="T5" s="47">
        <f t="shared" si="3"/>
        <v>43080</v>
      </c>
      <c r="U5" s="47">
        <f t="shared" si="3"/>
        <v>43081</v>
      </c>
      <c r="V5" s="47">
        <f t="shared" si="3"/>
        <v>43082</v>
      </c>
      <c r="W5" s="47">
        <f t="shared" si="3"/>
        <v>43083</v>
      </c>
      <c r="X5" s="47">
        <f t="shared" si="3"/>
        <v>43084</v>
      </c>
      <c r="Y5" s="47">
        <f t="shared" si="3"/>
        <v>43085</v>
      </c>
      <c r="Z5" s="47">
        <f t="shared" si="3"/>
        <v>43086</v>
      </c>
      <c r="AA5" s="47">
        <f t="shared" si="3"/>
        <v>43087</v>
      </c>
      <c r="AB5" s="47">
        <f t="shared" si="3"/>
        <v>43088</v>
      </c>
      <c r="AC5" s="47">
        <f t="shared" si="3"/>
        <v>43089</v>
      </c>
      <c r="AD5" s="47">
        <f t="shared" si="3"/>
        <v>43090</v>
      </c>
      <c r="AE5" s="47">
        <f t="shared" si="3"/>
        <v>43091</v>
      </c>
      <c r="AF5" s="47">
        <f t="shared" si="3"/>
        <v>43092</v>
      </c>
      <c r="AG5" s="47">
        <f t="shared" si="3"/>
        <v>43093</v>
      </c>
      <c r="AH5" s="47">
        <f t="shared" si="3"/>
        <v>43094</v>
      </c>
      <c r="AI5" s="47">
        <f t="shared" si="3"/>
        <v>43095</v>
      </c>
      <c r="AJ5" s="47">
        <f t="shared" si="3"/>
        <v>43096</v>
      </c>
      <c r="AK5" s="47">
        <f t="shared" si="3"/>
        <v>43097</v>
      </c>
      <c r="AL5" s="47">
        <f t="shared" si="3"/>
        <v>43098</v>
      </c>
      <c r="AM5" s="47">
        <f t="shared" si="3"/>
        <v>43099</v>
      </c>
      <c r="AN5" s="48">
        <f t="shared" si="3"/>
        <v>43100</v>
      </c>
      <c r="AO5" s="41" t="s">
        <v>0</v>
      </c>
      <c r="AP5" s="42" t="s">
        <v>4</v>
      </c>
      <c r="AQ5" s="43" t="s">
        <v>120</v>
      </c>
      <c r="AR5" s="44" t="s">
        <v>1</v>
      </c>
      <c r="AS5" s="45" t="s">
        <v>2</v>
      </c>
    </row>
    <row r="6" spans="1:50" s="63" customFormat="1" ht="14.25" customHeight="1">
      <c r="A6" s="50" t="s">
        <v>165</v>
      </c>
      <c r="B6" s="51" t="s">
        <v>6</v>
      </c>
      <c r="C6" s="52" t="s">
        <v>5</v>
      </c>
      <c r="D6" s="52" t="s">
        <v>166</v>
      </c>
      <c r="E6" s="53" t="s">
        <v>0</v>
      </c>
      <c r="F6" s="54" t="s">
        <v>4</v>
      </c>
      <c r="G6" s="55" t="s">
        <v>120</v>
      </c>
      <c r="H6" s="56" t="s">
        <v>1</v>
      </c>
      <c r="I6" s="57" t="s">
        <v>2</v>
      </c>
      <c r="J6" s="58" t="s">
        <v>129</v>
      </c>
      <c r="K6" s="59" t="s">
        <v>130</v>
      </c>
      <c r="L6" s="59" t="s">
        <v>131</v>
      </c>
      <c r="M6" s="59" t="s">
        <v>132</v>
      </c>
      <c r="N6" s="59" t="s">
        <v>133</v>
      </c>
      <c r="O6" s="59" t="s">
        <v>134</v>
      </c>
      <c r="P6" s="59" t="s">
        <v>135</v>
      </c>
      <c r="Q6" s="59" t="s">
        <v>136</v>
      </c>
      <c r="R6" s="59" t="s">
        <v>137</v>
      </c>
      <c r="S6" s="59" t="s">
        <v>138</v>
      </c>
      <c r="T6" s="59" t="s">
        <v>139</v>
      </c>
      <c r="U6" s="59" t="s">
        <v>140</v>
      </c>
      <c r="V6" s="59" t="s">
        <v>141</v>
      </c>
      <c r="W6" s="59" t="s">
        <v>142</v>
      </c>
      <c r="X6" s="59" t="s">
        <v>143</v>
      </c>
      <c r="Y6" s="59" t="s">
        <v>144</v>
      </c>
      <c r="Z6" s="59" t="s">
        <v>145</v>
      </c>
      <c r="AA6" s="59" t="s">
        <v>146</v>
      </c>
      <c r="AB6" s="59" t="s">
        <v>147</v>
      </c>
      <c r="AC6" s="59" t="s">
        <v>148</v>
      </c>
      <c r="AD6" s="59" t="s">
        <v>149</v>
      </c>
      <c r="AE6" s="59" t="s">
        <v>150</v>
      </c>
      <c r="AF6" s="59" t="s">
        <v>151</v>
      </c>
      <c r="AG6" s="59" t="s">
        <v>152</v>
      </c>
      <c r="AH6" s="59" t="s">
        <v>153</v>
      </c>
      <c r="AI6" s="59" t="s">
        <v>154</v>
      </c>
      <c r="AJ6" s="59" t="s">
        <v>155</v>
      </c>
      <c r="AK6" s="59" t="s">
        <v>156</v>
      </c>
      <c r="AL6" s="59" t="s">
        <v>157</v>
      </c>
      <c r="AM6" s="59" t="s">
        <v>158</v>
      </c>
      <c r="AN6" s="60" t="s">
        <v>159</v>
      </c>
      <c r="AO6" s="61" t="s">
        <v>160</v>
      </c>
      <c r="AP6" s="54" t="s">
        <v>161</v>
      </c>
      <c r="AQ6" s="55" t="s">
        <v>162</v>
      </c>
      <c r="AR6" s="56" t="s">
        <v>163</v>
      </c>
      <c r="AS6" s="62" t="s">
        <v>164</v>
      </c>
    </row>
    <row r="7" spans="1:50" ht="14.25" customHeight="1">
      <c r="A7" s="28" t="str">
        <f>+'Liste du personnel'!A2</f>
        <v>Pers01</v>
      </c>
      <c r="B7" s="64" t="str">
        <f>VLOOKUP($A7,PERSONNEL[],2)</f>
        <v>MVT</v>
      </c>
      <c r="C7" s="28" t="str">
        <f>VLOOKUP($A7,PERSONNEL[],3)</f>
        <v>AM1</v>
      </c>
      <c r="D7" s="28" t="str">
        <f>VLOOKUP($A7,PERSONNEL[],4)</f>
        <v>A</v>
      </c>
      <c r="E7" s="65">
        <f>+NOVEMBRE[[#This Row],[CP ]]</f>
        <v>25</v>
      </c>
      <c r="F7" s="65">
        <f>+NOVEMBRE[[#This Row],[RTT ]]</f>
        <v>0</v>
      </c>
      <c r="G7" s="65">
        <f>+NOVEMBRE[[#This Row],[CSP ]]</f>
        <v>0</v>
      </c>
      <c r="H7" s="65">
        <f>+NOVEMBRE[[#This Row],[HAB ]]</f>
        <v>0</v>
      </c>
      <c r="I7" s="65">
        <f>+NOVEMBRE[[#This Row],[RJF ]]</f>
        <v>0</v>
      </c>
      <c r="J7" s="19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1"/>
      <c r="AO7" s="66">
        <f t="shared" ref="AO7:AS38" si="4">E7-(COUNTIF($J7:$AN7,E$5))</f>
        <v>25</v>
      </c>
      <c r="AP7" s="65">
        <f t="shared" si="4"/>
        <v>0</v>
      </c>
      <c r="AQ7" s="65">
        <f t="shared" si="4"/>
        <v>0</v>
      </c>
      <c r="AR7" s="65">
        <f t="shared" si="4"/>
        <v>0</v>
      </c>
      <c r="AS7" s="67">
        <f t="shared" si="4"/>
        <v>0</v>
      </c>
    </row>
    <row r="8" spans="1:50" ht="14.25" customHeight="1">
      <c r="A8" s="28" t="str">
        <f>+'Liste du personnel'!A3</f>
        <v>Pers02</v>
      </c>
      <c r="B8" s="68" t="str">
        <f>VLOOKUP($A8,PERSONNEL[],2)</f>
        <v>MVT</v>
      </c>
      <c r="C8" s="28" t="str">
        <f>VLOOKUP($A8,PERSONNEL[],3)</f>
        <v>AM2</v>
      </c>
      <c r="D8" s="28" t="str">
        <f>VLOOKUP($A8,PERSONNEL[],4)</f>
        <v>B</v>
      </c>
      <c r="E8" s="65">
        <f>+NOVEMBRE[[#This Row],[CP ]]</f>
        <v>25</v>
      </c>
      <c r="F8" s="65">
        <f>+NOVEMBRE[[#This Row],[RTT ]]</f>
        <v>0</v>
      </c>
      <c r="G8" s="65">
        <f>+NOVEMBRE[[#This Row],[CSP ]]</f>
        <v>0</v>
      </c>
      <c r="H8" s="65">
        <f>+NOVEMBRE[[#This Row],[HAB ]]</f>
        <v>0</v>
      </c>
      <c r="I8" s="65">
        <f>+NOVEMBRE[[#This Row],[RJF ]]</f>
        <v>0</v>
      </c>
      <c r="J8" s="19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1"/>
      <c r="AO8" s="66">
        <f t="shared" si="4"/>
        <v>25</v>
      </c>
      <c r="AP8" s="65">
        <f t="shared" si="4"/>
        <v>0</v>
      </c>
      <c r="AQ8" s="65">
        <f t="shared" si="4"/>
        <v>0</v>
      </c>
      <c r="AR8" s="65">
        <f t="shared" si="4"/>
        <v>0</v>
      </c>
      <c r="AS8" s="67">
        <f t="shared" si="4"/>
        <v>0</v>
      </c>
    </row>
    <row r="9" spans="1:50" ht="14.25" customHeight="1">
      <c r="A9" s="28" t="str">
        <f>+'Liste du personnel'!A4</f>
        <v>Pers03</v>
      </c>
      <c r="B9" s="69" t="str">
        <f>VLOOKUP($A9,PERSONNEL[],2)</f>
        <v>MVT</v>
      </c>
      <c r="C9" s="28" t="str">
        <f>VLOOKUP($A9,PERSONNEL[],3)</f>
        <v>AM3</v>
      </c>
      <c r="D9" s="28" t="str">
        <f>VLOOKUP($A9,PERSONNEL[],4)</f>
        <v>C</v>
      </c>
      <c r="E9" s="65">
        <f>+NOVEMBRE[[#This Row],[CP ]]</f>
        <v>25</v>
      </c>
      <c r="F9" s="65">
        <f>+NOVEMBRE[[#This Row],[RTT ]]</f>
        <v>0</v>
      </c>
      <c r="G9" s="65">
        <f>+NOVEMBRE[[#This Row],[CSP ]]</f>
        <v>0</v>
      </c>
      <c r="H9" s="65">
        <f>+NOVEMBRE[[#This Row],[HAB ]]</f>
        <v>0</v>
      </c>
      <c r="I9" s="65">
        <f>+NOVEMBRE[[#This Row],[RJF ]]</f>
        <v>0</v>
      </c>
      <c r="J9" s="19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1"/>
      <c r="AO9" s="66">
        <f t="shared" si="4"/>
        <v>25</v>
      </c>
      <c r="AP9" s="65">
        <f t="shared" si="4"/>
        <v>0</v>
      </c>
      <c r="AQ9" s="65">
        <f t="shared" si="4"/>
        <v>0</v>
      </c>
      <c r="AR9" s="65">
        <f t="shared" si="4"/>
        <v>0</v>
      </c>
      <c r="AS9" s="67">
        <f t="shared" si="4"/>
        <v>0</v>
      </c>
    </row>
    <row r="10" spans="1:50" ht="14.25" customHeight="1" thickBot="1">
      <c r="A10" s="28" t="str">
        <f>+'Liste du personnel'!A5</f>
        <v>Pers04</v>
      </c>
      <c r="B10" s="126" t="str">
        <f>VLOOKUP($A10,PERSONNEL[],2)</f>
        <v>MVT</v>
      </c>
      <c r="C10" s="127" t="str">
        <f>VLOOKUP($A10,PERSONNEL[],3)</f>
        <v>AM4</v>
      </c>
      <c r="D10" s="127" t="str">
        <f>VLOOKUP($A10,PERSONNEL[],4)</f>
        <v>D</v>
      </c>
      <c r="E10" s="128">
        <f>+NOVEMBRE[[#This Row],[CP ]]</f>
        <v>25</v>
      </c>
      <c r="F10" s="128">
        <f>+NOVEMBRE[[#This Row],[RTT ]]</f>
        <v>0</v>
      </c>
      <c r="G10" s="128">
        <f>+NOVEMBRE[[#This Row],[CSP ]]</f>
        <v>0</v>
      </c>
      <c r="H10" s="128">
        <f>+NOVEMBRE[[#This Row],[HAB ]]</f>
        <v>0</v>
      </c>
      <c r="I10" s="128">
        <f>+NOVEMBRE[[#This Row],[RJF ]]</f>
        <v>0</v>
      </c>
      <c r="J10" s="129"/>
      <c r="K10" s="130"/>
      <c r="L10" s="130"/>
      <c r="M10" s="130"/>
      <c r="N10" s="130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  <c r="Z10" s="130"/>
      <c r="AA10" s="130"/>
      <c r="AB10" s="130"/>
      <c r="AC10" s="130"/>
      <c r="AD10" s="130"/>
      <c r="AE10" s="130"/>
      <c r="AF10" s="130"/>
      <c r="AG10" s="130"/>
      <c r="AH10" s="130"/>
      <c r="AI10" s="130"/>
      <c r="AJ10" s="130"/>
      <c r="AK10" s="130"/>
      <c r="AL10" s="130"/>
      <c r="AM10" s="130"/>
      <c r="AN10" s="131"/>
      <c r="AO10" s="132">
        <f t="shared" si="4"/>
        <v>25</v>
      </c>
      <c r="AP10" s="128">
        <f t="shared" si="4"/>
        <v>0</v>
      </c>
      <c r="AQ10" s="128">
        <f t="shared" si="4"/>
        <v>0</v>
      </c>
      <c r="AR10" s="128">
        <f t="shared" si="4"/>
        <v>0</v>
      </c>
      <c r="AS10" s="133">
        <f t="shared" si="4"/>
        <v>0</v>
      </c>
    </row>
    <row r="11" spans="1:50" ht="14.25" customHeight="1">
      <c r="A11" s="28" t="str">
        <f>+'Liste du personnel'!A6</f>
        <v>Pers05</v>
      </c>
      <c r="B11" s="64" t="str">
        <f>VLOOKUP($A11,PERSONNEL[],2)</f>
        <v>CIT</v>
      </c>
      <c r="C11" s="28" t="str">
        <f>VLOOKUP($A11,PERSONNEL[],3)</f>
        <v>CV1</v>
      </c>
      <c r="D11" s="28" t="str">
        <f>VLOOKUP($A11,PERSONNEL[],4)</f>
        <v>A</v>
      </c>
      <c r="E11" s="65">
        <f>+NOVEMBRE[[#This Row],[CP ]]</f>
        <v>25</v>
      </c>
      <c r="F11" s="65">
        <f>+NOVEMBRE[[#This Row],[RTT ]]</f>
        <v>0</v>
      </c>
      <c r="G11" s="65">
        <f>+NOVEMBRE[[#This Row],[CSP ]]</f>
        <v>-2</v>
      </c>
      <c r="H11" s="65">
        <f>+NOVEMBRE[[#This Row],[HAB ]]</f>
        <v>0</v>
      </c>
      <c r="I11" s="65">
        <f>+NOVEMBRE[[#This Row],[RJF ]]</f>
        <v>0</v>
      </c>
      <c r="J11" s="19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1"/>
      <c r="AO11" s="66">
        <f t="shared" si="4"/>
        <v>25</v>
      </c>
      <c r="AP11" s="65">
        <f t="shared" si="4"/>
        <v>0</v>
      </c>
      <c r="AQ11" s="65">
        <f t="shared" si="4"/>
        <v>-2</v>
      </c>
      <c r="AR11" s="65">
        <f t="shared" si="4"/>
        <v>0</v>
      </c>
      <c r="AS11" s="67">
        <f t="shared" si="4"/>
        <v>0</v>
      </c>
    </row>
    <row r="12" spans="1:50" ht="14.25" customHeight="1">
      <c r="A12" s="28" t="str">
        <f>+'Liste du personnel'!A7</f>
        <v>Pers06</v>
      </c>
      <c r="B12" s="68" t="str">
        <f>VLOOKUP($A12,PERSONNEL[],2)</f>
        <v>CIT</v>
      </c>
      <c r="C12" s="28" t="str">
        <f>VLOOKUP($A12,PERSONNEL[],3)</f>
        <v>CV2</v>
      </c>
      <c r="D12" s="28" t="str">
        <f>VLOOKUP($A12,PERSONNEL[],4)</f>
        <v>B</v>
      </c>
      <c r="E12" s="65">
        <f>+NOVEMBRE[[#This Row],[CP ]]</f>
        <v>25</v>
      </c>
      <c r="F12" s="65">
        <f>+NOVEMBRE[[#This Row],[RTT ]]</f>
        <v>0</v>
      </c>
      <c r="G12" s="65">
        <f>+NOVEMBRE[[#This Row],[CSP ]]</f>
        <v>0</v>
      </c>
      <c r="H12" s="65">
        <f>+NOVEMBRE[[#This Row],[HAB ]]</f>
        <v>0</v>
      </c>
      <c r="I12" s="65">
        <f>+NOVEMBRE[[#This Row],[RJF ]]</f>
        <v>0</v>
      </c>
      <c r="J12" s="19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1"/>
      <c r="AO12" s="66">
        <f t="shared" si="4"/>
        <v>25</v>
      </c>
      <c r="AP12" s="65">
        <f t="shared" si="4"/>
        <v>0</v>
      </c>
      <c r="AQ12" s="65">
        <f t="shared" si="4"/>
        <v>0</v>
      </c>
      <c r="AR12" s="65">
        <f t="shared" si="4"/>
        <v>0</v>
      </c>
      <c r="AS12" s="67">
        <f t="shared" si="4"/>
        <v>0</v>
      </c>
    </row>
    <row r="13" spans="1:50" ht="14.25" customHeight="1">
      <c r="A13" s="28" t="str">
        <f>+'Liste du personnel'!A8</f>
        <v>Pers07</v>
      </c>
      <c r="B13" s="69" t="str">
        <f>VLOOKUP($A13,PERSONNEL[],2)</f>
        <v>CIT</v>
      </c>
      <c r="C13" s="28" t="str">
        <f>VLOOKUP($A13,PERSONNEL[],3)</f>
        <v>CV3</v>
      </c>
      <c r="D13" s="28" t="str">
        <f>VLOOKUP($A13,PERSONNEL[],4)</f>
        <v>C</v>
      </c>
      <c r="E13" s="65">
        <f>+NOVEMBRE[[#This Row],[CP ]]</f>
        <v>25</v>
      </c>
      <c r="F13" s="65">
        <f>+NOVEMBRE[[#This Row],[RTT ]]</f>
        <v>0</v>
      </c>
      <c r="G13" s="65">
        <f>+NOVEMBRE[[#This Row],[CSP ]]</f>
        <v>-2</v>
      </c>
      <c r="H13" s="65">
        <f>+NOVEMBRE[[#This Row],[HAB ]]</f>
        <v>0</v>
      </c>
      <c r="I13" s="65">
        <f>+NOVEMBRE[[#This Row],[RJF ]]</f>
        <v>0</v>
      </c>
      <c r="J13" s="19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1"/>
      <c r="AO13" s="66">
        <f t="shared" si="4"/>
        <v>25</v>
      </c>
      <c r="AP13" s="65">
        <f t="shared" si="4"/>
        <v>0</v>
      </c>
      <c r="AQ13" s="65">
        <f t="shared" si="4"/>
        <v>-2</v>
      </c>
      <c r="AR13" s="65">
        <f t="shared" si="4"/>
        <v>0</v>
      </c>
      <c r="AS13" s="67">
        <f t="shared" si="4"/>
        <v>0</v>
      </c>
    </row>
    <row r="14" spans="1:50" ht="14.25" customHeight="1">
      <c r="A14" s="28" t="str">
        <f>+'Liste du personnel'!A9</f>
        <v>Pers08</v>
      </c>
      <c r="B14" s="68" t="str">
        <f>VLOOKUP($A14,PERSONNEL[],2)</f>
        <v>CIT</v>
      </c>
      <c r="C14" s="28" t="str">
        <f>VLOOKUP($A14,PERSONNEL[],3)</f>
        <v>CV4</v>
      </c>
      <c r="D14" s="28" t="str">
        <f>VLOOKUP($A14,PERSONNEL[],4)</f>
        <v>B</v>
      </c>
      <c r="E14" s="65">
        <f>+NOVEMBRE[[#This Row],[CP ]]</f>
        <v>25</v>
      </c>
      <c r="F14" s="65">
        <f>+NOVEMBRE[[#This Row],[RTT ]]</f>
        <v>0</v>
      </c>
      <c r="G14" s="65">
        <f>+NOVEMBRE[[#This Row],[CSP ]]</f>
        <v>-2</v>
      </c>
      <c r="H14" s="65">
        <f>+NOVEMBRE[[#This Row],[HAB ]]</f>
        <v>0</v>
      </c>
      <c r="I14" s="65">
        <f>+NOVEMBRE[[#This Row],[RJF ]]</f>
        <v>0</v>
      </c>
      <c r="J14" s="19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1"/>
      <c r="AO14" s="66">
        <f t="shared" si="4"/>
        <v>25</v>
      </c>
      <c r="AP14" s="65">
        <f t="shared" si="4"/>
        <v>0</v>
      </c>
      <c r="AQ14" s="65">
        <f t="shared" si="4"/>
        <v>-2</v>
      </c>
      <c r="AR14" s="65">
        <f t="shared" si="4"/>
        <v>0</v>
      </c>
      <c r="AS14" s="67">
        <f t="shared" si="4"/>
        <v>0</v>
      </c>
    </row>
    <row r="15" spans="1:50" ht="14.25" customHeight="1">
      <c r="A15" s="28" t="str">
        <f>+'Liste du personnel'!A10</f>
        <v>Pers09</v>
      </c>
      <c r="B15" s="69" t="str">
        <f>VLOOKUP($A15,PERSONNEL[],2)</f>
        <v>CIT</v>
      </c>
      <c r="C15" s="28" t="str">
        <f>VLOOKUP($A15,PERSONNEL[],3)</f>
        <v>CV5</v>
      </c>
      <c r="D15" s="28" t="str">
        <f>VLOOKUP($A15,PERSONNEL[],4)</f>
        <v>C</v>
      </c>
      <c r="E15" s="65">
        <f>+NOVEMBRE[[#This Row],[CP ]]</f>
        <v>25</v>
      </c>
      <c r="F15" s="65">
        <f>+NOVEMBRE[[#This Row],[RTT ]]</f>
        <v>0</v>
      </c>
      <c r="G15" s="65">
        <f>+NOVEMBRE[[#This Row],[CSP ]]</f>
        <v>-2</v>
      </c>
      <c r="H15" s="65">
        <f>+NOVEMBRE[[#This Row],[HAB ]]</f>
        <v>-2</v>
      </c>
      <c r="I15" s="65">
        <f>+NOVEMBRE[[#This Row],[RJF ]]</f>
        <v>0</v>
      </c>
      <c r="J15" s="19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1"/>
      <c r="AO15" s="66">
        <f t="shared" si="4"/>
        <v>25</v>
      </c>
      <c r="AP15" s="65">
        <f t="shared" si="4"/>
        <v>0</v>
      </c>
      <c r="AQ15" s="65">
        <f t="shared" si="4"/>
        <v>-2</v>
      </c>
      <c r="AR15" s="65">
        <f t="shared" si="4"/>
        <v>-2</v>
      </c>
      <c r="AS15" s="67">
        <f t="shared" si="4"/>
        <v>0</v>
      </c>
    </row>
    <row r="16" spans="1:50" ht="14.25" customHeight="1">
      <c r="A16" s="28" t="str">
        <f>+'Liste du personnel'!A11</f>
        <v>Pers10</v>
      </c>
      <c r="B16" s="68" t="str">
        <f>VLOOKUP($A16,PERSONNEL[],2)</f>
        <v>CIT</v>
      </c>
      <c r="C16" s="28" t="str">
        <f>VLOOKUP($A16,PERSONNEL[],3)</f>
        <v>CV6</v>
      </c>
      <c r="D16" s="28" t="str">
        <f>VLOOKUP($A16,PERSONNEL[],4)</f>
        <v>B</v>
      </c>
      <c r="E16" s="65">
        <f>+NOVEMBRE[[#This Row],[CP ]]</f>
        <v>25</v>
      </c>
      <c r="F16" s="65">
        <f>+NOVEMBRE[[#This Row],[RTT ]]</f>
        <v>0</v>
      </c>
      <c r="G16" s="65">
        <f>+NOVEMBRE[[#This Row],[CSP ]]</f>
        <v>0</v>
      </c>
      <c r="H16" s="65">
        <f>+NOVEMBRE[[#This Row],[HAB ]]</f>
        <v>0</v>
      </c>
      <c r="I16" s="65">
        <f>+NOVEMBRE[[#This Row],[RJF ]]</f>
        <v>0</v>
      </c>
      <c r="J16" s="19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1"/>
      <c r="AO16" s="66">
        <f t="shared" si="4"/>
        <v>25</v>
      </c>
      <c r="AP16" s="65">
        <f t="shared" si="4"/>
        <v>0</v>
      </c>
      <c r="AQ16" s="65">
        <f t="shared" si="4"/>
        <v>0</v>
      </c>
      <c r="AR16" s="65">
        <f t="shared" si="4"/>
        <v>0</v>
      </c>
      <c r="AS16" s="67">
        <f t="shared" si="4"/>
        <v>0</v>
      </c>
      <c r="AX16" s="24"/>
    </row>
    <row r="17" spans="1:45" ht="14.25" customHeight="1">
      <c r="A17" s="28" t="str">
        <f>+'Liste du personnel'!A12</f>
        <v>Pers11</v>
      </c>
      <c r="B17" s="69" t="str">
        <f>VLOOKUP($A17,PERSONNEL[],2)</f>
        <v>CIT</v>
      </c>
      <c r="C17" s="28" t="str">
        <f>VLOOKUP($A17,PERSONNEL[],3)</f>
        <v>CV7</v>
      </c>
      <c r="D17" s="28" t="str">
        <f>VLOOKUP($A17,PERSONNEL[],4)</f>
        <v>C</v>
      </c>
      <c r="E17" s="65">
        <f>+NOVEMBRE[[#This Row],[CP ]]</f>
        <v>25</v>
      </c>
      <c r="F17" s="65">
        <f>+NOVEMBRE[[#This Row],[RTT ]]</f>
        <v>0</v>
      </c>
      <c r="G17" s="65">
        <f>+NOVEMBRE[[#This Row],[CSP ]]</f>
        <v>-2</v>
      </c>
      <c r="H17" s="65">
        <f>+NOVEMBRE[[#This Row],[HAB ]]</f>
        <v>0</v>
      </c>
      <c r="I17" s="65">
        <f>+NOVEMBRE[[#This Row],[RJF ]]</f>
        <v>0</v>
      </c>
      <c r="J17" s="19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1"/>
      <c r="AO17" s="66">
        <f t="shared" si="4"/>
        <v>25</v>
      </c>
      <c r="AP17" s="65">
        <f t="shared" si="4"/>
        <v>0</v>
      </c>
      <c r="AQ17" s="65">
        <f t="shared" si="4"/>
        <v>-2</v>
      </c>
      <c r="AR17" s="65">
        <f t="shared" si="4"/>
        <v>0</v>
      </c>
      <c r="AS17" s="67">
        <f t="shared" si="4"/>
        <v>0</v>
      </c>
    </row>
    <row r="18" spans="1:45" ht="14.25" customHeight="1">
      <c r="A18" s="28" t="str">
        <f>+'Liste du personnel'!A13</f>
        <v>Pers12</v>
      </c>
      <c r="B18" s="68" t="str">
        <f>VLOOKUP($A18,PERSONNEL[],2)</f>
        <v>CIT</v>
      </c>
      <c r="C18" s="28" t="str">
        <f>VLOOKUP($A18,PERSONNEL[],3)</f>
        <v>CV8</v>
      </c>
      <c r="D18" s="28" t="str">
        <f>VLOOKUP($A18,PERSONNEL[],4)</f>
        <v>B</v>
      </c>
      <c r="E18" s="65">
        <f>+NOVEMBRE[[#This Row],[CP ]]</f>
        <v>25</v>
      </c>
      <c r="F18" s="65">
        <f>+NOVEMBRE[[#This Row],[RTT ]]</f>
        <v>0</v>
      </c>
      <c r="G18" s="65">
        <f>+NOVEMBRE[[#This Row],[CSP ]]</f>
        <v>-2</v>
      </c>
      <c r="H18" s="65">
        <f>+NOVEMBRE[[#This Row],[HAB ]]</f>
        <v>0</v>
      </c>
      <c r="I18" s="65">
        <f>+NOVEMBRE[[#This Row],[RJF ]]</f>
        <v>0</v>
      </c>
      <c r="J18" s="19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1"/>
      <c r="AO18" s="66">
        <f t="shared" si="4"/>
        <v>25</v>
      </c>
      <c r="AP18" s="65">
        <f t="shared" si="4"/>
        <v>0</v>
      </c>
      <c r="AQ18" s="65">
        <f t="shared" si="4"/>
        <v>-2</v>
      </c>
      <c r="AR18" s="65">
        <f t="shared" si="4"/>
        <v>0</v>
      </c>
      <c r="AS18" s="67">
        <f t="shared" si="4"/>
        <v>0</v>
      </c>
    </row>
    <row r="19" spans="1:45" ht="14.25" customHeight="1">
      <c r="A19" s="28" t="str">
        <f>+'Liste du personnel'!A14</f>
        <v>Pers13</v>
      </c>
      <c r="B19" s="69" t="str">
        <f>VLOOKUP($A19,PERSONNEL[],2)</f>
        <v>CIT</v>
      </c>
      <c r="C19" s="28" t="str">
        <f>VLOOKUP($A19,PERSONNEL[],3)</f>
        <v>CV9</v>
      </c>
      <c r="D19" s="28" t="str">
        <f>VLOOKUP($A19,PERSONNEL[],4)</f>
        <v>C</v>
      </c>
      <c r="E19" s="65">
        <f>+NOVEMBRE[[#This Row],[CP ]]</f>
        <v>25</v>
      </c>
      <c r="F19" s="65">
        <f>+NOVEMBRE[[#This Row],[RTT ]]</f>
        <v>0</v>
      </c>
      <c r="G19" s="65">
        <f>+NOVEMBRE[[#This Row],[CSP ]]</f>
        <v>-2</v>
      </c>
      <c r="H19" s="65">
        <f>+NOVEMBRE[[#This Row],[HAB ]]</f>
        <v>0</v>
      </c>
      <c r="I19" s="65">
        <f>+NOVEMBRE[[#This Row],[RJF ]]</f>
        <v>0</v>
      </c>
      <c r="J19" s="19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1"/>
      <c r="AO19" s="66">
        <f t="shared" si="4"/>
        <v>25</v>
      </c>
      <c r="AP19" s="65">
        <f t="shared" si="4"/>
        <v>0</v>
      </c>
      <c r="AQ19" s="65">
        <f t="shared" si="4"/>
        <v>-2</v>
      </c>
      <c r="AR19" s="65">
        <f t="shared" si="4"/>
        <v>0</v>
      </c>
      <c r="AS19" s="67">
        <f t="shared" si="4"/>
        <v>0</v>
      </c>
    </row>
    <row r="20" spans="1:45" ht="14.25" customHeight="1">
      <c r="A20" s="28" t="str">
        <f>+'Liste du personnel'!A15</f>
        <v>Pers14</v>
      </c>
      <c r="B20" s="68" t="str">
        <f>VLOOKUP($A20,PERSONNEL[],2)</f>
        <v>CIT</v>
      </c>
      <c r="C20" s="28" t="str">
        <f>VLOOKUP($A20,PERSONNEL[],3)</f>
        <v>CV10</v>
      </c>
      <c r="D20" s="28" t="str">
        <f>VLOOKUP($A20,PERSONNEL[],4)</f>
        <v>B</v>
      </c>
      <c r="E20" s="65">
        <f>+NOVEMBRE[[#This Row],[CP ]]</f>
        <v>25</v>
      </c>
      <c r="F20" s="65">
        <f>+NOVEMBRE[[#This Row],[RTT ]]</f>
        <v>0</v>
      </c>
      <c r="G20" s="65">
        <f>+NOVEMBRE[[#This Row],[CSP ]]</f>
        <v>-2</v>
      </c>
      <c r="H20" s="65">
        <f>+NOVEMBRE[[#This Row],[HAB ]]</f>
        <v>0</v>
      </c>
      <c r="I20" s="65">
        <f>+NOVEMBRE[[#This Row],[RJF ]]</f>
        <v>0</v>
      </c>
      <c r="J20" s="19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1"/>
      <c r="AO20" s="66">
        <f t="shared" si="4"/>
        <v>25</v>
      </c>
      <c r="AP20" s="65">
        <f t="shared" si="4"/>
        <v>0</v>
      </c>
      <c r="AQ20" s="65">
        <f t="shared" si="4"/>
        <v>-2</v>
      </c>
      <c r="AR20" s="65">
        <f t="shared" si="4"/>
        <v>0</v>
      </c>
      <c r="AS20" s="67">
        <f t="shared" si="4"/>
        <v>0</v>
      </c>
    </row>
    <row r="21" spans="1:45" ht="14.25" customHeight="1">
      <c r="A21" s="28" t="str">
        <f>+'Liste du personnel'!A16</f>
        <v>Pers15</v>
      </c>
      <c r="B21" s="69" t="str">
        <f>VLOOKUP($A21,PERSONNEL[],2)</f>
        <v>CIT</v>
      </c>
      <c r="C21" s="28" t="str">
        <f>VLOOKUP($A21,PERSONNEL[],3)</f>
        <v>CV11</v>
      </c>
      <c r="D21" s="28" t="str">
        <f>VLOOKUP($A21,PERSONNEL[],4)</f>
        <v>C</v>
      </c>
      <c r="E21" s="65">
        <f>+NOVEMBRE[[#This Row],[CP ]]</f>
        <v>25</v>
      </c>
      <c r="F21" s="65">
        <f>+NOVEMBRE[[#This Row],[RTT ]]</f>
        <v>0</v>
      </c>
      <c r="G21" s="65">
        <f>+NOVEMBRE[[#This Row],[CSP ]]</f>
        <v>0</v>
      </c>
      <c r="H21" s="65">
        <f>+NOVEMBRE[[#This Row],[HAB ]]</f>
        <v>0</v>
      </c>
      <c r="I21" s="65">
        <f>+NOVEMBRE[[#This Row],[RJF ]]</f>
        <v>0</v>
      </c>
      <c r="J21" s="19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1"/>
      <c r="AO21" s="66">
        <f t="shared" si="4"/>
        <v>25</v>
      </c>
      <c r="AP21" s="65">
        <f t="shared" si="4"/>
        <v>0</v>
      </c>
      <c r="AQ21" s="65">
        <f t="shared" si="4"/>
        <v>0</v>
      </c>
      <c r="AR21" s="65">
        <f t="shared" si="4"/>
        <v>0</v>
      </c>
      <c r="AS21" s="67">
        <f t="shared" si="4"/>
        <v>0</v>
      </c>
    </row>
    <row r="22" spans="1:45" ht="14.25" customHeight="1">
      <c r="A22" s="28" t="str">
        <f>+'Liste du personnel'!A17</f>
        <v>Pers16</v>
      </c>
      <c r="B22" s="68" t="str">
        <f>VLOOKUP($A22,PERSONNEL[],2)</f>
        <v>CIT</v>
      </c>
      <c r="C22" s="28" t="str">
        <f>VLOOKUP($A22,PERSONNEL[],3)</f>
        <v>CV12</v>
      </c>
      <c r="D22" s="28" t="str">
        <f>VLOOKUP($A22,PERSONNEL[],4)</f>
        <v>B</v>
      </c>
      <c r="E22" s="65">
        <f>+NOVEMBRE[[#This Row],[CP ]]</f>
        <v>25</v>
      </c>
      <c r="F22" s="65">
        <f>+NOVEMBRE[[#This Row],[RTT ]]</f>
        <v>0</v>
      </c>
      <c r="G22" s="65">
        <f>+NOVEMBRE[[#This Row],[CSP ]]</f>
        <v>0</v>
      </c>
      <c r="H22" s="65">
        <f>+NOVEMBRE[[#This Row],[HAB ]]</f>
        <v>0</v>
      </c>
      <c r="I22" s="65">
        <f>+NOVEMBRE[[#This Row],[RJF ]]</f>
        <v>0</v>
      </c>
      <c r="J22" s="19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1"/>
      <c r="AO22" s="66">
        <f t="shared" si="4"/>
        <v>25</v>
      </c>
      <c r="AP22" s="65">
        <f t="shared" si="4"/>
        <v>0</v>
      </c>
      <c r="AQ22" s="65">
        <f t="shared" si="4"/>
        <v>0</v>
      </c>
      <c r="AR22" s="65">
        <f t="shared" si="4"/>
        <v>0</v>
      </c>
      <c r="AS22" s="67">
        <f t="shared" si="4"/>
        <v>0</v>
      </c>
    </row>
    <row r="23" spans="1:45" ht="14.25" customHeight="1">
      <c r="A23" s="28" t="str">
        <f>+'Liste du personnel'!A18</f>
        <v>Pers17</v>
      </c>
      <c r="B23" s="69" t="str">
        <f>VLOOKUP($A23,PERSONNEL[],2)</f>
        <v>CIT</v>
      </c>
      <c r="C23" s="28" t="str">
        <f>VLOOKUP($A23,PERSONNEL[],3)</f>
        <v>CV13</v>
      </c>
      <c r="D23" s="28" t="str">
        <f>VLOOKUP($A23,PERSONNEL[],4)</f>
        <v>C</v>
      </c>
      <c r="E23" s="65">
        <f>+NOVEMBRE[[#This Row],[CP ]]</f>
        <v>25</v>
      </c>
      <c r="F23" s="65">
        <f>+NOVEMBRE[[#This Row],[RTT ]]</f>
        <v>0</v>
      </c>
      <c r="G23" s="65">
        <f>+NOVEMBRE[[#This Row],[CSP ]]</f>
        <v>0</v>
      </c>
      <c r="H23" s="65">
        <f>+NOVEMBRE[[#This Row],[HAB ]]</f>
        <v>0</v>
      </c>
      <c r="I23" s="65">
        <f>+NOVEMBRE[[#This Row],[RJF ]]</f>
        <v>0</v>
      </c>
      <c r="J23" s="19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1"/>
      <c r="AO23" s="66">
        <f t="shared" si="4"/>
        <v>25</v>
      </c>
      <c r="AP23" s="65">
        <f t="shared" si="4"/>
        <v>0</v>
      </c>
      <c r="AQ23" s="65">
        <f t="shared" si="4"/>
        <v>0</v>
      </c>
      <c r="AR23" s="65">
        <f t="shared" si="4"/>
        <v>0</v>
      </c>
      <c r="AS23" s="67">
        <f t="shared" si="4"/>
        <v>0</v>
      </c>
    </row>
    <row r="24" spans="1:45" ht="14.25" customHeight="1">
      <c r="A24" s="28" t="str">
        <f>+'Liste du personnel'!A19</f>
        <v>Pers18</v>
      </c>
      <c r="B24" s="68" t="str">
        <f>VLOOKUP($A24,PERSONNEL[],2)</f>
        <v>CIT</v>
      </c>
      <c r="C24" s="28" t="str">
        <f>VLOOKUP($A24,PERSONNEL[],3)</f>
        <v>CV14</v>
      </c>
      <c r="D24" s="28" t="str">
        <f>VLOOKUP($A24,PERSONNEL[],4)</f>
        <v>B</v>
      </c>
      <c r="E24" s="65">
        <f>+NOVEMBRE[[#This Row],[CP ]]</f>
        <v>25</v>
      </c>
      <c r="F24" s="65">
        <f>+NOVEMBRE[[#This Row],[RTT ]]</f>
        <v>0</v>
      </c>
      <c r="G24" s="65">
        <f>+NOVEMBRE[[#This Row],[CSP ]]</f>
        <v>0</v>
      </c>
      <c r="H24" s="65">
        <f>+NOVEMBRE[[#This Row],[HAB ]]</f>
        <v>0</v>
      </c>
      <c r="I24" s="65">
        <f>+NOVEMBRE[[#This Row],[RJF ]]</f>
        <v>0</v>
      </c>
      <c r="J24" s="19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1"/>
      <c r="AO24" s="66">
        <f t="shared" si="4"/>
        <v>25</v>
      </c>
      <c r="AP24" s="65">
        <f t="shared" si="4"/>
        <v>0</v>
      </c>
      <c r="AQ24" s="65">
        <f t="shared" si="4"/>
        <v>0</v>
      </c>
      <c r="AR24" s="65">
        <f t="shared" si="4"/>
        <v>0</v>
      </c>
      <c r="AS24" s="67">
        <f t="shared" si="4"/>
        <v>0</v>
      </c>
    </row>
    <row r="25" spans="1:45" ht="14.25" customHeight="1">
      <c r="A25" s="28" t="str">
        <f>+'Liste du personnel'!A20</f>
        <v>Pers19</v>
      </c>
      <c r="B25" s="69" t="str">
        <f>VLOOKUP($A25,PERSONNEL[],2)</f>
        <v>CIT</v>
      </c>
      <c r="C25" s="28" t="str">
        <f>VLOOKUP($A25,PERSONNEL[],3)</f>
        <v>CV15</v>
      </c>
      <c r="D25" s="28" t="str">
        <f>VLOOKUP($A25,PERSONNEL[],4)</f>
        <v>C</v>
      </c>
      <c r="E25" s="65">
        <f>+NOVEMBRE[[#This Row],[CP ]]</f>
        <v>25</v>
      </c>
      <c r="F25" s="65">
        <f>+NOVEMBRE[[#This Row],[RTT ]]</f>
        <v>0</v>
      </c>
      <c r="G25" s="65">
        <f>+NOVEMBRE[[#This Row],[CSP ]]</f>
        <v>0</v>
      </c>
      <c r="H25" s="65">
        <f>+NOVEMBRE[[#This Row],[HAB ]]</f>
        <v>0</v>
      </c>
      <c r="I25" s="65">
        <f>+NOVEMBRE[[#This Row],[RJF ]]</f>
        <v>0</v>
      </c>
      <c r="J25" s="19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1"/>
      <c r="AO25" s="66">
        <f t="shared" si="4"/>
        <v>25</v>
      </c>
      <c r="AP25" s="65">
        <f t="shared" si="4"/>
        <v>0</v>
      </c>
      <c r="AQ25" s="65">
        <f t="shared" si="4"/>
        <v>0</v>
      </c>
      <c r="AR25" s="65">
        <f t="shared" si="4"/>
        <v>0</v>
      </c>
      <c r="AS25" s="67">
        <f t="shared" si="4"/>
        <v>0</v>
      </c>
    </row>
    <row r="26" spans="1:45" ht="14.25" customHeight="1">
      <c r="A26" s="28" t="str">
        <f>+'Liste du personnel'!A21</f>
        <v>Pers20</v>
      </c>
      <c r="B26" s="68" t="str">
        <f>VLOOKUP($A26,PERSONNEL[],2)</f>
        <v>CIT</v>
      </c>
      <c r="C26" s="28" t="str">
        <f>VLOOKUP($A26,PERSONNEL[],3)</f>
        <v>CV16</v>
      </c>
      <c r="D26" s="28" t="str">
        <f>VLOOKUP($A26,PERSONNEL[],4)</f>
        <v>B</v>
      </c>
      <c r="E26" s="65">
        <f>+NOVEMBRE[[#This Row],[CP ]]</f>
        <v>25</v>
      </c>
      <c r="F26" s="65">
        <f>+NOVEMBRE[[#This Row],[RTT ]]</f>
        <v>0</v>
      </c>
      <c r="G26" s="65">
        <f>+NOVEMBRE[[#This Row],[CSP ]]</f>
        <v>-2</v>
      </c>
      <c r="H26" s="65">
        <f>+NOVEMBRE[[#This Row],[HAB ]]</f>
        <v>0</v>
      </c>
      <c r="I26" s="65">
        <f>+NOVEMBRE[[#This Row],[RJF ]]</f>
        <v>0</v>
      </c>
      <c r="J26" s="19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1"/>
      <c r="AO26" s="66">
        <f t="shared" si="4"/>
        <v>25</v>
      </c>
      <c r="AP26" s="65">
        <f t="shared" si="4"/>
        <v>0</v>
      </c>
      <c r="AQ26" s="65">
        <f t="shared" si="4"/>
        <v>-2</v>
      </c>
      <c r="AR26" s="65">
        <f t="shared" si="4"/>
        <v>0</v>
      </c>
      <c r="AS26" s="67">
        <f t="shared" si="4"/>
        <v>0</v>
      </c>
    </row>
    <row r="27" spans="1:45" ht="14.25" customHeight="1">
      <c r="A27" s="28" t="str">
        <f>+'Liste du personnel'!A22</f>
        <v>Pers21</v>
      </c>
      <c r="B27" s="69" t="str">
        <f>VLOOKUP($A27,PERSONNEL[],2)</f>
        <v>CIT</v>
      </c>
      <c r="C27" s="28" t="str">
        <f>VLOOKUP($A27,PERSONNEL[],3)</f>
        <v>CV17</v>
      </c>
      <c r="D27" s="28" t="str">
        <f>VLOOKUP($A27,PERSONNEL[],4)</f>
        <v>C</v>
      </c>
      <c r="E27" s="65">
        <f>+NOVEMBRE[[#This Row],[CP ]]</f>
        <v>25</v>
      </c>
      <c r="F27" s="65">
        <f>+NOVEMBRE[[#This Row],[RTT ]]</f>
        <v>0</v>
      </c>
      <c r="G27" s="65">
        <f>+NOVEMBRE[[#This Row],[CSP ]]</f>
        <v>-2</v>
      </c>
      <c r="H27" s="65">
        <f>+NOVEMBRE[[#This Row],[HAB ]]</f>
        <v>0</v>
      </c>
      <c r="I27" s="65">
        <f>+NOVEMBRE[[#This Row],[RJF ]]</f>
        <v>0</v>
      </c>
      <c r="J27" s="19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1"/>
      <c r="AO27" s="66">
        <f t="shared" si="4"/>
        <v>25</v>
      </c>
      <c r="AP27" s="65">
        <f t="shared" si="4"/>
        <v>0</v>
      </c>
      <c r="AQ27" s="65">
        <f t="shared" si="4"/>
        <v>-2</v>
      </c>
      <c r="AR27" s="65">
        <f t="shared" si="4"/>
        <v>0</v>
      </c>
      <c r="AS27" s="67">
        <f t="shared" si="4"/>
        <v>0</v>
      </c>
    </row>
    <row r="28" spans="1:45" ht="14.25" customHeight="1">
      <c r="A28" s="28" t="str">
        <f>+'Liste du personnel'!A23</f>
        <v>Pers22</v>
      </c>
      <c r="B28" s="68" t="str">
        <f>VLOOKUP($A28,PERSONNEL[],2)</f>
        <v>CIT</v>
      </c>
      <c r="C28" s="28" t="str">
        <f>VLOOKUP($A28,PERSONNEL[],3)</f>
        <v>CV18</v>
      </c>
      <c r="D28" s="28" t="str">
        <f>VLOOKUP($A28,PERSONNEL[],4)</f>
        <v>B</v>
      </c>
      <c r="E28" s="65">
        <f>+NOVEMBRE[[#This Row],[CP ]]</f>
        <v>25</v>
      </c>
      <c r="F28" s="65">
        <f>+NOVEMBRE[[#This Row],[RTT ]]</f>
        <v>0</v>
      </c>
      <c r="G28" s="65">
        <f>+NOVEMBRE[[#This Row],[CSP ]]</f>
        <v>0</v>
      </c>
      <c r="H28" s="65">
        <f>+NOVEMBRE[[#This Row],[HAB ]]</f>
        <v>-1</v>
      </c>
      <c r="I28" s="65">
        <f>+NOVEMBRE[[#This Row],[RJF ]]</f>
        <v>0</v>
      </c>
      <c r="J28" s="19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1"/>
      <c r="AO28" s="66">
        <f t="shared" si="4"/>
        <v>25</v>
      </c>
      <c r="AP28" s="65">
        <f t="shared" si="4"/>
        <v>0</v>
      </c>
      <c r="AQ28" s="65">
        <f t="shared" si="4"/>
        <v>0</v>
      </c>
      <c r="AR28" s="65">
        <f t="shared" si="4"/>
        <v>-1</v>
      </c>
      <c r="AS28" s="67">
        <f t="shared" si="4"/>
        <v>0</v>
      </c>
    </row>
    <row r="29" spans="1:45" ht="14.25" customHeight="1">
      <c r="A29" s="28" t="str">
        <f>+'Liste du personnel'!A24</f>
        <v>Pers23</v>
      </c>
      <c r="B29" s="69" t="str">
        <f>VLOOKUP($A29,PERSONNEL[],2)</f>
        <v>CIT</v>
      </c>
      <c r="C29" s="28" t="str">
        <f>VLOOKUP($A29,PERSONNEL[],3)</f>
        <v>CV19</v>
      </c>
      <c r="D29" s="28" t="str">
        <f>VLOOKUP($A29,PERSONNEL[],4)</f>
        <v>C</v>
      </c>
      <c r="E29" s="65">
        <f>+NOVEMBRE[[#This Row],[CP ]]</f>
        <v>25</v>
      </c>
      <c r="F29" s="65">
        <f>+NOVEMBRE[[#This Row],[RTT ]]</f>
        <v>0</v>
      </c>
      <c r="G29" s="65">
        <f>+NOVEMBRE[[#This Row],[CSP ]]</f>
        <v>0</v>
      </c>
      <c r="H29" s="65">
        <f>+NOVEMBRE[[#This Row],[HAB ]]</f>
        <v>0</v>
      </c>
      <c r="I29" s="65">
        <f>+NOVEMBRE[[#This Row],[RJF ]]</f>
        <v>0</v>
      </c>
      <c r="J29" s="19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1"/>
      <c r="AO29" s="66">
        <f t="shared" si="4"/>
        <v>25</v>
      </c>
      <c r="AP29" s="65">
        <f t="shared" si="4"/>
        <v>0</v>
      </c>
      <c r="AQ29" s="65">
        <f t="shared" si="4"/>
        <v>0</v>
      </c>
      <c r="AR29" s="65">
        <f t="shared" si="4"/>
        <v>0</v>
      </c>
      <c r="AS29" s="67">
        <f t="shared" si="4"/>
        <v>0</v>
      </c>
    </row>
    <row r="30" spans="1:45" ht="14.25" customHeight="1">
      <c r="A30" s="28" t="str">
        <f>+'Liste du personnel'!A25</f>
        <v>Pers24</v>
      </c>
      <c r="B30" s="68" t="str">
        <f>VLOOKUP($A30,PERSONNEL[],2)</f>
        <v>CIT</v>
      </c>
      <c r="C30" s="28" t="str">
        <f>VLOOKUP($A30,PERSONNEL[],3)</f>
        <v>CV20</v>
      </c>
      <c r="D30" s="28" t="str">
        <f>VLOOKUP($A30,PERSONNEL[],4)</f>
        <v>B</v>
      </c>
      <c r="E30" s="65">
        <f>+NOVEMBRE[[#This Row],[CP ]]</f>
        <v>25</v>
      </c>
      <c r="F30" s="65">
        <f>+NOVEMBRE[[#This Row],[RTT ]]</f>
        <v>0</v>
      </c>
      <c r="G30" s="65">
        <f>+NOVEMBRE[[#This Row],[CSP ]]</f>
        <v>-2</v>
      </c>
      <c r="H30" s="65">
        <f>+NOVEMBRE[[#This Row],[HAB ]]</f>
        <v>-2</v>
      </c>
      <c r="I30" s="65">
        <f>+NOVEMBRE[[#This Row],[RJF ]]</f>
        <v>0</v>
      </c>
      <c r="J30" s="19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1"/>
      <c r="AO30" s="66">
        <f t="shared" si="4"/>
        <v>25</v>
      </c>
      <c r="AP30" s="65">
        <f t="shared" si="4"/>
        <v>0</v>
      </c>
      <c r="AQ30" s="65">
        <f t="shared" si="4"/>
        <v>-2</v>
      </c>
      <c r="AR30" s="65">
        <f t="shared" si="4"/>
        <v>-2</v>
      </c>
      <c r="AS30" s="67">
        <f t="shared" si="4"/>
        <v>0</v>
      </c>
    </row>
    <row r="31" spans="1:45" ht="14.25" customHeight="1">
      <c r="A31" s="28" t="str">
        <f>+'Liste du personnel'!A26</f>
        <v>Pers25</v>
      </c>
      <c r="B31" s="69" t="str">
        <f>VLOOKUP($A31,PERSONNEL[],2)</f>
        <v>CIT</v>
      </c>
      <c r="C31" s="28" t="str">
        <f>VLOOKUP($A31,PERSONNEL[],3)</f>
        <v>CV21</v>
      </c>
      <c r="D31" s="28" t="str">
        <f>VLOOKUP($A31,PERSONNEL[],4)</f>
        <v>C</v>
      </c>
      <c r="E31" s="65">
        <f>+NOVEMBRE[[#This Row],[CP ]]</f>
        <v>25</v>
      </c>
      <c r="F31" s="65">
        <f>+NOVEMBRE[[#This Row],[RTT ]]</f>
        <v>0</v>
      </c>
      <c r="G31" s="65">
        <f>+NOVEMBRE[[#This Row],[CSP ]]</f>
        <v>-2</v>
      </c>
      <c r="H31" s="65">
        <f>+NOVEMBRE[[#This Row],[HAB ]]</f>
        <v>0</v>
      </c>
      <c r="I31" s="65">
        <f>+NOVEMBRE[[#This Row],[RJF ]]</f>
        <v>0</v>
      </c>
      <c r="J31" s="19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1"/>
      <c r="AO31" s="66">
        <f t="shared" si="4"/>
        <v>25</v>
      </c>
      <c r="AP31" s="65">
        <f t="shared" si="4"/>
        <v>0</v>
      </c>
      <c r="AQ31" s="65">
        <f t="shared" si="4"/>
        <v>-2</v>
      </c>
      <c r="AR31" s="65">
        <f t="shared" si="4"/>
        <v>0</v>
      </c>
      <c r="AS31" s="67">
        <f t="shared" si="4"/>
        <v>0</v>
      </c>
    </row>
    <row r="32" spans="1:45" ht="14.25" customHeight="1">
      <c r="A32" s="28" t="str">
        <f>+'Liste du personnel'!A27</f>
        <v>Pers26</v>
      </c>
      <c r="B32" s="68" t="str">
        <f>VLOOKUP($A32,PERSONNEL[],2)</f>
        <v>CIT</v>
      </c>
      <c r="C32" s="28" t="str">
        <f>VLOOKUP($A32,PERSONNEL[],3)</f>
        <v>CV22</v>
      </c>
      <c r="D32" s="28" t="str">
        <f>VLOOKUP($A32,PERSONNEL[],4)</f>
        <v>B</v>
      </c>
      <c r="E32" s="65">
        <f>+NOVEMBRE[[#This Row],[CP ]]</f>
        <v>25</v>
      </c>
      <c r="F32" s="65">
        <f>+NOVEMBRE[[#This Row],[RTT ]]</f>
        <v>0</v>
      </c>
      <c r="G32" s="65">
        <f>+NOVEMBRE[[#This Row],[CSP ]]</f>
        <v>0</v>
      </c>
      <c r="H32" s="65">
        <f>+NOVEMBRE[[#This Row],[HAB ]]</f>
        <v>0</v>
      </c>
      <c r="I32" s="65">
        <f>+NOVEMBRE[[#This Row],[RJF ]]</f>
        <v>0</v>
      </c>
      <c r="J32" s="19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1"/>
      <c r="AO32" s="66">
        <f t="shared" si="4"/>
        <v>25</v>
      </c>
      <c r="AP32" s="65">
        <f t="shared" si="4"/>
        <v>0</v>
      </c>
      <c r="AQ32" s="65">
        <f t="shared" si="4"/>
        <v>0</v>
      </c>
      <c r="AR32" s="65">
        <f t="shared" si="4"/>
        <v>0</v>
      </c>
      <c r="AS32" s="67">
        <f t="shared" si="4"/>
        <v>0</v>
      </c>
    </row>
    <row r="33" spans="1:45" ht="14.25" customHeight="1">
      <c r="A33" s="28" t="str">
        <f>+'Liste du personnel'!A28</f>
        <v>Pers27</v>
      </c>
      <c r="B33" s="69" t="str">
        <f>VLOOKUP($A33,PERSONNEL[],2)</f>
        <v>CIT</v>
      </c>
      <c r="C33" s="28" t="str">
        <f>VLOOKUP($A33,PERSONNEL[],3)</f>
        <v>CV23</v>
      </c>
      <c r="D33" s="28" t="str">
        <f>VLOOKUP($A33,PERSONNEL[],4)</f>
        <v>C</v>
      </c>
      <c r="E33" s="65">
        <f>+NOVEMBRE[[#This Row],[CP ]]</f>
        <v>25</v>
      </c>
      <c r="F33" s="65">
        <f>+NOVEMBRE[[#This Row],[RTT ]]</f>
        <v>0</v>
      </c>
      <c r="G33" s="65">
        <f>+NOVEMBRE[[#This Row],[CSP ]]</f>
        <v>-2</v>
      </c>
      <c r="H33" s="65">
        <f>+NOVEMBRE[[#This Row],[HAB ]]</f>
        <v>-3</v>
      </c>
      <c r="I33" s="65">
        <f>+NOVEMBRE[[#This Row],[RJF ]]</f>
        <v>0</v>
      </c>
      <c r="J33" s="19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1"/>
      <c r="AO33" s="66">
        <f t="shared" si="4"/>
        <v>25</v>
      </c>
      <c r="AP33" s="65">
        <f t="shared" si="4"/>
        <v>0</v>
      </c>
      <c r="AQ33" s="65">
        <f t="shared" si="4"/>
        <v>-2</v>
      </c>
      <c r="AR33" s="65">
        <f t="shared" si="4"/>
        <v>-3</v>
      </c>
      <c r="AS33" s="67">
        <f t="shared" si="4"/>
        <v>0</v>
      </c>
    </row>
    <row r="34" spans="1:45" ht="14.25" customHeight="1">
      <c r="A34" s="28" t="str">
        <f>+'Liste du personnel'!A29</f>
        <v>Pers28</v>
      </c>
      <c r="B34" s="68" t="str">
        <f>VLOOKUP($A34,PERSONNEL[],2)</f>
        <v>CIT</v>
      </c>
      <c r="C34" s="28" t="str">
        <f>VLOOKUP($A34,PERSONNEL[],3)</f>
        <v>CV24</v>
      </c>
      <c r="D34" s="28" t="str">
        <f>VLOOKUP($A34,PERSONNEL[],4)</f>
        <v>B</v>
      </c>
      <c r="E34" s="65">
        <f>+NOVEMBRE[[#This Row],[CP ]]</f>
        <v>25</v>
      </c>
      <c r="F34" s="65">
        <f>+NOVEMBRE[[#This Row],[RTT ]]</f>
        <v>0</v>
      </c>
      <c r="G34" s="65">
        <f>+NOVEMBRE[[#This Row],[CSP ]]</f>
        <v>-2</v>
      </c>
      <c r="H34" s="65">
        <f>+NOVEMBRE[[#This Row],[HAB ]]</f>
        <v>-2</v>
      </c>
      <c r="I34" s="65">
        <f>+NOVEMBRE[[#This Row],[RJF ]]</f>
        <v>0</v>
      </c>
      <c r="J34" s="19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1"/>
      <c r="AO34" s="66">
        <f t="shared" si="4"/>
        <v>25</v>
      </c>
      <c r="AP34" s="65">
        <f t="shared" si="4"/>
        <v>0</v>
      </c>
      <c r="AQ34" s="65">
        <f t="shared" si="4"/>
        <v>-2</v>
      </c>
      <c r="AR34" s="65">
        <f t="shared" si="4"/>
        <v>-2</v>
      </c>
      <c r="AS34" s="67">
        <f t="shared" si="4"/>
        <v>0</v>
      </c>
    </row>
    <row r="35" spans="1:45" ht="14.25" customHeight="1">
      <c r="A35" s="28" t="str">
        <f>+'Liste du personnel'!A30</f>
        <v>Pers29</v>
      </c>
      <c r="B35" s="69" t="str">
        <f>VLOOKUP($A35,PERSONNEL[],2)</f>
        <v>CIT</v>
      </c>
      <c r="C35" s="28" t="str">
        <f>VLOOKUP($A35,PERSONNEL[],3)</f>
        <v>CV25</v>
      </c>
      <c r="D35" s="28" t="str">
        <f>VLOOKUP($A35,PERSONNEL[],4)</f>
        <v>C</v>
      </c>
      <c r="E35" s="65">
        <f>+NOVEMBRE[[#This Row],[CP ]]</f>
        <v>25</v>
      </c>
      <c r="F35" s="65">
        <f>+NOVEMBRE[[#This Row],[RTT ]]</f>
        <v>0</v>
      </c>
      <c r="G35" s="65">
        <f>+NOVEMBRE[[#This Row],[CSP ]]</f>
        <v>-2</v>
      </c>
      <c r="H35" s="65">
        <f>+NOVEMBRE[[#This Row],[HAB ]]</f>
        <v>-1</v>
      </c>
      <c r="I35" s="65">
        <f>+NOVEMBRE[[#This Row],[RJF ]]</f>
        <v>0</v>
      </c>
      <c r="J35" s="19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1"/>
      <c r="AO35" s="66">
        <f t="shared" si="4"/>
        <v>25</v>
      </c>
      <c r="AP35" s="65">
        <f t="shared" si="4"/>
        <v>0</v>
      </c>
      <c r="AQ35" s="65">
        <f t="shared" si="4"/>
        <v>-2</v>
      </c>
      <c r="AR35" s="65">
        <f t="shared" si="4"/>
        <v>-1</v>
      </c>
      <c r="AS35" s="67">
        <f t="shared" si="4"/>
        <v>0</v>
      </c>
    </row>
    <row r="36" spans="1:45" ht="14.25" customHeight="1">
      <c r="A36" s="28" t="str">
        <f>+'Liste du personnel'!A31</f>
        <v>Pers30</v>
      </c>
      <c r="B36" s="68" t="str">
        <f>VLOOKUP($A36,PERSONNEL[],2)</f>
        <v>CIT</v>
      </c>
      <c r="C36" s="28" t="str">
        <f>VLOOKUP($A36,PERSONNEL[],3)</f>
        <v>CV26</v>
      </c>
      <c r="D36" s="28" t="str">
        <f>VLOOKUP($A36,PERSONNEL[],4)</f>
        <v>B</v>
      </c>
      <c r="E36" s="65">
        <f>+NOVEMBRE[[#This Row],[CP ]]</f>
        <v>25</v>
      </c>
      <c r="F36" s="65">
        <f>+NOVEMBRE[[#This Row],[RTT ]]</f>
        <v>0</v>
      </c>
      <c r="G36" s="65">
        <f>+NOVEMBRE[[#This Row],[CSP ]]</f>
        <v>-2</v>
      </c>
      <c r="H36" s="65">
        <f>+NOVEMBRE[[#This Row],[HAB ]]</f>
        <v>0</v>
      </c>
      <c r="I36" s="65">
        <f>+NOVEMBRE[[#This Row],[RJF ]]</f>
        <v>0</v>
      </c>
      <c r="J36" s="19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1"/>
      <c r="AO36" s="66">
        <f t="shared" si="4"/>
        <v>25</v>
      </c>
      <c r="AP36" s="65">
        <f t="shared" si="4"/>
        <v>0</v>
      </c>
      <c r="AQ36" s="65">
        <f t="shared" si="4"/>
        <v>-2</v>
      </c>
      <c r="AR36" s="65">
        <f t="shared" si="4"/>
        <v>0</v>
      </c>
      <c r="AS36" s="67">
        <f t="shared" si="4"/>
        <v>0</v>
      </c>
    </row>
    <row r="37" spans="1:45" ht="14.25" customHeight="1">
      <c r="A37" s="28" t="str">
        <f>+'Liste du personnel'!A32</f>
        <v>Pers31</v>
      </c>
      <c r="B37" s="69" t="str">
        <f>VLOOKUP($A37,PERSONNEL[],2)</f>
        <v>CIT</v>
      </c>
      <c r="C37" s="28" t="str">
        <f>VLOOKUP($A37,PERSONNEL[],3)</f>
        <v>CV27</v>
      </c>
      <c r="D37" s="28" t="str">
        <f>VLOOKUP($A37,PERSONNEL[],4)</f>
        <v>C</v>
      </c>
      <c r="E37" s="65">
        <f>+NOVEMBRE[[#This Row],[CP ]]</f>
        <v>25</v>
      </c>
      <c r="F37" s="65">
        <f>+NOVEMBRE[[#This Row],[RTT ]]</f>
        <v>0</v>
      </c>
      <c r="G37" s="65">
        <f>+NOVEMBRE[[#This Row],[CSP ]]</f>
        <v>0</v>
      </c>
      <c r="H37" s="65">
        <f>+NOVEMBRE[[#This Row],[HAB ]]</f>
        <v>-2</v>
      </c>
      <c r="I37" s="65">
        <f>+NOVEMBRE[[#This Row],[RJF ]]</f>
        <v>0</v>
      </c>
      <c r="J37" s="19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1"/>
      <c r="AO37" s="66">
        <f t="shared" si="4"/>
        <v>25</v>
      </c>
      <c r="AP37" s="65">
        <f t="shared" si="4"/>
        <v>0</v>
      </c>
      <c r="AQ37" s="65">
        <f t="shared" si="4"/>
        <v>0</v>
      </c>
      <c r="AR37" s="65">
        <f t="shared" si="4"/>
        <v>-2</v>
      </c>
      <c r="AS37" s="67">
        <f t="shared" si="4"/>
        <v>0</v>
      </c>
    </row>
    <row r="38" spans="1:45" ht="14.25" customHeight="1">
      <c r="A38" s="28" t="str">
        <f>+'Liste du personnel'!A33</f>
        <v>Pers32</v>
      </c>
      <c r="B38" s="68" t="str">
        <f>VLOOKUP($A38,PERSONNEL[],2)</f>
        <v>CIT</v>
      </c>
      <c r="C38" s="28" t="str">
        <f>VLOOKUP($A38,PERSONNEL[],3)</f>
        <v>CV28</v>
      </c>
      <c r="D38" s="28" t="str">
        <f>VLOOKUP($A38,PERSONNEL[],4)</f>
        <v>B</v>
      </c>
      <c r="E38" s="65">
        <f>+NOVEMBRE[[#This Row],[CP ]]</f>
        <v>25</v>
      </c>
      <c r="F38" s="65">
        <f>+NOVEMBRE[[#This Row],[RTT ]]</f>
        <v>0</v>
      </c>
      <c r="G38" s="65">
        <f>+NOVEMBRE[[#This Row],[CSP ]]</f>
        <v>0</v>
      </c>
      <c r="H38" s="65">
        <f>+NOVEMBRE[[#This Row],[HAB ]]</f>
        <v>-1</v>
      </c>
      <c r="I38" s="65">
        <f>+NOVEMBRE[[#This Row],[RJF ]]</f>
        <v>0</v>
      </c>
      <c r="J38" s="19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1"/>
      <c r="AO38" s="66">
        <f t="shared" si="4"/>
        <v>25</v>
      </c>
      <c r="AP38" s="65">
        <f t="shared" si="4"/>
        <v>0</v>
      </c>
      <c r="AQ38" s="65">
        <f t="shared" si="4"/>
        <v>0</v>
      </c>
      <c r="AR38" s="65">
        <f t="shared" si="4"/>
        <v>-1</v>
      </c>
      <c r="AS38" s="67">
        <f t="shared" si="4"/>
        <v>0</v>
      </c>
    </row>
    <row r="39" spans="1:45" ht="14.25" customHeight="1">
      <c r="A39" s="28" t="str">
        <f>+'Liste du personnel'!A34</f>
        <v>Pers33</v>
      </c>
      <c r="B39" s="69" t="str">
        <f>VLOOKUP($A39,PERSONNEL[],2)</f>
        <v>CIT</v>
      </c>
      <c r="C39" s="28" t="str">
        <f>VLOOKUP($A39,PERSONNEL[],3)</f>
        <v>CV29</v>
      </c>
      <c r="D39" s="28" t="str">
        <f>VLOOKUP($A39,PERSONNEL[],4)</f>
        <v>C</v>
      </c>
      <c r="E39" s="65">
        <f>+NOVEMBRE[[#This Row],[CP ]]</f>
        <v>25</v>
      </c>
      <c r="F39" s="65">
        <f>+NOVEMBRE[[#This Row],[RTT ]]</f>
        <v>0</v>
      </c>
      <c r="G39" s="65">
        <f>+NOVEMBRE[[#This Row],[CSP ]]</f>
        <v>0</v>
      </c>
      <c r="H39" s="65">
        <f>+NOVEMBRE[[#This Row],[HAB ]]</f>
        <v>0</v>
      </c>
      <c r="I39" s="65">
        <f>+NOVEMBRE[[#This Row],[RJF ]]</f>
        <v>0</v>
      </c>
      <c r="J39" s="19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1"/>
      <c r="AO39" s="66">
        <f t="shared" ref="AO39:AS62" si="5">E39-(COUNTIF($J39:$AN39,E$5))</f>
        <v>25</v>
      </c>
      <c r="AP39" s="65">
        <f t="shared" si="5"/>
        <v>0</v>
      </c>
      <c r="AQ39" s="65">
        <f t="shared" si="5"/>
        <v>0</v>
      </c>
      <c r="AR39" s="65">
        <f t="shared" si="5"/>
        <v>0</v>
      </c>
      <c r="AS39" s="67">
        <f t="shared" si="5"/>
        <v>0</v>
      </c>
    </row>
    <row r="40" spans="1:45" ht="14.25" hidden="1" customHeight="1">
      <c r="A40" s="28" t="str">
        <f>+'Liste du personnel'!A35</f>
        <v>Pers34</v>
      </c>
      <c r="B40" s="68">
        <f>VLOOKUP($A40,PERSONNEL[],2)</f>
        <v>0</v>
      </c>
      <c r="C40" s="28">
        <f>VLOOKUP($A40,PERSONNEL[],3)</f>
        <v>0</v>
      </c>
      <c r="D40" s="28">
        <f>VLOOKUP($A40,PERSONNEL[],4)</f>
        <v>0</v>
      </c>
      <c r="E40" s="65">
        <f>+NOVEMBRE[[#This Row],[CP ]]</f>
        <v>25</v>
      </c>
      <c r="F40" s="65">
        <f>+NOVEMBRE[[#This Row],[RTT ]]</f>
        <v>0</v>
      </c>
      <c r="G40" s="65">
        <f>+NOVEMBRE[[#This Row],[CSP ]]</f>
        <v>0</v>
      </c>
      <c r="H40" s="65">
        <f>+NOVEMBRE[[#This Row],[HAB ]]</f>
        <v>0</v>
      </c>
      <c r="I40" s="65">
        <f>+NOVEMBRE[[#This Row],[RJF ]]</f>
        <v>0</v>
      </c>
      <c r="J40" s="19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1"/>
      <c r="AO40" s="66">
        <f t="shared" si="5"/>
        <v>25</v>
      </c>
      <c r="AP40" s="65">
        <f t="shared" si="5"/>
        <v>0</v>
      </c>
      <c r="AQ40" s="65">
        <f t="shared" si="5"/>
        <v>0</v>
      </c>
      <c r="AR40" s="65">
        <f t="shared" si="5"/>
        <v>0</v>
      </c>
      <c r="AS40" s="67">
        <f t="shared" si="5"/>
        <v>0</v>
      </c>
    </row>
    <row r="41" spans="1:45" ht="14.25" hidden="1" customHeight="1">
      <c r="A41" s="28" t="str">
        <f>+'Liste du personnel'!A36</f>
        <v>Pers35</v>
      </c>
      <c r="B41" s="69">
        <f>VLOOKUP($A41,PERSONNEL[],2)</f>
        <v>0</v>
      </c>
      <c r="C41" s="28">
        <f>VLOOKUP($A41,PERSONNEL[],3)</f>
        <v>0</v>
      </c>
      <c r="D41" s="28">
        <f>VLOOKUP($A41,PERSONNEL[],4)</f>
        <v>0</v>
      </c>
      <c r="E41" s="65">
        <f>+NOVEMBRE[[#This Row],[CP ]]</f>
        <v>25</v>
      </c>
      <c r="F41" s="65">
        <f>+NOVEMBRE[[#This Row],[RTT ]]</f>
        <v>0</v>
      </c>
      <c r="G41" s="65">
        <f>+NOVEMBRE[[#This Row],[CSP ]]</f>
        <v>0</v>
      </c>
      <c r="H41" s="65">
        <f>+NOVEMBRE[[#This Row],[HAB ]]</f>
        <v>0</v>
      </c>
      <c r="I41" s="65">
        <f>+NOVEMBRE[[#This Row],[RJF ]]</f>
        <v>0</v>
      </c>
      <c r="J41" s="19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1"/>
      <c r="AO41" s="66">
        <f t="shared" si="5"/>
        <v>25</v>
      </c>
      <c r="AP41" s="65">
        <f t="shared" si="5"/>
        <v>0</v>
      </c>
      <c r="AQ41" s="65">
        <f t="shared" si="5"/>
        <v>0</v>
      </c>
      <c r="AR41" s="65">
        <f t="shared" si="5"/>
        <v>0</v>
      </c>
      <c r="AS41" s="67">
        <f t="shared" si="5"/>
        <v>0</v>
      </c>
    </row>
    <row r="42" spans="1:45" ht="14.25" hidden="1" customHeight="1">
      <c r="A42" s="28" t="str">
        <f>+'Liste du personnel'!A37</f>
        <v>Pers36</v>
      </c>
      <c r="B42" s="68">
        <f>VLOOKUP($A42,PERSONNEL[],2)</f>
        <v>0</v>
      </c>
      <c r="C42" s="28">
        <f>VLOOKUP($A42,PERSONNEL[],3)</f>
        <v>0</v>
      </c>
      <c r="D42" s="28">
        <f>VLOOKUP($A42,PERSONNEL[],4)</f>
        <v>0</v>
      </c>
      <c r="E42" s="65">
        <f>+NOVEMBRE[[#This Row],[CP ]]</f>
        <v>25</v>
      </c>
      <c r="F42" s="65">
        <f>+NOVEMBRE[[#This Row],[RTT ]]</f>
        <v>0</v>
      </c>
      <c r="G42" s="65">
        <f>+NOVEMBRE[[#This Row],[CSP ]]</f>
        <v>0</v>
      </c>
      <c r="H42" s="65">
        <f>+NOVEMBRE[[#This Row],[HAB ]]</f>
        <v>0</v>
      </c>
      <c r="I42" s="65">
        <f>+NOVEMBRE[[#This Row],[RJF ]]</f>
        <v>0</v>
      </c>
      <c r="J42" s="19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1"/>
      <c r="AO42" s="66">
        <f t="shared" si="5"/>
        <v>25</v>
      </c>
      <c r="AP42" s="65">
        <f t="shared" si="5"/>
        <v>0</v>
      </c>
      <c r="AQ42" s="65">
        <f t="shared" si="5"/>
        <v>0</v>
      </c>
      <c r="AR42" s="65">
        <f t="shared" si="5"/>
        <v>0</v>
      </c>
      <c r="AS42" s="67">
        <f t="shared" si="5"/>
        <v>0</v>
      </c>
    </row>
    <row r="43" spans="1:45" ht="14.25" hidden="1" customHeight="1">
      <c r="A43" s="28" t="str">
        <f>+'Liste du personnel'!A38</f>
        <v>Pers37</v>
      </c>
      <c r="B43" s="69">
        <f>VLOOKUP($A43,PERSONNEL[],2)</f>
        <v>0</v>
      </c>
      <c r="C43" s="28">
        <f>VLOOKUP($A43,PERSONNEL[],3)</f>
        <v>0</v>
      </c>
      <c r="D43" s="28">
        <f>VLOOKUP($A43,PERSONNEL[],4)</f>
        <v>0</v>
      </c>
      <c r="E43" s="65">
        <f>+NOVEMBRE[[#This Row],[CP ]]</f>
        <v>25</v>
      </c>
      <c r="F43" s="65">
        <f>+NOVEMBRE[[#This Row],[RTT ]]</f>
        <v>0</v>
      </c>
      <c r="G43" s="65">
        <f>+NOVEMBRE[[#This Row],[CSP ]]</f>
        <v>0</v>
      </c>
      <c r="H43" s="65">
        <f>+NOVEMBRE[[#This Row],[HAB ]]</f>
        <v>0</v>
      </c>
      <c r="I43" s="65">
        <f>+NOVEMBRE[[#This Row],[RJF ]]</f>
        <v>0</v>
      </c>
      <c r="J43" s="19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1"/>
      <c r="AO43" s="66">
        <f t="shared" si="5"/>
        <v>25</v>
      </c>
      <c r="AP43" s="65">
        <f t="shared" si="5"/>
        <v>0</v>
      </c>
      <c r="AQ43" s="65">
        <f t="shared" si="5"/>
        <v>0</v>
      </c>
      <c r="AR43" s="65">
        <f t="shared" si="5"/>
        <v>0</v>
      </c>
      <c r="AS43" s="67">
        <f t="shared" si="5"/>
        <v>0</v>
      </c>
    </row>
    <row r="44" spans="1:45" ht="14.25" hidden="1" customHeight="1">
      <c r="A44" s="28" t="str">
        <f>+'Liste du personnel'!A39</f>
        <v>Pers38</v>
      </c>
      <c r="B44" s="68">
        <f>VLOOKUP($A44,PERSONNEL[],2)</f>
        <v>0</v>
      </c>
      <c r="C44" s="28">
        <f>VLOOKUP($A44,PERSONNEL[],3)</f>
        <v>0</v>
      </c>
      <c r="D44" s="28">
        <f>VLOOKUP($A44,PERSONNEL[],4)</f>
        <v>0</v>
      </c>
      <c r="E44" s="65">
        <f>+NOVEMBRE[[#This Row],[CP ]]</f>
        <v>25</v>
      </c>
      <c r="F44" s="65">
        <f>+NOVEMBRE[[#This Row],[RTT ]]</f>
        <v>0</v>
      </c>
      <c r="G44" s="65">
        <f>+NOVEMBRE[[#This Row],[CSP ]]</f>
        <v>0</v>
      </c>
      <c r="H44" s="65">
        <f>+NOVEMBRE[[#This Row],[HAB ]]</f>
        <v>0</v>
      </c>
      <c r="I44" s="65">
        <f>+NOVEMBRE[[#This Row],[RJF ]]</f>
        <v>0</v>
      </c>
      <c r="J44" s="19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1"/>
      <c r="AO44" s="66">
        <f t="shared" si="5"/>
        <v>25</v>
      </c>
      <c r="AP44" s="65">
        <f t="shared" si="5"/>
        <v>0</v>
      </c>
      <c r="AQ44" s="65">
        <f t="shared" si="5"/>
        <v>0</v>
      </c>
      <c r="AR44" s="65">
        <f t="shared" si="5"/>
        <v>0</v>
      </c>
      <c r="AS44" s="67">
        <f t="shared" si="5"/>
        <v>0</v>
      </c>
    </row>
    <row r="45" spans="1:45" ht="14.25" hidden="1" customHeight="1">
      <c r="A45" s="28" t="str">
        <f>+'Liste du personnel'!A40</f>
        <v>Pers39</v>
      </c>
      <c r="B45" s="69">
        <f>VLOOKUP($A45,PERSONNEL[],2)</f>
        <v>0</v>
      </c>
      <c r="C45" s="28">
        <f>VLOOKUP($A45,PERSONNEL[],3)</f>
        <v>0</v>
      </c>
      <c r="D45" s="28">
        <f>VLOOKUP($A45,PERSONNEL[],4)</f>
        <v>0</v>
      </c>
      <c r="E45" s="65">
        <f>+NOVEMBRE[[#This Row],[CP ]]</f>
        <v>25</v>
      </c>
      <c r="F45" s="65">
        <f>+NOVEMBRE[[#This Row],[RTT ]]</f>
        <v>0</v>
      </c>
      <c r="G45" s="65">
        <f>+NOVEMBRE[[#This Row],[CSP ]]</f>
        <v>0</v>
      </c>
      <c r="H45" s="65">
        <f>+NOVEMBRE[[#This Row],[HAB ]]</f>
        <v>0</v>
      </c>
      <c r="I45" s="65">
        <f>+NOVEMBRE[[#This Row],[RJF ]]</f>
        <v>0</v>
      </c>
      <c r="J45" s="19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1"/>
      <c r="AO45" s="66">
        <f t="shared" si="5"/>
        <v>25</v>
      </c>
      <c r="AP45" s="65">
        <f t="shared" si="5"/>
        <v>0</v>
      </c>
      <c r="AQ45" s="65">
        <f t="shared" si="5"/>
        <v>0</v>
      </c>
      <c r="AR45" s="65">
        <f t="shared" si="5"/>
        <v>0</v>
      </c>
      <c r="AS45" s="67">
        <f t="shared" si="5"/>
        <v>0</v>
      </c>
    </row>
    <row r="46" spans="1:45" ht="14.25" hidden="1" customHeight="1">
      <c r="A46" s="28" t="str">
        <f>+'Liste du personnel'!A41</f>
        <v>Pers40</v>
      </c>
      <c r="B46" s="68">
        <f>VLOOKUP($A46,PERSONNEL[],2)</f>
        <v>0</v>
      </c>
      <c r="C46" s="28">
        <f>VLOOKUP($A46,PERSONNEL[],3)</f>
        <v>0</v>
      </c>
      <c r="D46" s="28">
        <f>VLOOKUP($A46,PERSONNEL[],4)</f>
        <v>0</v>
      </c>
      <c r="E46" s="65">
        <f>+NOVEMBRE[[#This Row],[CP ]]</f>
        <v>25</v>
      </c>
      <c r="F46" s="65">
        <f>+NOVEMBRE[[#This Row],[RTT ]]</f>
        <v>0</v>
      </c>
      <c r="G46" s="65">
        <f>+NOVEMBRE[[#This Row],[CSP ]]</f>
        <v>0</v>
      </c>
      <c r="H46" s="65">
        <f>+NOVEMBRE[[#This Row],[HAB ]]</f>
        <v>0</v>
      </c>
      <c r="I46" s="65">
        <f>+NOVEMBRE[[#This Row],[RJF ]]</f>
        <v>0</v>
      </c>
      <c r="J46" s="19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1"/>
      <c r="AO46" s="66">
        <f t="shared" si="5"/>
        <v>25</v>
      </c>
      <c r="AP46" s="65">
        <f t="shared" si="5"/>
        <v>0</v>
      </c>
      <c r="AQ46" s="65">
        <f t="shared" si="5"/>
        <v>0</v>
      </c>
      <c r="AR46" s="65">
        <f t="shared" si="5"/>
        <v>0</v>
      </c>
      <c r="AS46" s="67">
        <f t="shared" si="5"/>
        <v>0</v>
      </c>
    </row>
    <row r="47" spans="1:45" ht="14.25" hidden="1" customHeight="1">
      <c r="A47" s="28" t="str">
        <f>+'Liste du personnel'!A42</f>
        <v>Pers41</v>
      </c>
      <c r="B47" s="69">
        <f>VLOOKUP($A47,PERSONNEL[],2)</f>
        <v>0</v>
      </c>
      <c r="C47" s="28">
        <f>VLOOKUP($A47,PERSONNEL[],3)</f>
        <v>0</v>
      </c>
      <c r="D47" s="28">
        <f>VLOOKUP($A47,PERSONNEL[],4)</f>
        <v>0</v>
      </c>
      <c r="E47" s="65">
        <f>+NOVEMBRE[[#This Row],[CP ]]</f>
        <v>25</v>
      </c>
      <c r="F47" s="65">
        <f>+NOVEMBRE[[#This Row],[RTT ]]</f>
        <v>0</v>
      </c>
      <c r="G47" s="65">
        <f>+NOVEMBRE[[#This Row],[CSP ]]</f>
        <v>0</v>
      </c>
      <c r="H47" s="65">
        <f>+NOVEMBRE[[#This Row],[HAB ]]</f>
        <v>0</v>
      </c>
      <c r="I47" s="65">
        <f>+NOVEMBRE[[#This Row],[RJF ]]</f>
        <v>0</v>
      </c>
      <c r="J47" s="19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1"/>
      <c r="AO47" s="66">
        <f t="shared" si="5"/>
        <v>25</v>
      </c>
      <c r="AP47" s="65">
        <f t="shared" si="5"/>
        <v>0</v>
      </c>
      <c r="AQ47" s="65">
        <f t="shared" si="5"/>
        <v>0</v>
      </c>
      <c r="AR47" s="65">
        <f t="shared" si="5"/>
        <v>0</v>
      </c>
      <c r="AS47" s="67">
        <f t="shared" si="5"/>
        <v>0</v>
      </c>
    </row>
    <row r="48" spans="1:45" ht="14.25" hidden="1" customHeight="1">
      <c r="A48" s="28" t="str">
        <f>+'Liste du personnel'!A43</f>
        <v>Pers42</v>
      </c>
      <c r="B48" s="68">
        <f>VLOOKUP($A48,PERSONNEL[],2)</f>
        <v>0</v>
      </c>
      <c r="C48" s="28">
        <f>VLOOKUP($A48,PERSONNEL[],3)</f>
        <v>0</v>
      </c>
      <c r="D48" s="28">
        <f>VLOOKUP($A48,PERSONNEL[],4)</f>
        <v>0</v>
      </c>
      <c r="E48" s="65">
        <f>+NOVEMBRE[[#This Row],[CP ]]</f>
        <v>25</v>
      </c>
      <c r="F48" s="65">
        <f>+NOVEMBRE[[#This Row],[RTT ]]</f>
        <v>0</v>
      </c>
      <c r="G48" s="65">
        <f>+NOVEMBRE[[#This Row],[CSP ]]</f>
        <v>0</v>
      </c>
      <c r="H48" s="65">
        <f>+NOVEMBRE[[#This Row],[HAB ]]</f>
        <v>0</v>
      </c>
      <c r="I48" s="65">
        <f>+NOVEMBRE[[#This Row],[RJF ]]</f>
        <v>0</v>
      </c>
      <c r="J48" s="19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1"/>
      <c r="AO48" s="66">
        <f t="shared" si="5"/>
        <v>25</v>
      </c>
      <c r="AP48" s="65">
        <f t="shared" si="5"/>
        <v>0</v>
      </c>
      <c r="AQ48" s="65">
        <f t="shared" si="5"/>
        <v>0</v>
      </c>
      <c r="AR48" s="65">
        <f t="shared" si="5"/>
        <v>0</v>
      </c>
      <c r="AS48" s="67">
        <f t="shared" si="5"/>
        <v>0</v>
      </c>
    </row>
    <row r="49" spans="1:45" ht="14.25" hidden="1" customHeight="1">
      <c r="A49" s="28" t="str">
        <f>+'Liste du personnel'!A44</f>
        <v>Pers43</v>
      </c>
      <c r="B49" s="69">
        <f>VLOOKUP($A49,PERSONNEL[],2)</f>
        <v>0</v>
      </c>
      <c r="C49" s="28">
        <f>VLOOKUP($A49,PERSONNEL[],3)</f>
        <v>0</v>
      </c>
      <c r="D49" s="28">
        <f>VLOOKUP($A49,PERSONNEL[],4)</f>
        <v>0</v>
      </c>
      <c r="E49" s="65">
        <f>+NOVEMBRE[[#This Row],[CP ]]</f>
        <v>25</v>
      </c>
      <c r="F49" s="65">
        <f>+NOVEMBRE[[#This Row],[RTT ]]</f>
        <v>0</v>
      </c>
      <c r="G49" s="65">
        <f>+NOVEMBRE[[#This Row],[CSP ]]</f>
        <v>0</v>
      </c>
      <c r="H49" s="65">
        <f>+NOVEMBRE[[#This Row],[HAB ]]</f>
        <v>0</v>
      </c>
      <c r="I49" s="65">
        <f>+NOVEMBRE[[#This Row],[RJF ]]</f>
        <v>0</v>
      </c>
      <c r="J49" s="19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1"/>
      <c r="AO49" s="66">
        <f t="shared" si="5"/>
        <v>25</v>
      </c>
      <c r="AP49" s="65">
        <f t="shared" si="5"/>
        <v>0</v>
      </c>
      <c r="AQ49" s="65">
        <f t="shared" si="5"/>
        <v>0</v>
      </c>
      <c r="AR49" s="65">
        <f t="shared" si="5"/>
        <v>0</v>
      </c>
      <c r="AS49" s="67">
        <f t="shared" si="5"/>
        <v>0</v>
      </c>
    </row>
    <row r="50" spans="1:45" ht="14.25" hidden="1" customHeight="1">
      <c r="A50" s="28" t="str">
        <f>+'Liste du personnel'!A45</f>
        <v>Pers44</v>
      </c>
      <c r="B50" s="68">
        <f>VLOOKUP($A50,PERSONNEL[],2)</f>
        <v>0</v>
      </c>
      <c r="C50" s="28">
        <f>VLOOKUP($A50,PERSONNEL[],3)</f>
        <v>0</v>
      </c>
      <c r="D50" s="28">
        <f>VLOOKUP($A50,PERSONNEL[],4)</f>
        <v>0</v>
      </c>
      <c r="E50" s="65">
        <f>+NOVEMBRE[[#This Row],[CP ]]</f>
        <v>25</v>
      </c>
      <c r="F50" s="65">
        <f>+NOVEMBRE[[#This Row],[RTT ]]</f>
        <v>0</v>
      </c>
      <c r="G50" s="65">
        <f>+NOVEMBRE[[#This Row],[CSP ]]</f>
        <v>0</v>
      </c>
      <c r="H50" s="65">
        <f>+NOVEMBRE[[#This Row],[HAB ]]</f>
        <v>0</v>
      </c>
      <c r="I50" s="65">
        <f>+NOVEMBRE[[#This Row],[RJF ]]</f>
        <v>0</v>
      </c>
      <c r="J50" s="19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1"/>
      <c r="AO50" s="66">
        <f t="shared" si="5"/>
        <v>25</v>
      </c>
      <c r="AP50" s="65">
        <f t="shared" si="5"/>
        <v>0</v>
      </c>
      <c r="AQ50" s="65">
        <f t="shared" si="5"/>
        <v>0</v>
      </c>
      <c r="AR50" s="65">
        <f t="shared" si="5"/>
        <v>0</v>
      </c>
      <c r="AS50" s="67">
        <f t="shared" si="5"/>
        <v>0</v>
      </c>
    </row>
    <row r="51" spans="1:45" ht="14.25" hidden="1" customHeight="1">
      <c r="A51" s="28" t="str">
        <f>+'Liste du personnel'!A46</f>
        <v>Pers45</v>
      </c>
      <c r="B51" s="69">
        <f>VLOOKUP($A51,PERSONNEL[],2)</f>
        <v>0</v>
      </c>
      <c r="C51" s="28">
        <f>VLOOKUP($A51,PERSONNEL[],3)</f>
        <v>0</v>
      </c>
      <c r="D51" s="28">
        <f>VLOOKUP($A51,PERSONNEL[],4)</f>
        <v>0</v>
      </c>
      <c r="E51" s="65">
        <f>+NOVEMBRE[[#This Row],[CP ]]</f>
        <v>25</v>
      </c>
      <c r="F51" s="65">
        <f>+NOVEMBRE[[#This Row],[RTT ]]</f>
        <v>0</v>
      </c>
      <c r="G51" s="65">
        <f>+NOVEMBRE[[#This Row],[CSP ]]</f>
        <v>0</v>
      </c>
      <c r="H51" s="65">
        <f>+NOVEMBRE[[#This Row],[HAB ]]</f>
        <v>0</v>
      </c>
      <c r="I51" s="65">
        <f>+NOVEMBRE[[#This Row],[RJF ]]</f>
        <v>0</v>
      </c>
      <c r="J51" s="19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1"/>
      <c r="AO51" s="66">
        <f t="shared" si="5"/>
        <v>25</v>
      </c>
      <c r="AP51" s="65">
        <f t="shared" si="5"/>
        <v>0</v>
      </c>
      <c r="AQ51" s="65">
        <f t="shared" si="5"/>
        <v>0</v>
      </c>
      <c r="AR51" s="65">
        <f t="shared" si="5"/>
        <v>0</v>
      </c>
      <c r="AS51" s="67">
        <f t="shared" si="5"/>
        <v>0</v>
      </c>
    </row>
    <row r="52" spans="1:45" ht="14.25" hidden="1" customHeight="1">
      <c r="A52" s="28" t="str">
        <f>+'Liste du personnel'!A47</f>
        <v>Pers46</v>
      </c>
      <c r="B52" s="68">
        <f>VLOOKUP($A52,PERSONNEL[],2)</f>
        <v>0</v>
      </c>
      <c r="C52" s="28">
        <f>VLOOKUP($A52,PERSONNEL[],3)</f>
        <v>0</v>
      </c>
      <c r="D52" s="28">
        <f>VLOOKUP($A52,PERSONNEL[],4)</f>
        <v>0</v>
      </c>
      <c r="E52" s="65">
        <f>+NOVEMBRE[[#This Row],[CP ]]</f>
        <v>25</v>
      </c>
      <c r="F52" s="65">
        <f>+NOVEMBRE[[#This Row],[RTT ]]</f>
        <v>0</v>
      </c>
      <c r="G52" s="65">
        <f>+NOVEMBRE[[#This Row],[CSP ]]</f>
        <v>0</v>
      </c>
      <c r="H52" s="65">
        <f>+NOVEMBRE[[#This Row],[HAB ]]</f>
        <v>0</v>
      </c>
      <c r="I52" s="65">
        <f>+NOVEMBRE[[#This Row],[RJF ]]</f>
        <v>0</v>
      </c>
      <c r="J52" s="19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1"/>
      <c r="AO52" s="66">
        <f t="shared" si="5"/>
        <v>25</v>
      </c>
      <c r="AP52" s="65">
        <f t="shared" si="5"/>
        <v>0</v>
      </c>
      <c r="AQ52" s="65">
        <f t="shared" si="5"/>
        <v>0</v>
      </c>
      <c r="AR52" s="65">
        <f t="shared" si="5"/>
        <v>0</v>
      </c>
      <c r="AS52" s="67">
        <f t="shared" si="5"/>
        <v>0</v>
      </c>
    </row>
    <row r="53" spans="1:45" ht="14.25" hidden="1" customHeight="1">
      <c r="A53" s="28" t="str">
        <f>+'Liste du personnel'!A48</f>
        <v>Pers47</v>
      </c>
      <c r="B53" s="69">
        <f>VLOOKUP($A53,PERSONNEL[],2)</f>
        <v>0</v>
      </c>
      <c r="C53" s="28">
        <f>VLOOKUP($A53,PERSONNEL[],3)</f>
        <v>0</v>
      </c>
      <c r="D53" s="28">
        <f>VLOOKUP($A53,PERSONNEL[],4)</f>
        <v>0</v>
      </c>
      <c r="E53" s="65">
        <f>+NOVEMBRE[[#This Row],[CP ]]</f>
        <v>25</v>
      </c>
      <c r="F53" s="65">
        <f>+NOVEMBRE[[#This Row],[RTT ]]</f>
        <v>0</v>
      </c>
      <c r="G53" s="65">
        <f>+NOVEMBRE[[#This Row],[CSP ]]</f>
        <v>0</v>
      </c>
      <c r="H53" s="65">
        <f>+NOVEMBRE[[#This Row],[HAB ]]</f>
        <v>0</v>
      </c>
      <c r="I53" s="65">
        <f>+NOVEMBRE[[#This Row],[RJF ]]</f>
        <v>0</v>
      </c>
      <c r="J53" s="19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1"/>
      <c r="AO53" s="66">
        <f t="shared" si="5"/>
        <v>25</v>
      </c>
      <c r="AP53" s="65">
        <f t="shared" si="5"/>
        <v>0</v>
      </c>
      <c r="AQ53" s="65">
        <f t="shared" si="5"/>
        <v>0</v>
      </c>
      <c r="AR53" s="65">
        <f t="shared" si="5"/>
        <v>0</v>
      </c>
      <c r="AS53" s="67">
        <f t="shared" si="5"/>
        <v>0</v>
      </c>
    </row>
    <row r="54" spans="1:45" ht="14.25" hidden="1" customHeight="1">
      <c r="A54" s="28" t="str">
        <f>+'Liste du personnel'!A49</f>
        <v>Pers48</v>
      </c>
      <c r="B54" s="68">
        <f>VLOOKUP($A54,PERSONNEL[],2)</f>
        <v>0</v>
      </c>
      <c r="C54" s="28">
        <f>VLOOKUP($A54,PERSONNEL[],3)</f>
        <v>0</v>
      </c>
      <c r="D54" s="28">
        <f>VLOOKUP($A54,PERSONNEL[],4)</f>
        <v>0</v>
      </c>
      <c r="E54" s="65">
        <f>+NOVEMBRE[[#This Row],[CP ]]</f>
        <v>25</v>
      </c>
      <c r="F54" s="65">
        <f>+NOVEMBRE[[#This Row],[RTT ]]</f>
        <v>0</v>
      </c>
      <c r="G54" s="65">
        <f>+NOVEMBRE[[#This Row],[CSP ]]</f>
        <v>0</v>
      </c>
      <c r="H54" s="65">
        <f>+NOVEMBRE[[#This Row],[HAB ]]</f>
        <v>0</v>
      </c>
      <c r="I54" s="65">
        <f>+NOVEMBRE[[#This Row],[RJF ]]</f>
        <v>0</v>
      </c>
      <c r="J54" s="19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1"/>
      <c r="AO54" s="66">
        <f t="shared" si="5"/>
        <v>25</v>
      </c>
      <c r="AP54" s="65">
        <f t="shared" si="5"/>
        <v>0</v>
      </c>
      <c r="AQ54" s="65">
        <f t="shared" si="5"/>
        <v>0</v>
      </c>
      <c r="AR54" s="65">
        <f t="shared" si="5"/>
        <v>0</v>
      </c>
      <c r="AS54" s="67">
        <f t="shared" si="5"/>
        <v>0</v>
      </c>
    </row>
    <row r="55" spans="1:45" ht="14.25" hidden="1" customHeight="1">
      <c r="A55" s="28" t="str">
        <f>+'Liste du personnel'!A50</f>
        <v>Pers49</v>
      </c>
      <c r="B55" s="69">
        <f>VLOOKUP($A55,PERSONNEL[],2)</f>
        <v>0</v>
      </c>
      <c r="C55" s="28">
        <f>VLOOKUP($A55,PERSONNEL[],3)</f>
        <v>0</v>
      </c>
      <c r="D55" s="28">
        <f>VLOOKUP($A55,PERSONNEL[],4)</f>
        <v>0</v>
      </c>
      <c r="E55" s="65">
        <f>+NOVEMBRE[[#This Row],[CP ]]</f>
        <v>25</v>
      </c>
      <c r="F55" s="65">
        <f>+NOVEMBRE[[#This Row],[RTT ]]</f>
        <v>0</v>
      </c>
      <c r="G55" s="65">
        <f>+NOVEMBRE[[#This Row],[CSP ]]</f>
        <v>0</v>
      </c>
      <c r="H55" s="65">
        <f>+NOVEMBRE[[#This Row],[HAB ]]</f>
        <v>0</v>
      </c>
      <c r="I55" s="65">
        <f>+NOVEMBRE[[#This Row],[RJF ]]</f>
        <v>0</v>
      </c>
      <c r="J55" s="19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1"/>
      <c r="AO55" s="66">
        <f t="shared" si="5"/>
        <v>25</v>
      </c>
      <c r="AP55" s="65">
        <f t="shared" si="5"/>
        <v>0</v>
      </c>
      <c r="AQ55" s="65">
        <f t="shared" si="5"/>
        <v>0</v>
      </c>
      <c r="AR55" s="65">
        <f t="shared" si="5"/>
        <v>0</v>
      </c>
      <c r="AS55" s="67">
        <f t="shared" si="5"/>
        <v>0</v>
      </c>
    </row>
    <row r="56" spans="1:45" ht="14.25" hidden="1" customHeight="1">
      <c r="A56" s="28" t="str">
        <f>+'Liste du personnel'!A51</f>
        <v>Pers50</v>
      </c>
      <c r="B56" s="68">
        <f>VLOOKUP($A56,PERSONNEL[],2)</f>
        <v>0</v>
      </c>
      <c r="C56" s="28">
        <f>VLOOKUP($A56,PERSONNEL[],3)</f>
        <v>0</v>
      </c>
      <c r="D56" s="28">
        <f>VLOOKUP($A56,PERSONNEL[],4)</f>
        <v>0</v>
      </c>
      <c r="E56" s="65">
        <f>+NOVEMBRE[[#This Row],[CP ]]</f>
        <v>25</v>
      </c>
      <c r="F56" s="65">
        <f>+NOVEMBRE[[#This Row],[RTT ]]</f>
        <v>0</v>
      </c>
      <c r="G56" s="65">
        <f>+NOVEMBRE[[#This Row],[CSP ]]</f>
        <v>0</v>
      </c>
      <c r="H56" s="65">
        <f>+NOVEMBRE[[#This Row],[HAB ]]</f>
        <v>0</v>
      </c>
      <c r="I56" s="65">
        <f>+NOVEMBRE[[#This Row],[RJF ]]</f>
        <v>0</v>
      </c>
      <c r="J56" s="19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1"/>
      <c r="AO56" s="66">
        <f t="shared" si="5"/>
        <v>25</v>
      </c>
      <c r="AP56" s="65">
        <f t="shared" si="5"/>
        <v>0</v>
      </c>
      <c r="AQ56" s="65">
        <f t="shared" si="5"/>
        <v>0</v>
      </c>
      <c r="AR56" s="65">
        <f t="shared" si="5"/>
        <v>0</v>
      </c>
      <c r="AS56" s="67">
        <f t="shared" si="5"/>
        <v>0</v>
      </c>
    </row>
    <row r="57" spans="1:45" ht="14.25" hidden="1" customHeight="1">
      <c r="A57" s="28" t="str">
        <f>+'Liste du personnel'!A52</f>
        <v>Pers51</v>
      </c>
      <c r="B57" s="69">
        <f>VLOOKUP($A57,PERSONNEL[],2)</f>
        <v>0</v>
      </c>
      <c r="C57" s="28">
        <f>VLOOKUP($A57,PERSONNEL[],3)</f>
        <v>0</v>
      </c>
      <c r="D57" s="28">
        <f>VLOOKUP($A57,PERSONNEL[],4)</f>
        <v>0</v>
      </c>
      <c r="E57" s="65">
        <f>+NOVEMBRE[[#This Row],[CP ]]</f>
        <v>25</v>
      </c>
      <c r="F57" s="65">
        <f>+NOVEMBRE[[#This Row],[RTT ]]</f>
        <v>0</v>
      </c>
      <c r="G57" s="65">
        <f>+NOVEMBRE[[#This Row],[CSP ]]</f>
        <v>0</v>
      </c>
      <c r="H57" s="65">
        <f>+NOVEMBRE[[#This Row],[HAB ]]</f>
        <v>0</v>
      </c>
      <c r="I57" s="65">
        <f>+NOVEMBRE[[#This Row],[RJF ]]</f>
        <v>0</v>
      </c>
      <c r="J57" s="19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1"/>
      <c r="AO57" s="66">
        <f t="shared" si="5"/>
        <v>25</v>
      </c>
      <c r="AP57" s="65">
        <f t="shared" si="5"/>
        <v>0</v>
      </c>
      <c r="AQ57" s="65">
        <f t="shared" si="5"/>
        <v>0</v>
      </c>
      <c r="AR57" s="65">
        <f t="shared" si="5"/>
        <v>0</v>
      </c>
      <c r="AS57" s="67">
        <f t="shared" si="5"/>
        <v>0</v>
      </c>
    </row>
    <row r="58" spans="1:45" ht="14.25" hidden="1" customHeight="1">
      <c r="A58" s="28" t="str">
        <f>+'Liste du personnel'!A53</f>
        <v>Pers52</v>
      </c>
      <c r="B58" s="68">
        <f>VLOOKUP($A58,PERSONNEL[],2)</f>
        <v>0</v>
      </c>
      <c r="C58" s="28">
        <f>VLOOKUP($A58,PERSONNEL[],3)</f>
        <v>0</v>
      </c>
      <c r="D58" s="28">
        <f>VLOOKUP($A58,PERSONNEL[],4)</f>
        <v>0</v>
      </c>
      <c r="E58" s="65">
        <f>+NOVEMBRE[[#This Row],[CP ]]</f>
        <v>25</v>
      </c>
      <c r="F58" s="65">
        <f>+NOVEMBRE[[#This Row],[RTT ]]</f>
        <v>0</v>
      </c>
      <c r="G58" s="65">
        <f>+NOVEMBRE[[#This Row],[CSP ]]</f>
        <v>0</v>
      </c>
      <c r="H58" s="65">
        <f>+NOVEMBRE[[#This Row],[HAB ]]</f>
        <v>0</v>
      </c>
      <c r="I58" s="65">
        <f>+NOVEMBRE[[#This Row],[RJF ]]</f>
        <v>0</v>
      </c>
      <c r="J58" s="19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1"/>
      <c r="AO58" s="66">
        <f t="shared" si="5"/>
        <v>25</v>
      </c>
      <c r="AP58" s="65">
        <f t="shared" si="5"/>
        <v>0</v>
      </c>
      <c r="AQ58" s="65">
        <f t="shared" si="5"/>
        <v>0</v>
      </c>
      <c r="AR58" s="65">
        <f t="shared" si="5"/>
        <v>0</v>
      </c>
      <c r="AS58" s="67">
        <f t="shared" si="5"/>
        <v>0</v>
      </c>
    </row>
    <row r="59" spans="1:45" ht="14.25" hidden="1" customHeight="1">
      <c r="A59" s="28" t="str">
        <f>+'Liste du personnel'!A54</f>
        <v>Pers53</v>
      </c>
      <c r="B59" s="69">
        <f>VLOOKUP($A59,PERSONNEL[],2)</f>
        <v>0</v>
      </c>
      <c r="C59" s="28">
        <f>VLOOKUP($A59,PERSONNEL[],3)</f>
        <v>0</v>
      </c>
      <c r="D59" s="28">
        <f>VLOOKUP($A59,PERSONNEL[],4)</f>
        <v>0</v>
      </c>
      <c r="E59" s="65">
        <f>+NOVEMBRE[[#This Row],[CP ]]</f>
        <v>25</v>
      </c>
      <c r="F59" s="65">
        <f>+NOVEMBRE[[#This Row],[RTT ]]</f>
        <v>0</v>
      </c>
      <c r="G59" s="65">
        <f>+NOVEMBRE[[#This Row],[CSP ]]</f>
        <v>0</v>
      </c>
      <c r="H59" s="65">
        <f>+NOVEMBRE[[#This Row],[HAB ]]</f>
        <v>0</v>
      </c>
      <c r="I59" s="65">
        <f>+NOVEMBRE[[#This Row],[RJF ]]</f>
        <v>0</v>
      </c>
      <c r="J59" s="19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1"/>
      <c r="AO59" s="66">
        <f t="shared" si="5"/>
        <v>25</v>
      </c>
      <c r="AP59" s="65">
        <f t="shared" si="5"/>
        <v>0</v>
      </c>
      <c r="AQ59" s="65">
        <f t="shared" si="5"/>
        <v>0</v>
      </c>
      <c r="AR59" s="65">
        <f t="shared" si="5"/>
        <v>0</v>
      </c>
      <c r="AS59" s="67">
        <f t="shared" si="5"/>
        <v>0</v>
      </c>
    </row>
    <row r="60" spans="1:45" ht="14.25" hidden="1" customHeight="1">
      <c r="A60" s="28" t="str">
        <f>+'Liste du personnel'!A55</f>
        <v>Pers54</v>
      </c>
      <c r="B60" s="68">
        <f>VLOOKUP($A60,PERSONNEL[],2)</f>
        <v>0</v>
      </c>
      <c r="C60" s="28">
        <f>VLOOKUP($A60,PERSONNEL[],3)</f>
        <v>0</v>
      </c>
      <c r="D60" s="28">
        <f>VLOOKUP($A60,PERSONNEL[],4)</f>
        <v>0</v>
      </c>
      <c r="E60" s="65">
        <f>+NOVEMBRE[[#This Row],[CP ]]</f>
        <v>25</v>
      </c>
      <c r="F60" s="65">
        <f>+NOVEMBRE[[#This Row],[RTT ]]</f>
        <v>0</v>
      </c>
      <c r="G60" s="65">
        <f>+NOVEMBRE[[#This Row],[CSP ]]</f>
        <v>0</v>
      </c>
      <c r="H60" s="65">
        <f>+NOVEMBRE[[#This Row],[HAB ]]</f>
        <v>0</v>
      </c>
      <c r="I60" s="65">
        <f>+NOVEMBRE[[#This Row],[RJF ]]</f>
        <v>0</v>
      </c>
      <c r="J60" s="19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1"/>
      <c r="AO60" s="66">
        <f t="shared" si="5"/>
        <v>25</v>
      </c>
      <c r="AP60" s="65">
        <f t="shared" si="5"/>
        <v>0</v>
      </c>
      <c r="AQ60" s="65">
        <f t="shared" si="5"/>
        <v>0</v>
      </c>
      <c r="AR60" s="65">
        <f t="shared" si="5"/>
        <v>0</v>
      </c>
      <c r="AS60" s="67">
        <f t="shared" si="5"/>
        <v>0</v>
      </c>
    </row>
    <row r="61" spans="1:45" ht="14.25" hidden="1" customHeight="1">
      <c r="A61" s="28" t="str">
        <f>+'Liste du personnel'!A56</f>
        <v>Pers55</v>
      </c>
      <c r="B61" s="69">
        <f>VLOOKUP($A61,PERSONNEL[],2)</f>
        <v>0</v>
      </c>
      <c r="C61" s="28">
        <f>VLOOKUP($A61,PERSONNEL[],3)</f>
        <v>0</v>
      </c>
      <c r="D61" s="28">
        <f>VLOOKUP($A61,PERSONNEL[],4)</f>
        <v>0</v>
      </c>
      <c r="E61" s="65">
        <f>+NOVEMBRE[[#This Row],[CP ]]</f>
        <v>0</v>
      </c>
      <c r="F61" s="65">
        <f>+NOVEMBRE[[#This Row],[RTT ]]</f>
        <v>0</v>
      </c>
      <c r="G61" s="65">
        <f>+NOVEMBRE[[#This Row],[CSP ]]</f>
        <v>0</v>
      </c>
      <c r="H61" s="65">
        <f>+NOVEMBRE[[#This Row],[HAB ]]</f>
        <v>0</v>
      </c>
      <c r="I61" s="65">
        <f>+NOVEMBRE[[#This Row],[RJF ]]</f>
        <v>0</v>
      </c>
      <c r="J61" s="19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1"/>
      <c r="AO61" s="66">
        <f t="shared" si="5"/>
        <v>0</v>
      </c>
      <c r="AP61" s="65">
        <f t="shared" si="5"/>
        <v>0</v>
      </c>
      <c r="AQ61" s="65">
        <f t="shared" si="5"/>
        <v>0</v>
      </c>
      <c r="AR61" s="65">
        <f t="shared" si="5"/>
        <v>0</v>
      </c>
      <c r="AS61" s="67">
        <f t="shared" si="5"/>
        <v>0</v>
      </c>
    </row>
    <row r="62" spans="1:45" ht="14.25" hidden="1" customHeight="1">
      <c r="A62" s="28" t="str">
        <f>+'Liste du personnel'!A57</f>
        <v>Pers56</v>
      </c>
      <c r="B62" s="68">
        <f>VLOOKUP($A62,PERSONNEL[],2)</f>
        <v>0</v>
      </c>
      <c r="C62" s="28">
        <f>VLOOKUP($A62,PERSONNEL[],3)</f>
        <v>0</v>
      </c>
      <c r="D62" s="28">
        <f>VLOOKUP($A62,PERSONNEL[],4)</f>
        <v>0</v>
      </c>
      <c r="E62" s="65">
        <f>+NOVEMBRE[[#This Row],[CP ]]</f>
        <v>0</v>
      </c>
      <c r="F62" s="65">
        <f>+NOVEMBRE[[#This Row],[RTT ]]</f>
        <v>0</v>
      </c>
      <c r="G62" s="65">
        <f>+NOVEMBRE[[#This Row],[CSP ]]</f>
        <v>0</v>
      </c>
      <c r="H62" s="65">
        <f>+NOVEMBRE[[#This Row],[HAB ]]</f>
        <v>0</v>
      </c>
      <c r="I62" s="65">
        <f>+NOVEMBRE[[#This Row],[RJF ]]</f>
        <v>0</v>
      </c>
      <c r="J62" s="19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1"/>
      <c r="AO62" s="66">
        <f t="shared" si="5"/>
        <v>0</v>
      </c>
      <c r="AP62" s="65">
        <f t="shared" si="5"/>
        <v>0</v>
      </c>
      <c r="AQ62" s="65">
        <f t="shared" si="5"/>
        <v>0</v>
      </c>
      <c r="AR62" s="65">
        <f t="shared" si="5"/>
        <v>0</v>
      </c>
      <c r="AS62" s="67">
        <f t="shared" si="5"/>
        <v>0</v>
      </c>
    </row>
    <row r="63" spans="1:45" ht="14.25" customHeight="1">
      <c r="B63" s="70" t="s">
        <v>59</v>
      </c>
      <c r="C63" s="71" t="s">
        <v>117</v>
      </c>
      <c r="D63" s="72"/>
      <c r="E63" s="73">
        <f>SUM(E11:E40)</f>
        <v>750</v>
      </c>
      <c r="F63" s="73">
        <f>SUM(F11:F40)</f>
        <v>0</v>
      </c>
      <c r="G63" s="73">
        <f>SUM(G11:G40)</f>
        <v>-32</v>
      </c>
      <c r="H63" s="73">
        <f>SUM(H11:H40)</f>
        <v>-14</v>
      </c>
      <c r="I63" s="73">
        <f>SUM(I11:I40)</f>
        <v>0</v>
      </c>
      <c r="J63" s="74">
        <f t="shared" ref="J63:AN63" si="6">COUNTA(J11:J40)</f>
        <v>0</v>
      </c>
      <c r="K63" s="73">
        <f t="shared" si="6"/>
        <v>0</v>
      </c>
      <c r="L63" s="73">
        <f t="shared" si="6"/>
        <v>0</v>
      </c>
      <c r="M63" s="73">
        <f t="shared" si="6"/>
        <v>0</v>
      </c>
      <c r="N63" s="73">
        <f t="shared" si="6"/>
        <v>0</v>
      </c>
      <c r="O63" s="73">
        <f t="shared" si="6"/>
        <v>0</v>
      </c>
      <c r="P63" s="73">
        <f t="shared" si="6"/>
        <v>0</v>
      </c>
      <c r="Q63" s="73">
        <f t="shared" si="6"/>
        <v>0</v>
      </c>
      <c r="R63" s="73">
        <f t="shared" si="6"/>
        <v>0</v>
      </c>
      <c r="S63" s="73">
        <f t="shared" si="6"/>
        <v>0</v>
      </c>
      <c r="T63" s="73">
        <f t="shared" si="6"/>
        <v>0</v>
      </c>
      <c r="U63" s="73">
        <f t="shared" si="6"/>
        <v>0</v>
      </c>
      <c r="V63" s="73">
        <f t="shared" si="6"/>
        <v>0</v>
      </c>
      <c r="W63" s="73">
        <f t="shared" si="6"/>
        <v>0</v>
      </c>
      <c r="X63" s="73">
        <f t="shared" si="6"/>
        <v>0</v>
      </c>
      <c r="Y63" s="73">
        <f t="shared" si="6"/>
        <v>0</v>
      </c>
      <c r="Z63" s="73">
        <f t="shared" si="6"/>
        <v>0</v>
      </c>
      <c r="AA63" s="73">
        <f t="shared" si="6"/>
        <v>0</v>
      </c>
      <c r="AB63" s="73">
        <f t="shared" si="6"/>
        <v>0</v>
      </c>
      <c r="AC63" s="73">
        <f t="shared" si="6"/>
        <v>0</v>
      </c>
      <c r="AD63" s="73">
        <f t="shared" si="6"/>
        <v>0</v>
      </c>
      <c r="AE63" s="73">
        <f t="shared" si="6"/>
        <v>0</v>
      </c>
      <c r="AF63" s="73">
        <f t="shared" si="6"/>
        <v>0</v>
      </c>
      <c r="AG63" s="73">
        <f t="shared" si="6"/>
        <v>0</v>
      </c>
      <c r="AH63" s="73">
        <f t="shared" si="6"/>
        <v>0</v>
      </c>
      <c r="AI63" s="73">
        <f t="shared" si="6"/>
        <v>0</v>
      </c>
      <c r="AJ63" s="73">
        <f t="shared" si="6"/>
        <v>0</v>
      </c>
      <c r="AK63" s="73">
        <f t="shared" si="6"/>
        <v>0</v>
      </c>
      <c r="AL63" s="73">
        <f t="shared" si="6"/>
        <v>0</v>
      </c>
      <c r="AM63" s="73">
        <f t="shared" si="6"/>
        <v>0</v>
      </c>
      <c r="AN63" s="75">
        <f t="shared" si="6"/>
        <v>0</v>
      </c>
      <c r="AO63" s="76">
        <f>SUM(AO11:AO40)</f>
        <v>750</v>
      </c>
      <c r="AP63" s="73">
        <f>SUM(AP11:AP40)</f>
        <v>0</v>
      </c>
      <c r="AQ63" s="73">
        <f>SUM(AQ11:AQ40)</f>
        <v>-32</v>
      </c>
      <c r="AR63" s="73">
        <f>SUM(AR11:AR40)</f>
        <v>-14</v>
      </c>
      <c r="AS63" s="73">
        <f>SUM(AS11:AS40)</f>
        <v>0</v>
      </c>
    </row>
    <row r="64" spans="1:45" ht="14.25" customHeight="1">
      <c r="B64" s="77" t="s">
        <v>111</v>
      </c>
      <c r="C64" s="78" t="s">
        <v>117</v>
      </c>
      <c r="D64" s="79"/>
      <c r="E64" s="80">
        <f>SUM(E59,E7:E10)</f>
        <v>125</v>
      </c>
      <c r="F64" s="80">
        <f>SUM(F59,F7:F10)</f>
        <v>0</v>
      </c>
      <c r="G64" s="80">
        <f>SUM(G59,G7:G10)</f>
        <v>0</v>
      </c>
      <c r="H64" s="80">
        <f>SUM(H59,H7:H10)</f>
        <v>0</v>
      </c>
      <c r="I64" s="80">
        <f>SUM(I59,I7:I10)</f>
        <v>0</v>
      </c>
      <c r="J64" s="81">
        <f t="shared" ref="J64:AN64" si="7">COUNTA(J59,J7:J10)</f>
        <v>0</v>
      </c>
      <c r="K64" s="80">
        <f t="shared" si="7"/>
        <v>0</v>
      </c>
      <c r="L64" s="80">
        <f t="shared" si="7"/>
        <v>0</v>
      </c>
      <c r="M64" s="80">
        <f t="shared" si="7"/>
        <v>0</v>
      </c>
      <c r="N64" s="80">
        <f t="shared" si="7"/>
        <v>0</v>
      </c>
      <c r="O64" s="80">
        <f t="shared" si="7"/>
        <v>0</v>
      </c>
      <c r="P64" s="80">
        <f t="shared" si="7"/>
        <v>0</v>
      </c>
      <c r="Q64" s="80">
        <f t="shared" si="7"/>
        <v>0</v>
      </c>
      <c r="R64" s="80">
        <f t="shared" si="7"/>
        <v>0</v>
      </c>
      <c r="S64" s="80">
        <f t="shared" si="7"/>
        <v>0</v>
      </c>
      <c r="T64" s="80">
        <f t="shared" si="7"/>
        <v>0</v>
      </c>
      <c r="U64" s="80">
        <f t="shared" si="7"/>
        <v>0</v>
      </c>
      <c r="V64" s="80">
        <f t="shared" si="7"/>
        <v>0</v>
      </c>
      <c r="W64" s="80">
        <f t="shared" si="7"/>
        <v>0</v>
      </c>
      <c r="X64" s="80">
        <f t="shared" si="7"/>
        <v>0</v>
      </c>
      <c r="Y64" s="80">
        <f t="shared" si="7"/>
        <v>0</v>
      </c>
      <c r="Z64" s="80">
        <f t="shared" si="7"/>
        <v>0</v>
      </c>
      <c r="AA64" s="80">
        <f t="shared" si="7"/>
        <v>0</v>
      </c>
      <c r="AB64" s="80">
        <f t="shared" si="7"/>
        <v>0</v>
      </c>
      <c r="AC64" s="80">
        <f t="shared" si="7"/>
        <v>0</v>
      </c>
      <c r="AD64" s="80">
        <f t="shared" si="7"/>
        <v>0</v>
      </c>
      <c r="AE64" s="80">
        <f t="shared" si="7"/>
        <v>0</v>
      </c>
      <c r="AF64" s="80">
        <f t="shared" si="7"/>
        <v>0</v>
      </c>
      <c r="AG64" s="80">
        <f t="shared" si="7"/>
        <v>0</v>
      </c>
      <c r="AH64" s="80">
        <f t="shared" si="7"/>
        <v>0</v>
      </c>
      <c r="AI64" s="80">
        <f t="shared" si="7"/>
        <v>0</v>
      </c>
      <c r="AJ64" s="80">
        <f t="shared" si="7"/>
        <v>0</v>
      </c>
      <c r="AK64" s="80">
        <f t="shared" si="7"/>
        <v>0</v>
      </c>
      <c r="AL64" s="80">
        <f t="shared" si="7"/>
        <v>0</v>
      </c>
      <c r="AM64" s="80">
        <f t="shared" si="7"/>
        <v>0</v>
      </c>
      <c r="AN64" s="82">
        <f t="shared" si="7"/>
        <v>0</v>
      </c>
      <c r="AO64" s="83">
        <f>SUM(AO59,AO7:AO10)</f>
        <v>125</v>
      </c>
      <c r="AP64" s="80">
        <f>SUM(AP59,AP7:AP10)</f>
        <v>0</v>
      </c>
      <c r="AQ64" s="80">
        <f>SUM(AQ59,AQ7:AQ10)</f>
        <v>0</v>
      </c>
      <c r="AR64" s="80">
        <f>SUM(AR59,AR7:AR10)</f>
        <v>0</v>
      </c>
      <c r="AS64" s="80">
        <f>SUM(AS59,AS7:AS10)</f>
        <v>0</v>
      </c>
    </row>
    <row r="65" spans="2:45" ht="14.25" hidden="1" customHeight="1">
      <c r="B65" s="70" t="s">
        <v>110</v>
      </c>
      <c r="C65" s="71" t="s">
        <v>117</v>
      </c>
      <c r="D65" s="72"/>
      <c r="E65" s="73">
        <f>SUM(E61,E54:E58)</f>
        <v>125</v>
      </c>
      <c r="F65" s="73">
        <f>SUM(F61,F54:F58)</f>
        <v>0</v>
      </c>
      <c r="G65" s="73">
        <f>SUM(G61,G54:G58)</f>
        <v>0</v>
      </c>
      <c r="H65" s="73">
        <f>SUM(H61,H54:H58)</f>
        <v>0</v>
      </c>
      <c r="I65" s="73">
        <f>SUM(I61,I54:I58)</f>
        <v>0</v>
      </c>
      <c r="J65" s="74">
        <f t="shared" ref="J65:AN65" si="8">COUNTA(J61,J54:J58)</f>
        <v>0</v>
      </c>
      <c r="K65" s="73">
        <f t="shared" si="8"/>
        <v>0</v>
      </c>
      <c r="L65" s="73">
        <f t="shared" si="8"/>
        <v>0</v>
      </c>
      <c r="M65" s="73">
        <f t="shared" si="8"/>
        <v>0</v>
      </c>
      <c r="N65" s="73">
        <f t="shared" si="8"/>
        <v>0</v>
      </c>
      <c r="O65" s="73">
        <f t="shared" si="8"/>
        <v>0</v>
      </c>
      <c r="P65" s="73">
        <f t="shared" si="8"/>
        <v>0</v>
      </c>
      <c r="Q65" s="73">
        <f t="shared" si="8"/>
        <v>0</v>
      </c>
      <c r="R65" s="73">
        <f t="shared" si="8"/>
        <v>0</v>
      </c>
      <c r="S65" s="73">
        <f t="shared" si="8"/>
        <v>0</v>
      </c>
      <c r="T65" s="73">
        <f t="shared" si="8"/>
        <v>0</v>
      </c>
      <c r="U65" s="73">
        <f t="shared" si="8"/>
        <v>0</v>
      </c>
      <c r="V65" s="73">
        <f t="shared" si="8"/>
        <v>0</v>
      </c>
      <c r="W65" s="73">
        <f t="shared" si="8"/>
        <v>0</v>
      </c>
      <c r="X65" s="73">
        <f t="shared" si="8"/>
        <v>0</v>
      </c>
      <c r="Y65" s="73">
        <f t="shared" si="8"/>
        <v>0</v>
      </c>
      <c r="Z65" s="73">
        <f t="shared" si="8"/>
        <v>0</v>
      </c>
      <c r="AA65" s="73">
        <f t="shared" si="8"/>
        <v>0</v>
      </c>
      <c r="AB65" s="73">
        <f t="shared" si="8"/>
        <v>0</v>
      </c>
      <c r="AC65" s="73">
        <f t="shared" si="8"/>
        <v>0</v>
      </c>
      <c r="AD65" s="73">
        <f t="shared" si="8"/>
        <v>0</v>
      </c>
      <c r="AE65" s="73">
        <f t="shared" si="8"/>
        <v>0</v>
      </c>
      <c r="AF65" s="73">
        <f t="shared" si="8"/>
        <v>0</v>
      </c>
      <c r="AG65" s="73">
        <f t="shared" si="8"/>
        <v>0</v>
      </c>
      <c r="AH65" s="73">
        <f t="shared" si="8"/>
        <v>0</v>
      </c>
      <c r="AI65" s="73">
        <f t="shared" si="8"/>
        <v>0</v>
      </c>
      <c r="AJ65" s="73">
        <f t="shared" si="8"/>
        <v>0</v>
      </c>
      <c r="AK65" s="73">
        <f t="shared" si="8"/>
        <v>0</v>
      </c>
      <c r="AL65" s="73">
        <f t="shared" si="8"/>
        <v>0</v>
      </c>
      <c r="AM65" s="73">
        <f t="shared" si="8"/>
        <v>0</v>
      </c>
      <c r="AN65" s="75">
        <f t="shared" si="8"/>
        <v>0</v>
      </c>
      <c r="AO65" s="76">
        <f>SUM(AO61,AO54:AO58)</f>
        <v>125</v>
      </c>
      <c r="AP65" s="73">
        <f>SUM(AP61,AP54:AP58)</f>
        <v>0</v>
      </c>
      <c r="AQ65" s="73">
        <f>SUM(AQ61,AQ54:AQ58)</f>
        <v>0</v>
      </c>
      <c r="AR65" s="73">
        <f>SUM(AR61,AR54:AR58)</f>
        <v>0</v>
      </c>
      <c r="AS65" s="73">
        <f>SUM(AS61,AS54:AS58)</f>
        <v>0</v>
      </c>
    </row>
    <row r="66" spans="2:45" ht="14.25" hidden="1" customHeight="1">
      <c r="B66" s="77" t="s">
        <v>109</v>
      </c>
      <c r="C66" s="78" t="s">
        <v>117</v>
      </c>
      <c r="D66" s="79"/>
      <c r="E66" s="80">
        <f>SUM(E60,E41:E53)</f>
        <v>350</v>
      </c>
      <c r="F66" s="80">
        <f>SUM(F60,F41:F53)</f>
        <v>0</v>
      </c>
      <c r="G66" s="80">
        <f>SUM(G60,G41:G53)</f>
        <v>0</v>
      </c>
      <c r="H66" s="80">
        <f>SUM(H60,H41:H53)</f>
        <v>0</v>
      </c>
      <c r="I66" s="80">
        <f>SUM(I60,I41:I53)</f>
        <v>0</v>
      </c>
      <c r="J66" s="81">
        <f t="shared" ref="J66:AN66" si="9">COUNTA(J60,J41:J53)</f>
        <v>0</v>
      </c>
      <c r="K66" s="80">
        <f t="shared" si="9"/>
        <v>0</v>
      </c>
      <c r="L66" s="80">
        <f t="shared" si="9"/>
        <v>0</v>
      </c>
      <c r="M66" s="80">
        <f t="shared" si="9"/>
        <v>0</v>
      </c>
      <c r="N66" s="80">
        <f t="shared" si="9"/>
        <v>0</v>
      </c>
      <c r="O66" s="80">
        <f t="shared" si="9"/>
        <v>0</v>
      </c>
      <c r="P66" s="80">
        <f t="shared" si="9"/>
        <v>0</v>
      </c>
      <c r="Q66" s="80">
        <f t="shared" si="9"/>
        <v>0</v>
      </c>
      <c r="R66" s="80">
        <f t="shared" si="9"/>
        <v>0</v>
      </c>
      <c r="S66" s="80">
        <f t="shared" si="9"/>
        <v>0</v>
      </c>
      <c r="T66" s="80">
        <f t="shared" si="9"/>
        <v>0</v>
      </c>
      <c r="U66" s="80">
        <f t="shared" si="9"/>
        <v>0</v>
      </c>
      <c r="V66" s="80">
        <f t="shared" si="9"/>
        <v>0</v>
      </c>
      <c r="W66" s="80">
        <f t="shared" si="9"/>
        <v>0</v>
      </c>
      <c r="X66" s="80">
        <f t="shared" si="9"/>
        <v>0</v>
      </c>
      <c r="Y66" s="80">
        <f t="shared" si="9"/>
        <v>0</v>
      </c>
      <c r="Z66" s="80">
        <f t="shared" si="9"/>
        <v>0</v>
      </c>
      <c r="AA66" s="80">
        <f t="shared" si="9"/>
        <v>0</v>
      </c>
      <c r="AB66" s="80">
        <f t="shared" si="9"/>
        <v>0</v>
      </c>
      <c r="AC66" s="80">
        <f t="shared" si="9"/>
        <v>0</v>
      </c>
      <c r="AD66" s="80">
        <f t="shared" si="9"/>
        <v>0</v>
      </c>
      <c r="AE66" s="80">
        <f t="shared" si="9"/>
        <v>0</v>
      </c>
      <c r="AF66" s="80">
        <f t="shared" si="9"/>
        <v>0</v>
      </c>
      <c r="AG66" s="80">
        <f t="shared" si="9"/>
        <v>0</v>
      </c>
      <c r="AH66" s="80">
        <f t="shared" si="9"/>
        <v>0</v>
      </c>
      <c r="AI66" s="80">
        <f t="shared" si="9"/>
        <v>0</v>
      </c>
      <c r="AJ66" s="80">
        <f t="shared" si="9"/>
        <v>0</v>
      </c>
      <c r="AK66" s="80">
        <f t="shared" si="9"/>
        <v>0</v>
      </c>
      <c r="AL66" s="80">
        <f t="shared" si="9"/>
        <v>0</v>
      </c>
      <c r="AM66" s="80">
        <f t="shared" si="9"/>
        <v>0</v>
      </c>
      <c r="AN66" s="82">
        <f t="shared" si="9"/>
        <v>0</v>
      </c>
      <c r="AO66" s="83">
        <f>SUM(AO60,AO41:AO53)</f>
        <v>350</v>
      </c>
      <c r="AP66" s="80">
        <f>SUM(AP60,AP41:AP53)</f>
        <v>0</v>
      </c>
      <c r="AQ66" s="80">
        <f>SUM(AQ60,AQ41:AQ53)</f>
        <v>0</v>
      </c>
      <c r="AR66" s="80">
        <f>SUM(AR60,AR41:AR53)</f>
        <v>0</v>
      </c>
      <c r="AS66" s="80">
        <f>SUM(AS60,AS41:AS53)</f>
        <v>0</v>
      </c>
    </row>
    <row r="67" spans="2:45" ht="14.25" hidden="1" customHeight="1">
      <c r="B67" s="84" t="s">
        <v>119</v>
      </c>
      <c r="C67" s="85" t="s">
        <v>117</v>
      </c>
      <c r="D67" s="84" t="s">
        <v>118</v>
      </c>
      <c r="E67" s="86">
        <f>SUM(E63:E66)</f>
        <v>1350</v>
      </c>
      <c r="F67" s="86">
        <f t="shared" ref="F67:AS67" si="10">SUM(F63:F66)</f>
        <v>0</v>
      </c>
      <c r="G67" s="86">
        <f t="shared" si="10"/>
        <v>-32</v>
      </c>
      <c r="H67" s="86">
        <f t="shared" si="10"/>
        <v>-14</v>
      </c>
      <c r="I67" s="86">
        <f t="shared" si="10"/>
        <v>0</v>
      </c>
      <c r="J67" s="87">
        <f t="shared" si="10"/>
        <v>0</v>
      </c>
      <c r="K67" s="86">
        <f t="shared" si="10"/>
        <v>0</v>
      </c>
      <c r="L67" s="86">
        <f t="shared" si="10"/>
        <v>0</v>
      </c>
      <c r="M67" s="86">
        <f t="shared" si="10"/>
        <v>0</v>
      </c>
      <c r="N67" s="86">
        <f t="shared" si="10"/>
        <v>0</v>
      </c>
      <c r="O67" s="86">
        <f t="shared" si="10"/>
        <v>0</v>
      </c>
      <c r="P67" s="86">
        <f t="shared" si="10"/>
        <v>0</v>
      </c>
      <c r="Q67" s="86">
        <f t="shared" si="10"/>
        <v>0</v>
      </c>
      <c r="R67" s="86">
        <f t="shared" si="10"/>
        <v>0</v>
      </c>
      <c r="S67" s="86">
        <f t="shared" si="10"/>
        <v>0</v>
      </c>
      <c r="T67" s="86">
        <f t="shared" si="10"/>
        <v>0</v>
      </c>
      <c r="U67" s="86">
        <f t="shared" si="10"/>
        <v>0</v>
      </c>
      <c r="V67" s="86">
        <f t="shared" si="10"/>
        <v>0</v>
      </c>
      <c r="W67" s="86">
        <f t="shared" si="10"/>
        <v>0</v>
      </c>
      <c r="X67" s="86">
        <f t="shared" si="10"/>
        <v>0</v>
      </c>
      <c r="Y67" s="86">
        <f t="shared" si="10"/>
        <v>0</v>
      </c>
      <c r="Z67" s="86">
        <f t="shared" si="10"/>
        <v>0</v>
      </c>
      <c r="AA67" s="86">
        <f t="shared" si="10"/>
        <v>0</v>
      </c>
      <c r="AB67" s="86">
        <f t="shared" si="10"/>
        <v>0</v>
      </c>
      <c r="AC67" s="86">
        <f t="shared" si="10"/>
        <v>0</v>
      </c>
      <c r="AD67" s="86">
        <f t="shared" si="10"/>
        <v>0</v>
      </c>
      <c r="AE67" s="86">
        <f t="shared" si="10"/>
        <v>0</v>
      </c>
      <c r="AF67" s="86">
        <f t="shared" si="10"/>
        <v>0</v>
      </c>
      <c r="AG67" s="86">
        <f t="shared" si="10"/>
        <v>0</v>
      </c>
      <c r="AH67" s="86">
        <f t="shared" si="10"/>
        <v>0</v>
      </c>
      <c r="AI67" s="86">
        <f t="shared" si="10"/>
        <v>0</v>
      </c>
      <c r="AJ67" s="86">
        <f t="shared" si="10"/>
        <v>0</v>
      </c>
      <c r="AK67" s="86">
        <f t="shared" si="10"/>
        <v>0</v>
      </c>
      <c r="AL67" s="86">
        <f t="shared" si="10"/>
        <v>0</v>
      </c>
      <c r="AM67" s="86">
        <f t="shared" si="10"/>
        <v>0</v>
      </c>
      <c r="AN67" s="88">
        <f t="shared" si="10"/>
        <v>0</v>
      </c>
      <c r="AO67" s="89">
        <f t="shared" si="10"/>
        <v>1350</v>
      </c>
      <c r="AP67" s="86">
        <f t="shared" si="10"/>
        <v>0</v>
      </c>
      <c r="AQ67" s="86">
        <f t="shared" si="10"/>
        <v>-32</v>
      </c>
      <c r="AR67" s="86">
        <f t="shared" si="10"/>
        <v>-14</v>
      </c>
      <c r="AS67" s="86">
        <f t="shared" si="10"/>
        <v>0</v>
      </c>
    </row>
    <row r="68" spans="2:45" ht="12" customHeight="1"/>
    <row r="69" spans="2:45" ht="12" customHeight="1"/>
    <row r="70" spans="2:45" ht="12" customHeight="1"/>
    <row r="71" spans="2:45" ht="12" customHeight="1"/>
    <row r="72" spans="2:45" ht="12" customHeight="1"/>
    <row r="73" spans="2:45" ht="12" customHeight="1"/>
    <row r="74" spans="2:45" ht="12" customHeight="1"/>
    <row r="75" spans="2:45" ht="12" customHeight="1"/>
    <row r="76" spans="2:45" ht="12" customHeight="1"/>
    <row r="77" spans="2:45" ht="12" customHeight="1"/>
    <row r="78" spans="2:45" ht="12" customHeight="1"/>
    <row r="79" spans="2:45" ht="12" customHeight="1"/>
    <row r="80" spans="2:45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</sheetData>
  <sheetProtection sheet="1" objects="1" scenarios="1" autoFilter="0"/>
  <autoFilter ref="A6:B67">
    <filterColumn colId="1">
      <filters>
        <filter val="CIT"/>
        <filter val="MVT"/>
      </filters>
    </filterColumn>
  </autoFilter>
  <mergeCells count="3">
    <mergeCell ref="J1:AN1"/>
    <mergeCell ref="E4:I4"/>
    <mergeCell ref="AO4:AS4"/>
  </mergeCells>
  <conditionalFormatting sqref="J7:AN62">
    <cfRule type="cellIs" dxfId="124" priority="13" stopIfTrue="1" operator="equal">
      <formula>"RCL"</formula>
    </cfRule>
    <cfRule type="cellIs" dxfId="123" priority="14" stopIfTrue="1" operator="equal">
      <formula>"RC"</formula>
    </cfRule>
    <cfRule type="cellIs" dxfId="122" priority="16" operator="equal">
      <formula>"MAL"</formula>
    </cfRule>
    <cfRule type="cellIs" dxfId="121" priority="17" operator="equal">
      <formula>"RJF"</formula>
    </cfRule>
    <cfRule type="cellIs" dxfId="120" priority="18" operator="equal">
      <formula>"HAB"</formula>
    </cfRule>
    <cfRule type="cellIs" dxfId="119" priority="19" operator="equal">
      <formula>"CSP"</formula>
    </cfRule>
    <cfRule type="cellIs" dxfId="118" priority="20" operator="equal">
      <formula>"RTT"</formula>
    </cfRule>
    <cfRule type="cellIs" dxfId="117" priority="21" operator="equal">
      <formula>"CP"</formula>
    </cfRule>
    <cfRule type="containsText" dxfId="116" priority="22" operator="containsText" text="F">
      <formula>NOT(ISERROR(SEARCH("F",J7)))</formula>
    </cfRule>
  </conditionalFormatting>
  <conditionalFormatting sqref="J7:AN62">
    <cfRule type="notContainsBlanks" dxfId="115" priority="23">
      <formula>LEN(TRIM(J7))&gt;0</formula>
    </cfRule>
  </conditionalFormatting>
  <conditionalFormatting sqref="AO7:AS62">
    <cfRule type="cellIs" dxfId="114" priority="15" operator="lessThan">
      <formula>0</formula>
    </cfRule>
  </conditionalFormatting>
  <conditionalFormatting sqref="J3:AN67">
    <cfRule type="expression" dxfId="113" priority="24">
      <formula>J$3=6</formula>
    </cfRule>
    <cfRule type="expression" dxfId="112" priority="25">
      <formula>J$3=7</formula>
    </cfRule>
  </conditionalFormatting>
  <printOptions horizontalCentered="1" verticalCentered="1"/>
  <pageMargins left="0.19685039370078741" right="0.19685039370078741" top="0.19685039370078741" bottom="0.19685039370078741" header="0.31496062992125984" footer="0.31496062992125984"/>
  <pageSetup paperSize="9" scale="62" orientation="landscape" r:id="rId1"/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C25B4967-7FCC-47E2-BE8E-F836D1DC4DD4}">
            <xm:f>J$5=Paramètres!$K$3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12" id="{BAFAF610-8699-4067-9B7D-A41A4185D724}">
            <xm:f>J$5=Paramètres!$K$2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expression" priority="887" id="{3EAFD81F-6BC8-4782-B288-FB803F756B0D}">
            <xm:f>J$5=Paramètres!$O$9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8" id="{39B9844B-A4FD-4BF4-9BB0-67DA3934E6A1}">
            <xm:f>J$5=Paramètres!$O$8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89" id="{DF581633-B1C7-4CBF-8F97-667CDB78CAA4}">
            <xm:f>J$5=Paramètres!$O$7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0" id="{33353704-A0AC-4DFC-BC38-EE4FCEB51BA8}">
            <xm:f>J$5=Paramètres!$O$6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1" id="{3878BFE5-DB92-45C7-8599-E9E9A9EEA9CE}">
            <xm:f>J$5=Paramètres!$O$5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2" id="{77669B9A-5D12-46A2-BD51-EAEC01D48085}">
            <xm:f>J$5=Paramètres!$O$4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3" id="{5E818546-31D0-440F-9884-EA050A35634B}">
            <xm:f>J$5=Paramètres!$O$3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4" id="{8B61FCB5-9AE8-4AED-AD73-A54CB0CA4F51}">
            <xm:f>J$5=Paramètres!$O$2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14:cfRule type="expression" priority="895" id="{5E46CFFC-8414-419B-B574-A61B0F91FA86}">
            <xm:f>J$5=Paramètres!$K$4</xm:f>
            <x14:dxf>
              <font>
                <color theme="0"/>
              </font>
              <fill>
                <patternFill>
                  <bgColor rgb="FFC00000"/>
                </patternFill>
              </fill>
            </x14:dxf>
          </x14:cfRule>
          <xm:sqref>J3:AN67</xm:sqref>
        </x14:conditionalFormatting>
        <x14:conditionalFormatting xmlns:xm="http://schemas.microsoft.com/office/excel/2006/main">
          <x14:cfRule type="cellIs" priority="1" operator="between" id="{31D7D053-267B-4C78-A5AE-2591BA0B5190}">
            <xm:f>Paramètres!$K$22</xm:f>
            <xm:f>Paramètres!$K$23</xm:f>
            <x14:dxf>
              <font>
                <color rgb="FF66FF33"/>
              </font>
              <fill>
                <patternFill>
                  <bgColor rgb="FF66FF33"/>
                </patternFill>
              </fill>
              <border>
                <top style="thin">
                  <color auto="1"/>
                </top>
                <bottom style="thin">
                  <color auto="1"/>
                </bottom>
                <vertical/>
                <horizontal/>
              </border>
            </x14:dxf>
          </x14:cfRule>
          <xm:sqref>J2:AN2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information" allowBlank="1" showErrorMessage="1" error="Code non répertorié,_x000a_Valider?">
          <x14:formula1>
            <xm:f>Paramètres!$A$2:$A$16</xm:f>
          </x14:formula1>
          <xm:sqref>J7:AN62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>
    <tabColor theme="6" tint="0.39997558519241921"/>
  </sheetPr>
  <dimension ref="A1:F57"/>
  <sheetViews>
    <sheetView workbookViewId="0">
      <pane ySplit="1" topLeftCell="A2" activePane="bottomLeft" state="frozenSplit"/>
      <selection pane="bottomLeft" activeCell="G14" sqref="G14"/>
    </sheetView>
  </sheetViews>
  <sheetFormatPr baseColWidth="10" defaultRowHeight="15"/>
  <cols>
    <col min="1" max="1" width="7.140625" style="13" hidden="1" customWidth="1"/>
    <col min="2" max="2" width="7.42578125" style="13" customWidth="1"/>
    <col min="3" max="3" width="14.7109375" style="13" bestFit="1" customWidth="1"/>
    <col min="4" max="4" width="12.5703125" style="13" bestFit="1" customWidth="1"/>
    <col min="5" max="16384" width="11.42578125" style="13"/>
  </cols>
  <sheetData>
    <row r="1" spans="1:6" s="14" customFormat="1" ht="27.75" customHeight="1">
      <c r="A1" s="15" t="s">
        <v>55</v>
      </c>
      <c r="B1" s="15" t="s">
        <v>56</v>
      </c>
      <c r="C1" s="15" t="s">
        <v>57</v>
      </c>
      <c r="D1" s="15" t="s">
        <v>58</v>
      </c>
    </row>
    <row r="2" spans="1:6">
      <c r="A2" s="13" t="s">
        <v>64</v>
      </c>
      <c r="B2" s="13" t="s">
        <v>111</v>
      </c>
      <c r="C2" s="17" t="s">
        <v>208</v>
      </c>
      <c r="D2" s="17" t="s">
        <v>214</v>
      </c>
    </row>
    <row r="3" spans="1:6">
      <c r="A3" s="13" t="s">
        <v>65</v>
      </c>
      <c r="B3" s="13" t="s">
        <v>111</v>
      </c>
      <c r="C3" s="17" t="s">
        <v>209</v>
      </c>
      <c r="D3" s="17" t="s">
        <v>215</v>
      </c>
    </row>
    <row r="4" spans="1:6">
      <c r="A4" s="13" t="s">
        <v>66</v>
      </c>
      <c r="B4" s="13" t="s">
        <v>111</v>
      </c>
      <c r="C4" s="17" t="s">
        <v>210</v>
      </c>
      <c r="D4" s="17" t="s">
        <v>216</v>
      </c>
    </row>
    <row r="5" spans="1:6" ht="15.75" thickBot="1">
      <c r="A5" s="13" t="s">
        <v>67</v>
      </c>
      <c r="B5" s="125" t="s">
        <v>111</v>
      </c>
      <c r="C5" s="125" t="s">
        <v>211</v>
      </c>
      <c r="D5" s="125" t="s">
        <v>217</v>
      </c>
    </row>
    <row r="6" spans="1:6">
      <c r="A6" s="13" t="s">
        <v>68</v>
      </c>
      <c r="B6" s="13" t="s">
        <v>59</v>
      </c>
      <c r="C6" s="17" t="s">
        <v>212</v>
      </c>
      <c r="D6" s="17" t="s">
        <v>214</v>
      </c>
    </row>
    <row r="7" spans="1:6">
      <c r="A7" s="13" t="s">
        <v>69</v>
      </c>
      <c r="B7" s="13" t="s">
        <v>59</v>
      </c>
      <c r="C7" s="17" t="s">
        <v>213</v>
      </c>
      <c r="D7" s="17" t="s">
        <v>215</v>
      </c>
      <c r="F7" s="14"/>
    </row>
    <row r="8" spans="1:6">
      <c r="A8" s="13" t="s">
        <v>70</v>
      </c>
      <c r="B8" s="13" t="s">
        <v>59</v>
      </c>
      <c r="C8" s="17" t="s">
        <v>218</v>
      </c>
      <c r="D8" s="17" t="s">
        <v>216</v>
      </c>
    </row>
    <row r="9" spans="1:6">
      <c r="A9" s="13" t="s">
        <v>71</v>
      </c>
      <c r="B9" s="13" t="s">
        <v>59</v>
      </c>
      <c r="C9" s="17" t="s">
        <v>219</v>
      </c>
      <c r="D9" s="17" t="s">
        <v>215</v>
      </c>
    </row>
    <row r="10" spans="1:6">
      <c r="A10" s="13" t="s">
        <v>72</v>
      </c>
      <c r="B10" s="13" t="s">
        <v>59</v>
      </c>
      <c r="C10" s="17" t="s">
        <v>220</v>
      </c>
      <c r="D10" s="17" t="s">
        <v>216</v>
      </c>
    </row>
    <row r="11" spans="1:6">
      <c r="A11" s="13" t="s">
        <v>14</v>
      </c>
      <c r="B11" s="13" t="s">
        <v>59</v>
      </c>
      <c r="C11" s="17" t="s">
        <v>221</v>
      </c>
      <c r="D11" s="17" t="s">
        <v>215</v>
      </c>
    </row>
    <row r="12" spans="1:6">
      <c r="A12" s="13" t="s">
        <v>15</v>
      </c>
      <c r="B12" s="13" t="s">
        <v>59</v>
      </c>
      <c r="C12" s="17" t="s">
        <v>222</v>
      </c>
      <c r="D12" s="17" t="s">
        <v>216</v>
      </c>
    </row>
    <row r="13" spans="1:6">
      <c r="A13" s="13" t="s">
        <v>16</v>
      </c>
      <c r="B13" s="13" t="s">
        <v>59</v>
      </c>
      <c r="C13" s="17" t="s">
        <v>223</v>
      </c>
      <c r="D13" s="17" t="s">
        <v>215</v>
      </c>
    </row>
    <row r="14" spans="1:6">
      <c r="A14" s="13" t="s">
        <v>17</v>
      </c>
      <c r="B14" s="17" t="s">
        <v>59</v>
      </c>
      <c r="C14" s="17" t="s">
        <v>224</v>
      </c>
      <c r="D14" s="17" t="s">
        <v>216</v>
      </c>
    </row>
    <row r="15" spans="1:6">
      <c r="A15" s="13" t="s">
        <v>18</v>
      </c>
      <c r="B15" s="17" t="s">
        <v>59</v>
      </c>
      <c r="C15" s="17" t="s">
        <v>225</v>
      </c>
      <c r="D15" s="17" t="s">
        <v>215</v>
      </c>
    </row>
    <row r="16" spans="1:6">
      <c r="A16" s="13" t="s">
        <v>19</v>
      </c>
      <c r="B16" s="17" t="s">
        <v>59</v>
      </c>
      <c r="C16" s="17" t="s">
        <v>226</v>
      </c>
      <c r="D16" s="17" t="s">
        <v>216</v>
      </c>
    </row>
    <row r="17" spans="1:4">
      <c r="A17" s="13" t="s">
        <v>20</v>
      </c>
      <c r="B17" s="17" t="s">
        <v>59</v>
      </c>
      <c r="C17" s="17" t="s">
        <v>227</v>
      </c>
      <c r="D17" s="17" t="s">
        <v>215</v>
      </c>
    </row>
    <row r="18" spans="1:4">
      <c r="A18" s="13" t="s">
        <v>21</v>
      </c>
      <c r="B18" s="17" t="s">
        <v>59</v>
      </c>
      <c r="C18" s="17" t="s">
        <v>228</v>
      </c>
      <c r="D18" s="17" t="s">
        <v>216</v>
      </c>
    </row>
    <row r="19" spans="1:4">
      <c r="A19" s="13" t="s">
        <v>22</v>
      </c>
      <c r="B19" s="17" t="s">
        <v>59</v>
      </c>
      <c r="C19" s="17" t="s">
        <v>229</v>
      </c>
      <c r="D19" s="17" t="s">
        <v>215</v>
      </c>
    </row>
    <row r="20" spans="1:4">
      <c r="A20" s="13" t="s">
        <v>23</v>
      </c>
      <c r="B20" s="17" t="s">
        <v>59</v>
      </c>
      <c r="C20" s="17" t="s">
        <v>230</v>
      </c>
      <c r="D20" s="17" t="s">
        <v>216</v>
      </c>
    </row>
    <row r="21" spans="1:4">
      <c r="A21" s="13" t="s">
        <v>24</v>
      </c>
      <c r="B21" s="17" t="s">
        <v>59</v>
      </c>
      <c r="C21" s="17" t="s">
        <v>231</v>
      </c>
      <c r="D21" s="17" t="s">
        <v>215</v>
      </c>
    </row>
    <row r="22" spans="1:4">
      <c r="A22" s="13" t="s">
        <v>25</v>
      </c>
      <c r="B22" s="17" t="s">
        <v>59</v>
      </c>
      <c r="C22" s="17" t="s">
        <v>232</v>
      </c>
      <c r="D22" s="17" t="s">
        <v>216</v>
      </c>
    </row>
    <row r="23" spans="1:4">
      <c r="A23" s="13" t="s">
        <v>26</v>
      </c>
      <c r="B23" s="17" t="s">
        <v>59</v>
      </c>
      <c r="C23" s="17" t="s">
        <v>233</v>
      </c>
      <c r="D23" s="17" t="s">
        <v>215</v>
      </c>
    </row>
    <row r="24" spans="1:4">
      <c r="A24" s="13" t="s">
        <v>27</v>
      </c>
      <c r="B24" s="17" t="s">
        <v>59</v>
      </c>
      <c r="C24" s="17" t="s">
        <v>234</v>
      </c>
      <c r="D24" s="17" t="s">
        <v>216</v>
      </c>
    </row>
    <row r="25" spans="1:4">
      <c r="A25" s="13" t="s">
        <v>28</v>
      </c>
      <c r="B25" s="17" t="s">
        <v>59</v>
      </c>
      <c r="C25" s="17" t="s">
        <v>235</v>
      </c>
      <c r="D25" s="17" t="s">
        <v>215</v>
      </c>
    </row>
    <row r="26" spans="1:4">
      <c r="A26" s="13" t="s">
        <v>29</v>
      </c>
      <c r="B26" s="17" t="s">
        <v>59</v>
      </c>
      <c r="C26" s="17" t="s">
        <v>236</v>
      </c>
      <c r="D26" s="17" t="s">
        <v>216</v>
      </c>
    </row>
    <row r="27" spans="1:4">
      <c r="A27" s="13" t="s">
        <v>30</v>
      </c>
      <c r="B27" s="17" t="s">
        <v>59</v>
      </c>
      <c r="C27" s="17" t="s">
        <v>237</v>
      </c>
      <c r="D27" s="17" t="s">
        <v>215</v>
      </c>
    </row>
    <row r="28" spans="1:4">
      <c r="A28" s="13" t="s">
        <v>31</v>
      </c>
      <c r="B28" s="17" t="s">
        <v>59</v>
      </c>
      <c r="C28" s="17" t="s">
        <v>238</v>
      </c>
      <c r="D28" s="17" t="s">
        <v>216</v>
      </c>
    </row>
    <row r="29" spans="1:4">
      <c r="A29" s="13" t="s">
        <v>32</v>
      </c>
      <c r="B29" s="17" t="s">
        <v>59</v>
      </c>
      <c r="C29" s="17" t="s">
        <v>239</v>
      </c>
      <c r="D29" s="17" t="s">
        <v>215</v>
      </c>
    </row>
    <row r="30" spans="1:4">
      <c r="A30" s="13" t="s">
        <v>33</v>
      </c>
      <c r="B30" s="17" t="s">
        <v>59</v>
      </c>
      <c r="C30" s="17" t="s">
        <v>240</v>
      </c>
      <c r="D30" s="17" t="s">
        <v>216</v>
      </c>
    </row>
    <row r="31" spans="1:4">
      <c r="A31" s="13" t="s">
        <v>34</v>
      </c>
      <c r="B31" s="17" t="s">
        <v>59</v>
      </c>
      <c r="C31" s="17" t="s">
        <v>241</v>
      </c>
      <c r="D31" s="17" t="s">
        <v>215</v>
      </c>
    </row>
    <row r="32" spans="1:4">
      <c r="A32" s="13" t="s">
        <v>35</v>
      </c>
      <c r="B32" s="17" t="s">
        <v>59</v>
      </c>
      <c r="C32" s="17" t="s">
        <v>242</v>
      </c>
      <c r="D32" s="17" t="s">
        <v>216</v>
      </c>
    </row>
    <row r="33" spans="1:4">
      <c r="A33" s="13" t="s">
        <v>36</v>
      </c>
      <c r="B33" s="17" t="s">
        <v>59</v>
      </c>
      <c r="C33" s="17" t="s">
        <v>243</v>
      </c>
      <c r="D33" s="17" t="s">
        <v>215</v>
      </c>
    </row>
    <row r="34" spans="1:4">
      <c r="A34" s="13" t="s">
        <v>37</v>
      </c>
      <c r="B34" s="17" t="s">
        <v>59</v>
      </c>
      <c r="C34" s="17" t="s">
        <v>244</v>
      </c>
      <c r="D34" s="17" t="s">
        <v>216</v>
      </c>
    </row>
    <row r="35" spans="1:4" hidden="1">
      <c r="A35" s="13" t="s">
        <v>38</v>
      </c>
      <c r="B35" s="17"/>
      <c r="C35" s="17"/>
      <c r="D35" s="17"/>
    </row>
    <row r="36" spans="1:4" hidden="1">
      <c r="A36" s="13" t="s">
        <v>39</v>
      </c>
      <c r="B36" s="17"/>
      <c r="C36" s="17"/>
      <c r="D36" s="17"/>
    </row>
    <row r="37" spans="1:4" hidden="1">
      <c r="A37" s="13" t="s">
        <v>40</v>
      </c>
      <c r="B37" s="17"/>
      <c r="C37" s="17"/>
      <c r="D37" s="17"/>
    </row>
    <row r="38" spans="1:4" hidden="1">
      <c r="A38" s="13" t="s">
        <v>41</v>
      </c>
      <c r="B38" s="17"/>
      <c r="C38" s="17"/>
      <c r="D38" s="17"/>
    </row>
    <row r="39" spans="1:4" hidden="1">
      <c r="A39" s="13" t="s">
        <v>42</v>
      </c>
      <c r="B39" s="17"/>
      <c r="C39" s="17"/>
      <c r="D39" s="17"/>
    </row>
    <row r="40" spans="1:4" hidden="1">
      <c r="A40" s="13" t="s">
        <v>43</v>
      </c>
      <c r="B40" s="17"/>
      <c r="C40" s="17"/>
      <c r="D40" s="17"/>
    </row>
    <row r="41" spans="1:4" hidden="1">
      <c r="A41" s="13" t="s">
        <v>44</v>
      </c>
      <c r="B41" s="17"/>
      <c r="C41" s="17"/>
      <c r="D41" s="17"/>
    </row>
    <row r="42" spans="1:4" hidden="1">
      <c r="A42" s="13" t="s">
        <v>45</v>
      </c>
      <c r="B42" s="17"/>
      <c r="C42" s="17"/>
      <c r="D42" s="17"/>
    </row>
    <row r="43" spans="1:4" hidden="1">
      <c r="A43" s="13" t="s">
        <v>46</v>
      </c>
      <c r="B43" s="17"/>
      <c r="C43" s="17"/>
      <c r="D43" s="17"/>
    </row>
    <row r="44" spans="1:4" hidden="1">
      <c r="A44" s="13" t="s">
        <v>47</v>
      </c>
      <c r="B44" s="17"/>
      <c r="C44" s="17"/>
      <c r="D44" s="17"/>
    </row>
    <row r="45" spans="1:4" hidden="1">
      <c r="A45" s="13" t="s">
        <v>48</v>
      </c>
      <c r="B45" s="17"/>
      <c r="C45" s="17"/>
      <c r="D45" s="17"/>
    </row>
    <row r="46" spans="1:4" hidden="1">
      <c r="A46" s="13" t="s">
        <v>49</v>
      </c>
      <c r="B46" s="17"/>
      <c r="C46" s="17"/>
      <c r="D46" s="17"/>
    </row>
    <row r="47" spans="1:4" hidden="1">
      <c r="A47" s="13" t="s">
        <v>50</v>
      </c>
      <c r="B47" s="17"/>
      <c r="C47" s="17"/>
      <c r="D47" s="17"/>
    </row>
    <row r="48" spans="1:4" hidden="1">
      <c r="A48" s="13" t="s">
        <v>51</v>
      </c>
      <c r="B48" s="17"/>
      <c r="C48" s="17"/>
      <c r="D48" s="17"/>
    </row>
    <row r="49" spans="1:4" hidden="1">
      <c r="A49" s="13" t="s">
        <v>52</v>
      </c>
      <c r="B49" s="17"/>
      <c r="C49" s="17"/>
      <c r="D49" s="17"/>
    </row>
    <row r="50" spans="1:4" hidden="1">
      <c r="A50" s="13" t="s">
        <v>53</v>
      </c>
      <c r="B50" s="17"/>
      <c r="C50" s="17"/>
      <c r="D50" s="17"/>
    </row>
    <row r="51" spans="1:4" hidden="1">
      <c r="A51" s="13" t="s">
        <v>54</v>
      </c>
      <c r="B51" s="17"/>
      <c r="C51" s="17"/>
      <c r="D51" s="17"/>
    </row>
    <row r="52" spans="1:4" hidden="1">
      <c r="A52" s="13" t="s">
        <v>103</v>
      </c>
      <c r="B52" s="17"/>
      <c r="C52" s="17"/>
      <c r="D52" s="17"/>
    </row>
    <row r="53" spans="1:4" hidden="1">
      <c r="A53" s="13" t="s">
        <v>104</v>
      </c>
      <c r="B53" s="17"/>
      <c r="C53" s="17"/>
      <c r="D53" s="17"/>
    </row>
    <row r="54" spans="1:4" hidden="1">
      <c r="A54" s="13" t="s">
        <v>105</v>
      </c>
      <c r="B54" s="17"/>
      <c r="C54" s="17"/>
      <c r="D54" s="17"/>
    </row>
    <row r="55" spans="1:4" hidden="1">
      <c r="A55" s="13" t="s">
        <v>106</v>
      </c>
      <c r="B55" s="17"/>
      <c r="C55" s="17"/>
      <c r="D55" s="17"/>
    </row>
    <row r="56" spans="1:4" hidden="1">
      <c r="A56" s="13" t="s">
        <v>107</v>
      </c>
      <c r="B56" s="17"/>
      <c r="C56" s="17"/>
      <c r="D56" s="17"/>
    </row>
    <row r="57" spans="1:4" hidden="1">
      <c r="A57" s="17" t="s">
        <v>108</v>
      </c>
      <c r="B57" s="17"/>
      <c r="C57" s="17"/>
      <c r="D57" s="17"/>
    </row>
  </sheetData>
  <sheetProtection sheet="1" objects="1" scenarios="1"/>
  <sortState ref="C2:D5">
    <sortCondition ref="C2:C5"/>
  </sortState>
  <pageMargins left="0.7" right="0.7" top="0.75" bottom="0.75" header="0.3" footer="0.3"/>
  <tableParts count="1">
    <tablePart r:id="rId1"/>
  </tableParts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H368"/>
  <sheetViews>
    <sheetView showZeros="0" workbookViewId="0">
      <pane ySplit="1" topLeftCell="A2" activePane="bottomLeft" state="frozenSplit"/>
      <selection pane="bottomLeft" activeCell="J42" sqref="J42"/>
    </sheetView>
  </sheetViews>
  <sheetFormatPr baseColWidth="10" defaultRowHeight="14.25" customHeight="1"/>
  <cols>
    <col min="1" max="1" width="10.28515625" style="2" customWidth="1"/>
    <col min="2" max="2" width="3.85546875" style="1" hidden="1" customWidth="1"/>
    <col min="3" max="6" width="13" style="3" customWidth="1"/>
    <col min="7" max="16384" width="11.42578125" style="4"/>
  </cols>
  <sheetData>
    <row r="1" spans="1:8" s="6" customFormat="1" ht="28.5" customHeight="1">
      <c r="A1" s="11" t="s">
        <v>12</v>
      </c>
      <c r="B1" s="12" t="s">
        <v>13</v>
      </c>
      <c r="C1" s="16" t="s">
        <v>61</v>
      </c>
      <c r="D1" s="16" t="s">
        <v>60</v>
      </c>
      <c r="E1" s="16" t="s">
        <v>62</v>
      </c>
      <c r="F1" s="16" t="s">
        <v>63</v>
      </c>
    </row>
    <row r="2" spans="1:8" ht="14.25" customHeight="1">
      <c r="A2" s="10">
        <f>+Paramètres!F2</f>
        <v>42736</v>
      </c>
      <c r="B2" s="7">
        <f>WEEKDAY(Tableau1[[#This Row],[Date]],2)</f>
        <v>7</v>
      </c>
      <c r="C2" s="5">
        <f>HLOOKUP(Tableau1[[#This Row],[Date]],JANV!$J$5:$AN$10,4)</f>
        <v>0</v>
      </c>
      <c r="D2" s="5">
        <f>HLOOKUP(Tableau1[[#This Row],[Date]],JANV!$J$5:$AN$10,5)</f>
        <v>0</v>
      </c>
      <c r="E2" s="5">
        <f>HLOOKUP(Tableau1[[#This Row],[Date]],JANV!$J$5:$AN$10,6)</f>
        <v>0</v>
      </c>
      <c r="F2" s="5" t="e">
        <f>HLOOKUP(Tableau1[[#This Row],[Date]],JANV!$J$5:$AN$10,7)</f>
        <v>#REF!</v>
      </c>
      <c r="H2" s="4">
        <f>MONTH(Tableau1[[#This Row],[Date]])</f>
        <v>1</v>
      </c>
    </row>
    <row r="3" spans="1:8" ht="14.25" customHeight="1">
      <c r="A3" s="10">
        <f>+A2+1</f>
        <v>42737</v>
      </c>
      <c r="B3" s="7">
        <f>WEEKDAY(Tableau1[[#This Row],[Date]],2)</f>
        <v>1</v>
      </c>
      <c r="C3" s="5">
        <f>HLOOKUP(Tableau1[[#This Row],[Date]],JANV!$J$5:$AN$10,4)</f>
        <v>0</v>
      </c>
      <c r="D3" s="5">
        <f>HLOOKUP(Tableau1[[#This Row],[Date]],JANV!$J$5:$AN$10,5)</f>
        <v>0</v>
      </c>
      <c r="E3" s="5">
        <f>HLOOKUP(Tableau1[[#This Row],[Date]],JANV!$J$5:$AN$10,6)</f>
        <v>0</v>
      </c>
      <c r="F3" s="5" t="e">
        <f>HLOOKUP(Tableau1[[#This Row],[Date]],JANV!$J$5:$AN$10,7)</f>
        <v>#REF!</v>
      </c>
      <c r="H3" s="4">
        <f>MONTH(Tableau1[[#This Row],[Date]])</f>
        <v>1</v>
      </c>
    </row>
    <row r="4" spans="1:8" ht="14.25" customHeight="1">
      <c r="A4" s="10">
        <f>+A3+1</f>
        <v>42738</v>
      </c>
      <c r="B4" s="7">
        <f>WEEKDAY(Tableau1[[#This Row],[Date]],2)</f>
        <v>2</v>
      </c>
      <c r="C4" s="5">
        <f>HLOOKUP(Tableau1[[#This Row],[Date]],JANV!$J$5:$AN$10,4)</f>
        <v>0</v>
      </c>
      <c r="D4" s="5">
        <f>HLOOKUP(Tableau1[[#This Row],[Date]],JANV!$J$5:$AN$10,5)</f>
        <v>0</v>
      </c>
      <c r="E4" s="5">
        <f>HLOOKUP(Tableau1[[#This Row],[Date]],JANV!$J$5:$AN$10,6)</f>
        <v>0</v>
      </c>
      <c r="F4" s="5" t="e">
        <f>HLOOKUP(Tableau1[[#This Row],[Date]],JANV!$J$5:$AN$10,7)</f>
        <v>#REF!</v>
      </c>
      <c r="H4" s="4">
        <f>MONTH(Tableau1[[#This Row],[Date]])</f>
        <v>1</v>
      </c>
    </row>
    <row r="5" spans="1:8" ht="14.25" customHeight="1">
      <c r="A5" s="10">
        <f t="shared" ref="A5:A68" si="0">+A4+1</f>
        <v>42739</v>
      </c>
      <c r="B5" s="7">
        <f>WEEKDAY(Tableau1[[#This Row],[Date]],2)</f>
        <v>3</v>
      </c>
      <c r="C5" s="5">
        <f>HLOOKUP(Tableau1[[#This Row],[Date]],JANV!$J$5:$AN$10,4)</f>
        <v>0</v>
      </c>
      <c r="D5" s="5">
        <f>HLOOKUP(Tableau1[[#This Row],[Date]],JANV!$J$5:$AN$10,5)</f>
        <v>0</v>
      </c>
      <c r="E5" s="5">
        <f>HLOOKUP(Tableau1[[#This Row],[Date]],JANV!$J$5:$AN$10,6)</f>
        <v>0</v>
      </c>
      <c r="F5" s="5" t="e">
        <f>HLOOKUP(Tableau1[[#This Row],[Date]],JANV!$J$5:$AN$10,7)</f>
        <v>#REF!</v>
      </c>
      <c r="H5" s="4">
        <f>MONTH(Tableau1[[#This Row],[Date]])</f>
        <v>1</v>
      </c>
    </row>
    <row r="6" spans="1:8" ht="14.25" customHeight="1">
      <c r="A6" s="10">
        <f t="shared" si="0"/>
        <v>42740</v>
      </c>
      <c r="B6" s="7">
        <f>WEEKDAY(Tableau1[[#This Row],[Date]],2)</f>
        <v>4</v>
      </c>
      <c r="C6" s="5">
        <f>HLOOKUP(Tableau1[[#This Row],[Date]],JANV!$J$5:$AN$10,4)</f>
        <v>0</v>
      </c>
      <c r="D6" s="5">
        <f>HLOOKUP(Tableau1[[#This Row],[Date]],JANV!$J$5:$AN$10,5)</f>
        <v>0</v>
      </c>
      <c r="E6" s="5">
        <f>HLOOKUP(Tableau1[[#This Row],[Date]],JANV!$J$5:$AN$10,6)</f>
        <v>0</v>
      </c>
      <c r="F6" s="5" t="e">
        <f>HLOOKUP(Tableau1[[#This Row],[Date]],JANV!$J$5:$AN$10,7)</f>
        <v>#REF!</v>
      </c>
      <c r="H6" s="4">
        <f>MONTH(Tableau1[[#This Row],[Date]])</f>
        <v>1</v>
      </c>
    </row>
    <row r="7" spans="1:8" ht="14.25" customHeight="1">
      <c r="A7" s="10">
        <f t="shared" si="0"/>
        <v>42741</v>
      </c>
      <c r="B7" s="7">
        <f>WEEKDAY(Tableau1[[#This Row],[Date]],2)</f>
        <v>5</v>
      </c>
      <c r="C7" s="5">
        <f>HLOOKUP(Tableau1[[#This Row],[Date]],JANV!$J$5:$AN$10,4)</f>
        <v>0</v>
      </c>
      <c r="D7" s="5">
        <f>HLOOKUP(Tableau1[[#This Row],[Date]],JANV!$J$5:$AN$10,5)</f>
        <v>0</v>
      </c>
      <c r="E7" s="5">
        <f>HLOOKUP(Tableau1[[#This Row],[Date]],JANV!$J$5:$AN$10,6)</f>
        <v>0</v>
      </c>
      <c r="F7" s="5" t="e">
        <f>HLOOKUP(Tableau1[[#This Row],[Date]],JANV!$J$5:$AN$10,7)</f>
        <v>#REF!</v>
      </c>
      <c r="H7" s="4">
        <f>MONTH(Tableau1[[#This Row],[Date]])</f>
        <v>1</v>
      </c>
    </row>
    <row r="8" spans="1:8" ht="14.25" customHeight="1">
      <c r="A8" s="10">
        <f t="shared" si="0"/>
        <v>42742</v>
      </c>
      <c r="B8" s="7">
        <f>WEEKDAY(Tableau1[[#This Row],[Date]],2)</f>
        <v>6</v>
      </c>
      <c r="C8" s="5">
        <f>HLOOKUP(Tableau1[[#This Row],[Date]],JANV!$J$5:$AN$10,4)</f>
        <v>0</v>
      </c>
      <c r="D8" s="5">
        <f>HLOOKUP(Tableau1[[#This Row],[Date]],JANV!$J$5:$AN$10,5)</f>
        <v>0</v>
      </c>
      <c r="E8" s="5">
        <f>HLOOKUP(Tableau1[[#This Row],[Date]],JANV!$J$5:$AN$10,6)</f>
        <v>0</v>
      </c>
      <c r="F8" s="5" t="e">
        <f>HLOOKUP(Tableau1[[#This Row],[Date]],JANV!$J$5:$AN$10,7)</f>
        <v>#REF!</v>
      </c>
      <c r="H8" s="4">
        <f>MONTH(Tableau1[[#This Row],[Date]])</f>
        <v>1</v>
      </c>
    </row>
    <row r="9" spans="1:8" ht="14.25" customHeight="1">
      <c r="A9" s="10">
        <f t="shared" si="0"/>
        <v>42743</v>
      </c>
      <c r="B9" s="7">
        <f>WEEKDAY(Tableau1[[#This Row],[Date]],2)</f>
        <v>7</v>
      </c>
      <c r="C9" s="5">
        <f>HLOOKUP(Tableau1[[#This Row],[Date]],JANV!$J$5:$AN$10,4)</f>
        <v>0</v>
      </c>
      <c r="D9" s="5">
        <f>HLOOKUP(Tableau1[[#This Row],[Date]],JANV!$J$5:$AN$10,5)</f>
        <v>0</v>
      </c>
      <c r="E9" s="5">
        <f>HLOOKUP(Tableau1[[#This Row],[Date]],JANV!$J$5:$AN$10,6)</f>
        <v>0</v>
      </c>
      <c r="F9" s="5" t="e">
        <f>HLOOKUP(Tableau1[[#This Row],[Date]],JANV!$J$5:$AN$10,7)</f>
        <v>#REF!</v>
      </c>
      <c r="H9" s="4">
        <f>MONTH(Tableau1[[#This Row],[Date]])</f>
        <v>1</v>
      </c>
    </row>
    <row r="10" spans="1:8" ht="14.25" customHeight="1">
      <c r="A10" s="10">
        <f t="shared" si="0"/>
        <v>42744</v>
      </c>
      <c r="B10" s="7">
        <f>WEEKDAY(Tableau1[[#This Row],[Date]],2)</f>
        <v>1</v>
      </c>
      <c r="C10" s="5">
        <f>HLOOKUP(Tableau1[[#This Row],[Date]],JANV!$J$5:$AN$10,4)</f>
        <v>0</v>
      </c>
      <c r="D10" s="5">
        <f>HLOOKUP(Tableau1[[#This Row],[Date]],JANV!$J$5:$AN$10,5)</f>
        <v>0</v>
      </c>
      <c r="E10" s="5">
        <f>HLOOKUP(Tableau1[[#This Row],[Date]],JANV!$J$5:$AN$10,6)</f>
        <v>0</v>
      </c>
      <c r="F10" s="5" t="e">
        <f>HLOOKUP(Tableau1[[#This Row],[Date]],JANV!$J$5:$AN$10,7)</f>
        <v>#REF!</v>
      </c>
      <c r="H10" s="4">
        <f>MONTH(Tableau1[[#This Row],[Date]])</f>
        <v>1</v>
      </c>
    </row>
    <row r="11" spans="1:8" ht="14.25" customHeight="1">
      <c r="A11" s="10">
        <f t="shared" si="0"/>
        <v>42745</v>
      </c>
      <c r="B11" s="7">
        <f>WEEKDAY(Tableau1[[#This Row],[Date]],2)</f>
        <v>2</v>
      </c>
      <c r="C11" s="5">
        <f>HLOOKUP(Tableau1[[#This Row],[Date]],JANV!$J$5:$AN$10,4)</f>
        <v>0</v>
      </c>
      <c r="D11" s="5">
        <f>HLOOKUP(Tableau1[[#This Row],[Date]],JANV!$J$5:$AN$10,5)</f>
        <v>0</v>
      </c>
      <c r="E11" s="5">
        <f>HLOOKUP(Tableau1[[#This Row],[Date]],JANV!$J$5:$AN$10,6)</f>
        <v>0</v>
      </c>
      <c r="F11" s="5" t="e">
        <f>HLOOKUP(Tableau1[[#This Row],[Date]],JANV!$J$5:$AN$10,7)</f>
        <v>#REF!</v>
      </c>
      <c r="H11" s="4">
        <f>MONTH(Tableau1[[#This Row],[Date]])</f>
        <v>1</v>
      </c>
    </row>
    <row r="12" spans="1:8" ht="14.25" customHeight="1">
      <c r="A12" s="10">
        <f t="shared" si="0"/>
        <v>42746</v>
      </c>
      <c r="B12" s="7">
        <f>WEEKDAY(Tableau1[[#This Row],[Date]],2)</f>
        <v>3</v>
      </c>
      <c r="C12" s="5">
        <f>HLOOKUP(Tableau1[[#This Row],[Date]],JANV!$J$5:$AN$10,4)</f>
        <v>0</v>
      </c>
      <c r="D12" s="5">
        <f>HLOOKUP(Tableau1[[#This Row],[Date]],JANV!$J$5:$AN$10,5)</f>
        <v>0</v>
      </c>
      <c r="E12" s="5">
        <f>HLOOKUP(Tableau1[[#This Row],[Date]],JANV!$J$5:$AN$10,6)</f>
        <v>0</v>
      </c>
      <c r="F12" s="5" t="e">
        <f>HLOOKUP(Tableau1[[#This Row],[Date]],JANV!$J$5:$AN$10,7)</f>
        <v>#REF!</v>
      </c>
      <c r="H12" s="4">
        <f>MONTH(Tableau1[[#This Row],[Date]])</f>
        <v>1</v>
      </c>
    </row>
    <row r="13" spans="1:8" ht="14.25" customHeight="1">
      <c r="A13" s="10">
        <f t="shared" si="0"/>
        <v>42747</v>
      </c>
      <c r="B13" s="7">
        <f>WEEKDAY(Tableau1[[#This Row],[Date]],2)</f>
        <v>4</v>
      </c>
      <c r="C13" s="5">
        <f>HLOOKUP(Tableau1[[#This Row],[Date]],JANV!$J$5:$AN$10,4)</f>
        <v>0</v>
      </c>
      <c r="D13" s="5">
        <f>HLOOKUP(Tableau1[[#This Row],[Date]],JANV!$J$5:$AN$10,5)</f>
        <v>0</v>
      </c>
      <c r="E13" s="5">
        <f>HLOOKUP(Tableau1[[#This Row],[Date]],JANV!$J$5:$AN$10,6)</f>
        <v>0</v>
      </c>
      <c r="F13" s="5" t="e">
        <f>HLOOKUP(Tableau1[[#This Row],[Date]],JANV!$J$5:$AN$10,7)</f>
        <v>#REF!</v>
      </c>
      <c r="H13" s="4">
        <f>MONTH(Tableau1[[#This Row],[Date]])</f>
        <v>1</v>
      </c>
    </row>
    <row r="14" spans="1:8" ht="14.25" customHeight="1">
      <c r="A14" s="10">
        <f t="shared" si="0"/>
        <v>42748</v>
      </c>
      <c r="B14" s="7">
        <f>WEEKDAY(Tableau1[[#This Row],[Date]],2)</f>
        <v>5</v>
      </c>
      <c r="C14" s="5">
        <f>HLOOKUP(Tableau1[[#This Row],[Date]],JANV!$J$5:$AN$10,4)</f>
        <v>0</v>
      </c>
      <c r="D14" s="5">
        <f>HLOOKUP(Tableau1[[#This Row],[Date]],JANV!$J$5:$AN$10,5)</f>
        <v>0</v>
      </c>
      <c r="E14" s="5">
        <f>HLOOKUP(Tableau1[[#This Row],[Date]],JANV!$J$5:$AN$10,6)</f>
        <v>0</v>
      </c>
      <c r="F14" s="5" t="e">
        <f>HLOOKUP(Tableau1[[#This Row],[Date]],JANV!$J$5:$AN$10,7)</f>
        <v>#REF!</v>
      </c>
      <c r="H14" s="4">
        <f>MONTH(Tableau1[[#This Row],[Date]])</f>
        <v>1</v>
      </c>
    </row>
    <row r="15" spans="1:8" ht="14.25" customHeight="1">
      <c r="A15" s="10">
        <f t="shared" si="0"/>
        <v>42749</v>
      </c>
      <c r="B15" s="7">
        <f>WEEKDAY(Tableau1[[#This Row],[Date]],2)</f>
        <v>6</v>
      </c>
      <c r="C15" s="5">
        <f>HLOOKUP(Tableau1[[#This Row],[Date]],JANV!$J$5:$AN$10,4)</f>
        <v>0</v>
      </c>
      <c r="D15" s="5">
        <f>HLOOKUP(Tableau1[[#This Row],[Date]],JANV!$J$5:$AN$10,5)</f>
        <v>0</v>
      </c>
      <c r="E15" s="5">
        <f>HLOOKUP(Tableau1[[#This Row],[Date]],JANV!$J$5:$AN$10,6)</f>
        <v>0</v>
      </c>
      <c r="F15" s="5" t="e">
        <f>HLOOKUP(Tableau1[[#This Row],[Date]],JANV!$J$5:$AN$10,7)</f>
        <v>#REF!</v>
      </c>
      <c r="H15" s="4">
        <f>MONTH(Tableau1[[#This Row],[Date]])</f>
        <v>1</v>
      </c>
    </row>
    <row r="16" spans="1:8" ht="14.25" customHeight="1">
      <c r="A16" s="10">
        <f t="shared" si="0"/>
        <v>42750</v>
      </c>
      <c r="B16" s="7">
        <f>WEEKDAY(Tableau1[[#This Row],[Date]],2)</f>
        <v>7</v>
      </c>
      <c r="C16" s="5">
        <f>HLOOKUP(Tableau1[[#This Row],[Date]],JANV!$J$5:$AN$10,4)</f>
        <v>0</v>
      </c>
      <c r="D16" s="5">
        <f>HLOOKUP(Tableau1[[#This Row],[Date]],JANV!$J$5:$AN$10,5)</f>
        <v>0</v>
      </c>
      <c r="E16" s="5">
        <f>HLOOKUP(Tableau1[[#This Row],[Date]],JANV!$J$5:$AN$10,6)</f>
        <v>0</v>
      </c>
      <c r="F16" s="5" t="e">
        <f>HLOOKUP(Tableau1[[#This Row],[Date]],JANV!$J$5:$AN$10,7)</f>
        <v>#REF!</v>
      </c>
      <c r="H16" s="4">
        <f>MONTH(Tableau1[[#This Row],[Date]])</f>
        <v>1</v>
      </c>
    </row>
    <row r="17" spans="1:8" ht="14.25" customHeight="1">
      <c r="A17" s="10">
        <f t="shared" si="0"/>
        <v>42751</v>
      </c>
      <c r="B17" s="7">
        <f>WEEKDAY(Tableau1[[#This Row],[Date]],2)</f>
        <v>1</v>
      </c>
      <c r="C17" s="5">
        <f>HLOOKUP(Tableau1[[#This Row],[Date]],JANV!$J$5:$AN$10,4)</f>
        <v>0</v>
      </c>
      <c r="D17" s="5">
        <f>HLOOKUP(Tableau1[[#This Row],[Date]],JANV!$J$5:$AN$10,5)</f>
        <v>0</v>
      </c>
      <c r="E17" s="5">
        <f>HLOOKUP(Tableau1[[#This Row],[Date]],JANV!$J$5:$AN$10,6)</f>
        <v>0</v>
      </c>
      <c r="F17" s="5" t="e">
        <f>HLOOKUP(Tableau1[[#This Row],[Date]],JANV!$J$5:$AN$10,7)</f>
        <v>#REF!</v>
      </c>
      <c r="H17" s="4">
        <f>MONTH(Tableau1[[#This Row],[Date]])</f>
        <v>1</v>
      </c>
    </row>
    <row r="18" spans="1:8" ht="14.25" customHeight="1">
      <c r="A18" s="10">
        <f t="shared" si="0"/>
        <v>42752</v>
      </c>
      <c r="B18" s="7">
        <f>WEEKDAY(Tableau1[[#This Row],[Date]],2)</f>
        <v>2</v>
      </c>
      <c r="C18" s="5">
        <f>HLOOKUP(Tableau1[[#This Row],[Date]],JANV!$J$5:$AN$10,4)</f>
        <v>0</v>
      </c>
      <c r="D18" s="5">
        <f>HLOOKUP(Tableau1[[#This Row],[Date]],JANV!$J$5:$AN$10,5)</f>
        <v>0</v>
      </c>
      <c r="E18" s="5">
        <f>HLOOKUP(Tableau1[[#This Row],[Date]],JANV!$J$5:$AN$10,6)</f>
        <v>0</v>
      </c>
      <c r="F18" s="5" t="e">
        <f>HLOOKUP(Tableau1[[#This Row],[Date]],JANV!$J$5:$AN$10,7)</f>
        <v>#REF!</v>
      </c>
      <c r="H18" s="4">
        <f>MONTH(Tableau1[[#This Row],[Date]])</f>
        <v>1</v>
      </c>
    </row>
    <row r="19" spans="1:8" ht="14.25" customHeight="1">
      <c r="A19" s="10">
        <f t="shared" si="0"/>
        <v>42753</v>
      </c>
      <c r="B19" s="7">
        <f>WEEKDAY(Tableau1[[#This Row],[Date]],2)</f>
        <v>3</v>
      </c>
      <c r="C19" s="5">
        <f>HLOOKUP(Tableau1[[#This Row],[Date]],JANV!$J$5:$AN$10,4)</f>
        <v>0</v>
      </c>
      <c r="D19" s="5">
        <f>HLOOKUP(Tableau1[[#This Row],[Date]],JANV!$J$5:$AN$10,5)</f>
        <v>0</v>
      </c>
      <c r="E19" s="5">
        <f>HLOOKUP(Tableau1[[#This Row],[Date]],JANV!$J$5:$AN$10,6)</f>
        <v>0</v>
      </c>
      <c r="F19" s="5" t="e">
        <f>HLOOKUP(Tableau1[[#This Row],[Date]],JANV!$J$5:$AN$10,7)</f>
        <v>#REF!</v>
      </c>
      <c r="H19" s="4">
        <f>MONTH(Tableau1[[#This Row],[Date]])</f>
        <v>1</v>
      </c>
    </row>
    <row r="20" spans="1:8" ht="14.25" customHeight="1">
      <c r="A20" s="10">
        <f t="shared" si="0"/>
        <v>42754</v>
      </c>
      <c r="B20" s="7">
        <f>WEEKDAY(Tableau1[[#This Row],[Date]],2)</f>
        <v>4</v>
      </c>
      <c r="C20" s="5">
        <f>HLOOKUP(Tableau1[[#This Row],[Date]],JANV!$J$5:$AN$10,4)</f>
        <v>0</v>
      </c>
      <c r="D20" s="5">
        <f>HLOOKUP(Tableau1[[#This Row],[Date]],JANV!$J$5:$AN$10,5)</f>
        <v>0</v>
      </c>
      <c r="E20" s="5">
        <f>HLOOKUP(Tableau1[[#This Row],[Date]],JANV!$J$5:$AN$10,6)</f>
        <v>0</v>
      </c>
      <c r="F20" s="5" t="e">
        <f>HLOOKUP(Tableau1[[#This Row],[Date]],JANV!$J$5:$AN$10,7)</f>
        <v>#REF!</v>
      </c>
      <c r="H20" s="4">
        <f>MONTH(Tableau1[[#This Row],[Date]])</f>
        <v>1</v>
      </c>
    </row>
    <row r="21" spans="1:8" ht="14.25" customHeight="1">
      <c r="A21" s="10">
        <f t="shared" si="0"/>
        <v>42755</v>
      </c>
      <c r="B21" s="7">
        <f>WEEKDAY(Tableau1[[#This Row],[Date]],2)</f>
        <v>5</v>
      </c>
      <c r="C21" s="5">
        <f>HLOOKUP(Tableau1[[#This Row],[Date]],JANV!$J$5:$AN$10,4)</f>
        <v>0</v>
      </c>
      <c r="D21" s="5">
        <f>HLOOKUP(Tableau1[[#This Row],[Date]],JANV!$J$5:$AN$10,5)</f>
        <v>0</v>
      </c>
      <c r="E21" s="5">
        <f>HLOOKUP(Tableau1[[#This Row],[Date]],JANV!$J$5:$AN$10,6)</f>
        <v>0</v>
      </c>
      <c r="F21" s="5" t="e">
        <f>HLOOKUP(Tableau1[[#This Row],[Date]],JANV!$J$5:$AN$10,7)</f>
        <v>#REF!</v>
      </c>
      <c r="H21" s="4">
        <f>MONTH(Tableau1[[#This Row],[Date]])</f>
        <v>1</v>
      </c>
    </row>
    <row r="22" spans="1:8" ht="14.25" customHeight="1">
      <c r="A22" s="10">
        <f t="shared" si="0"/>
        <v>42756</v>
      </c>
      <c r="B22" s="7">
        <f>WEEKDAY(Tableau1[[#This Row],[Date]],2)</f>
        <v>6</v>
      </c>
      <c r="C22" s="5">
        <f>HLOOKUP(Tableau1[[#This Row],[Date]],JANV!$J$5:$AN$10,4)</f>
        <v>0</v>
      </c>
      <c r="D22" s="5">
        <f>HLOOKUP(Tableau1[[#This Row],[Date]],JANV!$J$5:$AN$10,5)</f>
        <v>0</v>
      </c>
      <c r="E22" s="5">
        <f>HLOOKUP(Tableau1[[#This Row],[Date]],JANV!$J$5:$AN$10,6)</f>
        <v>0</v>
      </c>
      <c r="F22" s="5" t="e">
        <f>HLOOKUP(Tableau1[[#This Row],[Date]],JANV!$J$5:$AN$10,7)</f>
        <v>#REF!</v>
      </c>
      <c r="H22" s="4">
        <f>MONTH(Tableau1[[#This Row],[Date]])</f>
        <v>1</v>
      </c>
    </row>
    <row r="23" spans="1:8" ht="14.25" customHeight="1">
      <c r="A23" s="10">
        <f t="shared" si="0"/>
        <v>42757</v>
      </c>
      <c r="B23" s="7">
        <f>WEEKDAY(Tableau1[[#This Row],[Date]],2)</f>
        <v>7</v>
      </c>
      <c r="C23" s="5">
        <f>HLOOKUP(Tableau1[[#This Row],[Date]],JANV!$J$5:$AN$10,4)</f>
        <v>0</v>
      </c>
      <c r="D23" s="5">
        <f>HLOOKUP(Tableau1[[#This Row],[Date]],JANV!$J$5:$AN$10,5)</f>
        <v>0</v>
      </c>
      <c r="E23" s="5">
        <f>HLOOKUP(Tableau1[[#This Row],[Date]],JANV!$J$5:$AN$10,6)</f>
        <v>0</v>
      </c>
      <c r="F23" s="5" t="e">
        <f>HLOOKUP(Tableau1[[#This Row],[Date]],JANV!$J$5:$AN$10,7)</f>
        <v>#REF!</v>
      </c>
      <c r="H23" s="4">
        <f>MONTH(Tableau1[[#This Row],[Date]])</f>
        <v>1</v>
      </c>
    </row>
    <row r="24" spans="1:8" ht="14.25" customHeight="1">
      <c r="A24" s="10">
        <f t="shared" si="0"/>
        <v>42758</v>
      </c>
      <c r="B24" s="7">
        <f>WEEKDAY(Tableau1[[#This Row],[Date]],2)</f>
        <v>1</v>
      </c>
      <c r="C24" s="5">
        <f>HLOOKUP(Tableau1[[#This Row],[Date]],JANV!$J$5:$AN$10,4)</f>
        <v>0</v>
      </c>
      <c r="D24" s="5">
        <f>HLOOKUP(Tableau1[[#This Row],[Date]],JANV!$J$5:$AN$10,5)</f>
        <v>0</v>
      </c>
      <c r="E24" s="5">
        <f>HLOOKUP(Tableau1[[#This Row],[Date]],JANV!$J$5:$AN$10,6)</f>
        <v>0</v>
      </c>
      <c r="F24" s="5" t="e">
        <f>HLOOKUP(Tableau1[[#This Row],[Date]],JANV!$J$5:$AN$10,7)</f>
        <v>#REF!</v>
      </c>
      <c r="H24" s="4">
        <f>MONTH(Tableau1[[#This Row],[Date]])</f>
        <v>1</v>
      </c>
    </row>
    <row r="25" spans="1:8" ht="14.25" customHeight="1">
      <c r="A25" s="10">
        <f t="shared" si="0"/>
        <v>42759</v>
      </c>
      <c r="B25" s="7">
        <f>WEEKDAY(Tableau1[[#This Row],[Date]],2)</f>
        <v>2</v>
      </c>
      <c r="C25" s="5">
        <f>HLOOKUP(Tableau1[[#This Row],[Date]],JANV!$J$5:$AN$10,4)</f>
        <v>0</v>
      </c>
      <c r="D25" s="5">
        <f>HLOOKUP(Tableau1[[#This Row],[Date]],JANV!$J$5:$AN$10,5)</f>
        <v>0</v>
      </c>
      <c r="E25" s="5">
        <f>HLOOKUP(Tableau1[[#This Row],[Date]],JANV!$J$5:$AN$10,6)</f>
        <v>0</v>
      </c>
      <c r="F25" s="5" t="e">
        <f>HLOOKUP(Tableau1[[#This Row],[Date]],JANV!$J$5:$AN$10,7)</f>
        <v>#REF!</v>
      </c>
      <c r="H25" s="4">
        <f>MONTH(Tableau1[[#This Row],[Date]])</f>
        <v>1</v>
      </c>
    </row>
    <row r="26" spans="1:8" ht="14.25" customHeight="1">
      <c r="A26" s="10">
        <f t="shared" si="0"/>
        <v>42760</v>
      </c>
      <c r="B26" s="7">
        <f>WEEKDAY(Tableau1[[#This Row],[Date]],2)</f>
        <v>3</v>
      </c>
      <c r="C26" s="5">
        <f>HLOOKUP(Tableau1[[#This Row],[Date]],JANV!$J$5:$AN$10,4)</f>
        <v>0</v>
      </c>
      <c r="D26" s="5">
        <f>HLOOKUP(Tableau1[[#This Row],[Date]],JANV!$J$5:$AN$10,5)</f>
        <v>0</v>
      </c>
      <c r="E26" s="5">
        <f>HLOOKUP(Tableau1[[#This Row],[Date]],JANV!$J$5:$AN$10,6)</f>
        <v>0</v>
      </c>
      <c r="F26" s="5" t="e">
        <f>HLOOKUP(Tableau1[[#This Row],[Date]],JANV!$J$5:$AN$10,7)</f>
        <v>#REF!</v>
      </c>
      <c r="H26" s="4">
        <f>MONTH(Tableau1[[#This Row],[Date]])</f>
        <v>1</v>
      </c>
    </row>
    <row r="27" spans="1:8" ht="14.25" customHeight="1">
      <c r="A27" s="10">
        <f t="shared" si="0"/>
        <v>42761</v>
      </c>
      <c r="B27" s="7">
        <f>WEEKDAY(Tableau1[[#This Row],[Date]],2)</f>
        <v>4</v>
      </c>
      <c r="C27" s="5">
        <f>HLOOKUP(Tableau1[[#This Row],[Date]],JANV!$J$5:$AN$10,4)</f>
        <v>0</v>
      </c>
      <c r="D27" s="5">
        <f>HLOOKUP(Tableau1[[#This Row],[Date]],JANV!$J$5:$AN$10,5)</f>
        <v>0</v>
      </c>
      <c r="E27" s="5">
        <f>HLOOKUP(Tableau1[[#This Row],[Date]],JANV!$J$5:$AN$10,6)</f>
        <v>0</v>
      </c>
      <c r="F27" s="5" t="e">
        <f>HLOOKUP(Tableau1[[#This Row],[Date]],JANV!$J$5:$AN$10,7)</f>
        <v>#REF!</v>
      </c>
      <c r="H27" s="4">
        <f>MONTH(Tableau1[[#This Row],[Date]])</f>
        <v>1</v>
      </c>
    </row>
    <row r="28" spans="1:8" ht="14.25" customHeight="1">
      <c r="A28" s="10">
        <f t="shared" si="0"/>
        <v>42762</v>
      </c>
      <c r="B28" s="7">
        <f>WEEKDAY(Tableau1[[#This Row],[Date]],2)</f>
        <v>5</v>
      </c>
      <c r="C28" s="5">
        <f>HLOOKUP(Tableau1[[#This Row],[Date]],JANV!$J$5:$AN$10,4)</f>
        <v>0</v>
      </c>
      <c r="D28" s="5">
        <f>HLOOKUP(Tableau1[[#This Row],[Date]],JANV!$J$5:$AN$10,5)</f>
        <v>0</v>
      </c>
      <c r="E28" s="5">
        <f>HLOOKUP(Tableau1[[#This Row],[Date]],JANV!$J$5:$AN$10,6)</f>
        <v>0</v>
      </c>
      <c r="F28" s="5" t="e">
        <f>HLOOKUP(Tableau1[[#This Row],[Date]],JANV!$J$5:$AN$10,7)</f>
        <v>#REF!</v>
      </c>
      <c r="H28" s="4">
        <f>MONTH(Tableau1[[#This Row],[Date]])</f>
        <v>1</v>
      </c>
    </row>
    <row r="29" spans="1:8" ht="14.25" customHeight="1">
      <c r="A29" s="10">
        <f t="shared" si="0"/>
        <v>42763</v>
      </c>
      <c r="B29" s="7">
        <f>WEEKDAY(Tableau1[[#This Row],[Date]],2)</f>
        <v>6</v>
      </c>
      <c r="C29" s="5">
        <f>HLOOKUP(Tableau1[[#This Row],[Date]],JANV!$J$5:$AN$10,4)</f>
        <v>0</v>
      </c>
      <c r="D29" s="5">
        <f>HLOOKUP(Tableau1[[#This Row],[Date]],JANV!$J$5:$AN$10,5)</f>
        <v>0</v>
      </c>
      <c r="E29" s="5">
        <f>HLOOKUP(Tableau1[[#This Row],[Date]],JANV!$J$5:$AN$10,6)</f>
        <v>0</v>
      </c>
      <c r="F29" s="5" t="e">
        <f>HLOOKUP(Tableau1[[#This Row],[Date]],JANV!$J$5:$AN$10,7)</f>
        <v>#REF!</v>
      </c>
      <c r="H29" s="4">
        <f>MONTH(Tableau1[[#This Row],[Date]])</f>
        <v>1</v>
      </c>
    </row>
    <row r="30" spans="1:8" ht="14.25" customHeight="1">
      <c r="A30" s="10">
        <f t="shared" si="0"/>
        <v>42764</v>
      </c>
      <c r="B30" s="7">
        <f>WEEKDAY(Tableau1[[#This Row],[Date]],2)</f>
        <v>7</v>
      </c>
      <c r="C30" s="5">
        <f>HLOOKUP(Tableau1[[#This Row],[Date]],JANV!$J$5:$AN$10,4)</f>
        <v>0</v>
      </c>
      <c r="D30" s="5">
        <f>HLOOKUP(Tableau1[[#This Row],[Date]],JANV!$J$5:$AN$10,5)</f>
        <v>0</v>
      </c>
      <c r="E30" s="5">
        <f>HLOOKUP(Tableau1[[#This Row],[Date]],JANV!$J$5:$AN$10,6)</f>
        <v>0</v>
      </c>
      <c r="F30" s="5" t="e">
        <f>HLOOKUP(Tableau1[[#This Row],[Date]],JANV!$J$5:$AN$10,7)</f>
        <v>#REF!</v>
      </c>
      <c r="H30" s="4">
        <f>MONTH(Tableau1[[#This Row],[Date]])</f>
        <v>1</v>
      </c>
    </row>
    <row r="31" spans="1:8" ht="14.25" customHeight="1">
      <c r="A31" s="10">
        <f t="shared" si="0"/>
        <v>42765</v>
      </c>
      <c r="B31" s="7">
        <f>WEEKDAY(Tableau1[[#This Row],[Date]],2)</f>
        <v>1</v>
      </c>
      <c r="C31" s="5">
        <f>HLOOKUP(Tableau1[[#This Row],[Date]],JANV!$J$5:$AN$10,4)</f>
        <v>0</v>
      </c>
      <c r="D31" s="5">
        <f>HLOOKUP(Tableau1[[#This Row],[Date]],JANV!$J$5:$AN$10,5)</f>
        <v>0</v>
      </c>
      <c r="E31" s="5">
        <f>HLOOKUP(Tableau1[[#This Row],[Date]],JANV!$J$5:$AN$10,6)</f>
        <v>0</v>
      </c>
      <c r="F31" s="5" t="e">
        <f>HLOOKUP(Tableau1[[#This Row],[Date]],JANV!$J$5:$AN$10,7)</f>
        <v>#REF!</v>
      </c>
      <c r="H31" s="4">
        <f>MONTH(Tableau1[[#This Row],[Date]])</f>
        <v>1</v>
      </c>
    </row>
    <row r="32" spans="1:8" ht="14.25" customHeight="1">
      <c r="A32" s="10">
        <f t="shared" si="0"/>
        <v>42766</v>
      </c>
      <c r="B32" s="7">
        <f>WEEKDAY(Tableau1[[#This Row],[Date]],2)</f>
        <v>2</v>
      </c>
      <c r="C32" s="5">
        <f>HLOOKUP(Tableau1[[#This Row],[Date]],JANV!$J$5:$AN$10,4)</f>
        <v>0</v>
      </c>
      <c r="D32" s="5">
        <f>HLOOKUP(Tableau1[[#This Row],[Date]],JANV!$J$5:$AN$10,5)</f>
        <v>0</v>
      </c>
      <c r="E32" s="5">
        <f>HLOOKUP(Tableau1[[#This Row],[Date]],JANV!$J$5:$AN$10,6)</f>
        <v>0</v>
      </c>
      <c r="F32" s="5" t="e">
        <f>HLOOKUP(Tableau1[[#This Row],[Date]],JANV!$J$5:$AN$10,7)</f>
        <v>#REF!</v>
      </c>
      <c r="H32" s="4">
        <f>MONTH(Tableau1[[#This Row],[Date]])</f>
        <v>1</v>
      </c>
    </row>
    <row r="33" spans="1:8" ht="14.25" customHeight="1">
      <c r="A33" s="10">
        <f t="shared" si="0"/>
        <v>42767</v>
      </c>
      <c r="B33" s="7">
        <f>WEEKDAY(Tableau1[[#This Row],[Date]],2)</f>
        <v>3</v>
      </c>
      <c r="C33" s="5">
        <f>HLOOKUP(Tableau1[[#This Row],[Date]],JANV!$J$5:$AN$10,4)</f>
        <v>0</v>
      </c>
      <c r="D33" s="5">
        <f>HLOOKUP(Tableau1[[#This Row],[Date]],JANV!$J$5:$AN$10,5)</f>
        <v>0</v>
      </c>
      <c r="E33" s="5">
        <f>HLOOKUP(Tableau1[[#This Row],[Date]],JANV!$J$5:$AN$10,6)</f>
        <v>0</v>
      </c>
      <c r="F33" s="5" t="e">
        <f>HLOOKUP(Tableau1[[#This Row],[Date]],JANV!$J$5:$AN$10,7)</f>
        <v>#REF!</v>
      </c>
      <c r="H33" s="4">
        <f>MONTH(Tableau1[[#This Row],[Date]])</f>
        <v>2</v>
      </c>
    </row>
    <row r="34" spans="1:8" ht="14.25" customHeight="1">
      <c r="A34" s="10">
        <f t="shared" si="0"/>
        <v>42768</v>
      </c>
      <c r="B34" s="7">
        <f>WEEKDAY(Tableau1[[#This Row],[Date]],2)</f>
        <v>4</v>
      </c>
      <c r="C34" s="5">
        <f>HLOOKUP(Tableau1[[#This Row],[Date]],JANV!$J$5:$AN$10,4)</f>
        <v>0</v>
      </c>
      <c r="D34" s="5">
        <f>HLOOKUP(Tableau1[[#This Row],[Date]],JANV!$J$5:$AN$10,5)</f>
        <v>0</v>
      </c>
      <c r="E34" s="5">
        <f>HLOOKUP(Tableau1[[#This Row],[Date]],JANV!$J$5:$AN$10,6)</f>
        <v>0</v>
      </c>
      <c r="F34" s="5" t="e">
        <f>HLOOKUP(Tableau1[[#This Row],[Date]],JANV!$J$5:$AN$10,7)</f>
        <v>#REF!</v>
      </c>
      <c r="H34" s="4">
        <f>MONTH(Tableau1[[#This Row],[Date]])</f>
        <v>2</v>
      </c>
    </row>
    <row r="35" spans="1:8" ht="14.25" customHeight="1">
      <c r="A35" s="10">
        <f t="shared" si="0"/>
        <v>42769</v>
      </c>
      <c r="B35" s="7">
        <f>WEEKDAY(Tableau1[[#This Row],[Date]],2)</f>
        <v>5</v>
      </c>
      <c r="C35" s="5">
        <f>HLOOKUP(Tableau1[[#This Row],[Date]],JANV!$J$5:$AN$10,4)</f>
        <v>0</v>
      </c>
      <c r="D35" s="5">
        <f>HLOOKUP(Tableau1[[#This Row],[Date]],JANV!$J$5:$AN$10,5)</f>
        <v>0</v>
      </c>
      <c r="E35" s="5">
        <f>HLOOKUP(Tableau1[[#This Row],[Date]],JANV!$J$5:$AN$10,6)</f>
        <v>0</v>
      </c>
      <c r="F35" s="5" t="e">
        <f>HLOOKUP(Tableau1[[#This Row],[Date]],JANV!$J$5:$AN$10,7)</f>
        <v>#REF!</v>
      </c>
      <c r="H35" s="4">
        <f>MONTH(Tableau1[[#This Row],[Date]])</f>
        <v>2</v>
      </c>
    </row>
    <row r="36" spans="1:8" ht="14.25" customHeight="1">
      <c r="A36" s="10">
        <f t="shared" si="0"/>
        <v>42770</v>
      </c>
      <c r="B36" s="7">
        <f>WEEKDAY(Tableau1[[#This Row],[Date]],2)</f>
        <v>6</v>
      </c>
      <c r="C36" s="5">
        <f>HLOOKUP(Tableau1[[#This Row],[Date]],JANV!$J$5:$AN$10,4)</f>
        <v>0</v>
      </c>
      <c r="D36" s="5">
        <f>HLOOKUP(Tableau1[[#This Row],[Date]],JANV!$J$5:$AN$10,5)</f>
        <v>0</v>
      </c>
      <c r="E36" s="5">
        <f>HLOOKUP(Tableau1[[#This Row],[Date]],JANV!$J$5:$AN$10,6)</f>
        <v>0</v>
      </c>
      <c r="F36" s="5" t="e">
        <f>HLOOKUP(Tableau1[[#This Row],[Date]],JANV!$J$5:$AN$10,7)</f>
        <v>#REF!</v>
      </c>
    </row>
    <row r="37" spans="1:8" ht="14.25" customHeight="1">
      <c r="A37" s="10">
        <f t="shared" si="0"/>
        <v>42771</v>
      </c>
      <c r="B37" s="7">
        <f>WEEKDAY(Tableau1[[#This Row],[Date]],2)</f>
        <v>7</v>
      </c>
      <c r="C37" s="5">
        <f>HLOOKUP(Tableau1[[#This Row],[Date]],JANV!$J$5:$AN$10,4)</f>
        <v>0</v>
      </c>
      <c r="D37" s="5">
        <f>HLOOKUP(Tableau1[[#This Row],[Date]],JANV!$J$5:$AN$10,5)</f>
        <v>0</v>
      </c>
      <c r="E37" s="5">
        <f>HLOOKUP(Tableau1[[#This Row],[Date]],JANV!$J$5:$AN$10,6)</f>
        <v>0</v>
      </c>
      <c r="F37" s="5" t="e">
        <f>HLOOKUP(Tableau1[[#This Row],[Date]],JANV!$J$5:$AN$10,7)</f>
        <v>#REF!</v>
      </c>
    </row>
    <row r="38" spans="1:8" ht="14.25" customHeight="1">
      <c r="A38" s="10">
        <f t="shared" si="0"/>
        <v>42772</v>
      </c>
      <c r="B38" s="7">
        <f>WEEKDAY(Tableau1[[#This Row],[Date]],2)</f>
        <v>1</v>
      </c>
      <c r="C38" s="5">
        <f>HLOOKUP(Tableau1[[#This Row],[Date]],JANV!$J$5:$AN$10,4)</f>
        <v>0</v>
      </c>
      <c r="D38" s="5">
        <f>HLOOKUP(Tableau1[[#This Row],[Date]],JANV!$J$5:$AN$10,5)</f>
        <v>0</v>
      </c>
      <c r="E38" s="5">
        <f>HLOOKUP(Tableau1[[#This Row],[Date]],JANV!$J$5:$AN$10,6)</f>
        <v>0</v>
      </c>
      <c r="F38" s="5" t="e">
        <f>HLOOKUP(Tableau1[[#This Row],[Date]],JANV!$J$5:$AN$10,7)</f>
        <v>#REF!</v>
      </c>
    </row>
    <row r="39" spans="1:8" ht="14.25" customHeight="1">
      <c r="A39" s="10">
        <f t="shared" si="0"/>
        <v>42773</v>
      </c>
      <c r="B39" s="7">
        <f>WEEKDAY(Tableau1[[#This Row],[Date]],2)</f>
        <v>2</v>
      </c>
      <c r="C39" s="5">
        <f>HLOOKUP(Tableau1[[#This Row],[Date]],JANV!$J$5:$AN$10,4)</f>
        <v>0</v>
      </c>
      <c r="D39" s="5">
        <f>HLOOKUP(Tableau1[[#This Row],[Date]],JANV!$J$5:$AN$10,5)</f>
        <v>0</v>
      </c>
      <c r="E39" s="5">
        <f>HLOOKUP(Tableau1[[#This Row],[Date]],JANV!$J$5:$AN$10,6)</f>
        <v>0</v>
      </c>
      <c r="F39" s="5" t="e">
        <f>HLOOKUP(Tableau1[[#This Row],[Date]],JANV!$J$5:$AN$10,7)</f>
        <v>#REF!</v>
      </c>
    </row>
    <row r="40" spans="1:8" ht="14.25" customHeight="1">
      <c r="A40" s="10">
        <f t="shared" si="0"/>
        <v>42774</v>
      </c>
      <c r="B40" s="7">
        <f>WEEKDAY(Tableau1[[#This Row],[Date]],2)</f>
        <v>3</v>
      </c>
      <c r="C40" s="5">
        <f>HLOOKUP(Tableau1[[#This Row],[Date]],JANV!$J$5:$AN$10,4)</f>
        <v>0</v>
      </c>
      <c r="D40" s="5">
        <f>HLOOKUP(Tableau1[[#This Row],[Date]],JANV!$J$5:$AN$10,5)</f>
        <v>0</v>
      </c>
      <c r="E40" s="5">
        <f>HLOOKUP(Tableau1[[#This Row],[Date]],JANV!$J$5:$AN$10,6)</f>
        <v>0</v>
      </c>
      <c r="F40" s="5" t="e">
        <f>HLOOKUP(Tableau1[[#This Row],[Date]],JANV!$J$5:$AN$10,7)</f>
        <v>#REF!</v>
      </c>
    </row>
    <row r="41" spans="1:8" ht="14.25" customHeight="1">
      <c r="A41" s="10">
        <f t="shared" si="0"/>
        <v>42775</v>
      </c>
      <c r="B41" s="7">
        <f>WEEKDAY(Tableau1[[#This Row],[Date]],2)</f>
        <v>4</v>
      </c>
      <c r="C41" s="5">
        <f>HLOOKUP(Tableau1[[#This Row],[Date]],JANV!$J$5:$AN$10,4)</f>
        <v>0</v>
      </c>
      <c r="D41" s="5">
        <f>HLOOKUP(Tableau1[[#This Row],[Date]],JANV!$J$5:$AN$10,5)</f>
        <v>0</v>
      </c>
      <c r="E41" s="5">
        <f>HLOOKUP(Tableau1[[#This Row],[Date]],JANV!$J$5:$AN$10,6)</f>
        <v>0</v>
      </c>
      <c r="F41" s="5" t="e">
        <f>HLOOKUP(Tableau1[[#This Row],[Date]],JANV!$J$5:$AN$10,7)</f>
        <v>#REF!</v>
      </c>
    </row>
    <row r="42" spans="1:8" ht="14.25" customHeight="1">
      <c r="A42" s="10">
        <f t="shared" si="0"/>
        <v>42776</v>
      </c>
      <c r="B42" s="7">
        <f>WEEKDAY(Tableau1[[#This Row],[Date]],2)</f>
        <v>5</v>
      </c>
      <c r="C42" s="5">
        <f>HLOOKUP(Tableau1[[#This Row],[Date]],JANV!$J$5:$AN$10,4)</f>
        <v>0</v>
      </c>
      <c r="D42" s="5">
        <f>HLOOKUP(Tableau1[[#This Row],[Date]],JANV!$J$5:$AN$10,5)</f>
        <v>0</v>
      </c>
      <c r="E42" s="5">
        <f>HLOOKUP(Tableau1[[#This Row],[Date]],JANV!$J$5:$AN$10,6)</f>
        <v>0</v>
      </c>
      <c r="F42" s="5" t="e">
        <f>HLOOKUP(Tableau1[[#This Row],[Date]],JANV!$J$5:$AN$10,7)</f>
        <v>#REF!</v>
      </c>
    </row>
    <row r="43" spans="1:8" ht="14.25" customHeight="1">
      <c r="A43" s="10">
        <f t="shared" si="0"/>
        <v>42777</v>
      </c>
      <c r="B43" s="7">
        <f>WEEKDAY(Tableau1[[#This Row],[Date]],2)</f>
        <v>6</v>
      </c>
      <c r="C43" s="5">
        <f>HLOOKUP(Tableau1[[#This Row],[Date]],JANV!$J$5:$AN$10,4)</f>
        <v>0</v>
      </c>
      <c r="D43" s="5">
        <f>HLOOKUP(Tableau1[[#This Row],[Date]],JANV!$J$5:$AN$10,5)</f>
        <v>0</v>
      </c>
      <c r="E43" s="5">
        <f>HLOOKUP(Tableau1[[#This Row],[Date]],JANV!$J$5:$AN$10,6)</f>
        <v>0</v>
      </c>
      <c r="F43" s="5" t="e">
        <f>HLOOKUP(Tableau1[[#This Row],[Date]],JANV!$J$5:$AN$10,7)</f>
        <v>#REF!</v>
      </c>
    </row>
    <row r="44" spans="1:8" ht="14.25" customHeight="1">
      <c r="A44" s="10">
        <f t="shared" si="0"/>
        <v>42778</v>
      </c>
      <c r="B44" s="7">
        <f>WEEKDAY(Tableau1[[#This Row],[Date]],2)</f>
        <v>7</v>
      </c>
      <c r="C44" s="5">
        <f>HLOOKUP(Tableau1[[#This Row],[Date]],JANV!$J$5:$AN$10,4)</f>
        <v>0</v>
      </c>
      <c r="D44" s="5">
        <f>HLOOKUP(Tableau1[[#This Row],[Date]],JANV!$J$5:$AN$10,5)</f>
        <v>0</v>
      </c>
      <c r="E44" s="5">
        <f>HLOOKUP(Tableau1[[#This Row],[Date]],JANV!$J$5:$AN$10,6)</f>
        <v>0</v>
      </c>
      <c r="F44" s="5" t="e">
        <f>HLOOKUP(Tableau1[[#This Row],[Date]],JANV!$J$5:$AN$10,7)</f>
        <v>#REF!</v>
      </c>
    </row>
    <row r="45" spans="1:8" ht="14.25" customHeight="1">
      <c r="A45" s="10">
        <f t="shared" si="0"/>
        <v>42779</v>
      </c>
      <c r="B45" s="7">
        <f>WEEKDAY(Tableau1[[#This Row],[Date]],2)</f>
        <v>1</v>
      </c>
      <c r="C45" s="5">
        <f>HLOOKUP(Tableau1[[#This Row],[Date]],JANV!$J$5:$AN$10,4)</f>
        <v>0</v>
      </c>
      <c r="D45" s="5">
        <f>HLOOKUP(Tableau1[[#This Row],[Date]],JANV!$J$5:$AN$10,5)</f>
        <v>0</v>
      </c>
      <c r="E45" s="5">
        <f>HLOOKUP(Tableau1[[#This Row],[Date]],JANV!$J$5:$AN$10,6)</f>
        <v>0</v>
      </c>
      <c r="F45" s="5" t="e">
        <f>HLOOKUP(Tableau1[[#This Row],[Date]],JANV!$J$5:$AN$10,7)</f>
        <v>#REF!</v>
      </c>
    </row>
    <row r="46" spans="1:8" ht="14.25" customHeight="1">
      <c r="A46" s="10">
        <f t="shared" si="0"/>
        <v>42780</v>
      </c>
      <c r="B46" s="7">
        <f>WEEKDAY(Tableau1[[#This Row],[Date]],2)</f>
        <v>2</v>
      </c>
      <c r="C46" s="5">
        <f>HLOOKUP(Tableau1[[#This Row],[Date]],JANV!$J$5:$AN$10,4)</f>
        <v>0</v>
      </c>
      <c r="D46" s="5">
        <f>HLOOKUP(Tableau1[[#This Row],[Date]],JANV!$J$5:$AN$10,5)</f>
        <v>0</v>
      </c>
      <c r="E46" s="5">
        <f>HLOOKUP(Tableau1[[#This Row],[Date]],JANV!$J$5:$AN$10,6)</f>
        <v>0</v>
      </c>
      <c r="F46" s="5" t="e">
        <f>HLOOKUP(Tableau1[[#This Row],[Date]],JANV!$J$5:$AN$10,7)</f>
        <v>#REF!</v>
      </c>
    </row>
    <row r="47" spans="1:8" ht="14.25" customHeight="1">
      <c r="A47" s="10">
        <f t="shared" si="0"/>
        <v>42781</v>
      </c>
      <c r="B47" s="7">
        <f>WEEKDAY(Tableau1[[#This Row],[Date]],2)</f>
        <v>3</v>
      </c>
      <c r="C47" s="5">
        <f>HLOOKUP(Tableau1[[#This Row],[Date]],JANV!$J$5:$AN$10,4)</f>
        <v>0</v>
      </c>
      <c r="D47" s="5">
        <f>HLOOKUP(Tableau1[[#This Row],[Date]],JANV!$J$5:$AN$10,5)</f>
        <v>0</v>
      </c>
      <c r="E47" s="5">
        <f>HLOOKUP(Tableau1[[#This Row],[Date]],JANV!$J$5:$AN$10,6)</f>
        <v>0</v>
      </c>
      <c r="F47" s="5" t="e">
        <f>HLOOKUP(Tableau1[[#This Row],[Date]],JANV!$J$5:$AN$10,7)</f>
        <v>#REF!</v>
      </c>
    </row>
    <row r="48" spans="1:8" ht="14.25" customHeight="1">
      <c r="A48" s="10">
        <f t="shared" si="0"/>
        <v>42782</v>
      </c>
      <c r="B48" s="7">
        <f>WEEKDAY(Tableau1[[#This Row],[Date]],2)</f>
        <v>4</v>
      </c>
      <c r="C48" s="5">
        <f>HLOOKUP(Tableau1[[#This Row],[Date]],JANV!$J$5:$AN$10,4)</f>
        <v>0</v>
      </c>
      <c r="D48" s="5">
        <f>HLOOKUP(Tableau1[[#This Row],[Date]],JANV!$J$5:$AN$10,5)</f>
        <v>0</v>
      </c>
      <c r="E48" s="5">
        <f>HLOOKUP(Tableau1[[#This Row],[Date]],JANV!$J$5:$AN$10,6)</f>
        <v>0</v>
      </c>
      <c r="F48" s="5" t="e">
        <f>HLOOKUP(Tableau1[[#This Row],[Date]],JANV!$J$5:$AN$10,7)</f>
        <v>#REF!</v>
      </c>
    </row>
    <row r="49" spans="1:6" ht="14.25" customHeight="1">
      <c r="A49" s="10">
        <f t="shared" si="0"/>
        <v>42783</v>
      </c>
      <c r="B49" s="7">
        <f>WEEKDAY(Tableau1[[#This Row],[Date]],2)</f>
        <v>5</v>
      </c>
      <c r="C49" s="5">
        <f>HLOOKUP(Tableau1[[#This Row],[Date]],JANV!$J$5:$AN$10,4)</f>
        <v>0</v>
      </c>
      <c r="D49" s="5">
        <f>HLOOKUP(Tableau1[[#This Row],[Date]],JANV!$J$5:$AN$10,5)</f>
        <v>0</v>
      </c>
      <c r="E49" s="5">
        <f>HLOOKUP(Tableau1[[#This Row],[Date]],JANV!$J$5:$AN$10,6)</f>
        <v>0</v>
      </c>
      <c r="F49" s="5" t="e">
        <f>HLOOKUP(Tableau1[[#This Row],[Date]],JANV!$J$5:$AN$10,7)</f>
        <v>#REF!</v>
      </c>
    </row>
    <row r="50" spans="1:6" ht="14.25" customHeight="1">
      <c r="A50" s="10">
        <f t="shared" si="0"/>
        <v>42784</v>
      </c>
      <c r="B50" s="7">
        <f>WEEKDAY(Tableau1[[#This Row],[Date]],2)</f>
        <v>6</v>
      </c>
      <c r="C50" s="5">
        <f>HLOOKUP(Tableau1[[#This Row],[Date]],JANV!$J$5:$AN$10,4)</f>
        <v>0</v>
      </c>
      <c r="D50" s="5">
        <f>HLOOKUP(Tableau1[[#This Row],[Date]],JANV!$J$5:$AN$10,5)</f>
        <v>0</v>
      </c>
      <c r="E50" s="5">
        <f>HLOOKUP(Tableau1[[#This Row],[Date]],JANV!$J$5:$AN$10,6)</f>
        <v>0</v>
      </c>
      <c r="F50" s="5" t="e">
        <f>HLOOKUP(Tableau1[[#This Row],[Date]],JANV!$J$5:$AN$10,7)</f>
        <v>#REF!</v>
      </c>
    </row>
    <row r="51" spans="1:6" ht="14.25" customHeight="1">
      <c r="A51" s="10">
        <f t="shared" si="0"/>
        <v>42785</v>
      </c>
      <c r="B51" s="7">
        <f>WEEKDAY(Tableau1[[#This Row],[Date]],2)</f>
        <v>7</v>
      </c>
      <c r="C51" s="5">
        <f>HLOOKUP(Tableau1[[#This Row],[Date]],JANV!$J$5:$AN$10,4)</f>
        <v>0</v>
      </c>
      <c r="D51" s="5">
        <f>HLOOKUP(Tableau1[[#This Row],[Date]],JANV!$J$5:$AN$10,5)</f>
        <v>0</v>
      </c>
      <c r="E51" s="5">
        <f>HLOOKUP(Tableau1[[#This Row],[Date]],JANV!$J$5:$AN$10,6)</f>
        <v>0</v>
      </c>
      <c r="F51" s="5" t="e">
        <f>HLOOKUP(Tableau1[[#This Row],[Date]],JANV!$J$5:$AN$10,7)</f>
        <v>#REF!</v>
      </c>
    </row>
    <row r="52" spans="1:6" ht="14.25" customHeight="1">
      <c r="A52" s="10">
        <f t="shared" si="0"/>
        <v>42786</v>
      </c>
      <c r="B52" s="7">
        <f>WEEKDAY(Tableau1[[#This Row],[Date]],2)</f>
        <v>1</v>
      </c>
      <c r="C52" s="5">
        <f>HLOOKUP(Tableau1[[#This Row],[Date]],JANV!$J$5:$AN$10,4)</f>
        <v>0</v>
      </c>
      <c r="D52" s="5">
        <f>HLOOKUP(Tableau1[[#This Row],[Date]],JANV!$J$5:$AN$10,5)</f>
        <v>0</v>
      </c>
      <c r="E52" s="5">
        <f>HLOOKUP(Tableau1[[#This Row],[Date]],JANV!$J$5:$AN$10,6)</f>
        <v>0</v>
      </c>
      <c r="F52" s="5" t="e">
        <f>HLOOKUP(Tableau1[[#This Row],[Date]],JANV!$J$5:$AN$10,7)</f>
        <v>#REF!</v>
      </c>
    </row>
    <row r="53" spans="1:6" ht="14.25" customHeight="1">
      <c r="A53" s="10">
        <f t="shared" si="0"/>
        <v>42787</v>
      </c>
      <c r="B53" s="7">
        <f>WEEKDAY(Tableau1[[#This Row],[Date]],2)</f>
        <v>2</v>
      </c>
      <c r="C53" s="5">
        <f>HLOOKUP(Tableau1[[#This Row],[Date]],JANV!$J$5:$AN$10,4)</f>
        <v>0</v>
      </c>
      <c r="D53" s="5">
        <f>HLOOKUP(Tableau1[[#This Row],[Date]],JANV!$J$5:$AN$10,5)</f>
        <v>0</v>
      </c>
      <c r="E53" s="5">
        <f>HLOOKUP(Tableau1[[#This Row],[Date]],JANV!$J$5:$AN$10,6)</f>
        <v>0</v>
      </c>
      <c r="F53" s="5" t="e">
        <f>HLOOKUP(Tableau1[[#This Row],[Date]],JANV!$J$5:$AN$10,7)</f>
        <v>#REF!</v>
      </c>
    </row>
    <row r="54" spans="1:6" ht="14.25" customHeight="1">
      <c r="A54" s="10">
        <f t="shared" si="0"/>
        <v>42788</v>
      </c>
      <c r="B54" s="7">
        <f>WEEKDAY(Tableau1[[#This Row],[Date]],2)</f>
        <v>3</v>
      </c>
      <c r="C54" s="5">
        <f>HLOOKUP(Tableau1[[#This Row],[Date]],JANV!$J$5:$AN$10,4)</f>
        <v>0</v>
      </c>
      <c r="D54" s="5">
        <f>HLOOKUP(Tableau1[[#This Row],[Date]],JANV!$J$5:$AN$10,5)</f>
        <v>0</v>
      </c>
      <c r="E54" s="5">
        <f>HLOOKUP(Tableau1[[#This Row],[Date]],JANV!$J$5:$AN$10,6)</f>
        <v>0</v>
      </c>
      <c r="F54" s="5" t="e">
        <f>HLOOKUP(Tableau1[[#This Row],[Date]],JANV!$J$5:$AN$10,7)</f>
        <v>#REF!</v>
      </c>
    </row>
    <row r="55" spans="1:6" ht="14.25" customHeight="1">
      <c r="A55" s="10">
        <f t="shared" si="0"/>
        <v>42789</v>
      </c>
      <c r="B55" s="7">
        <f>WEEKDAY(Tableau1[[#This Row],[Date]],2)</f>
        <v>4</v>
      </c>
      <c r="C55" s="5">
        <f>HLOOKUP(Tableau1[[#This Row],[Date]],JANV!$J$5:$AN$10,4)</f>
        <v>0</v>
      </c>
      <c r="D55" s="5">
        <f>HLOOKUP(Tableau1[[#This Row],[Date]],JANV!$J$5:$AN$10,5)</f>
        <v>0</v>
      </c>
      <c r="E55" s="5">
        <f>HLOOKUP(Tableau1[[#This Row],[Date]],JANV!$J$5:$AN$10,6)</f>
        <v>0</v>
      </c>
      <c r="F55" s="5" t="e">
        <f>HLOOKUP(Tableau1[[#This Row],[Date]],JANV!$J$5:$AN$10,7)</f>
        <v>#REF!</v>
      </c>
    </row>
    <row r="56" spans="1:6" ht="14.25" customHeight="1">
      <c r="A56" s="10">
        <f t="shared" si="0"/>
        <v>42790</v>
      </c>
      <c r="B56" s="7">
        <f>WEEKDAY(Tableau1[[#This Row],[Date]],2)</f>
        <v>5</v>
      </c>
      <c r="C56" s="5">
        <f>HLOOKUP(Tableau1[[#This Row],[Date]],JANV!$J$5:$AN$10,4)</f>
        <v>0</v>
      </c>
      <c r="D56" s="5">
        <f>HLOOKUP(Tableau1[[#This Row],[Date]],JANV!$J$5:$AN$10,5)</f>
        <v>0</v>
      </c>
      <c r="E56" s="5">
        <f>HLOOKUP(Tableau1[[#This Row],[Date]],JANV!$J$5:$AN$10,6)</f>
        <v>0</v>
      </c>
      <c r="F56" s="5" t="e">
        <f>HLOOKUP(Tableau1[[#This Row],[Date]],JANV!$J$5:$AN$10,7)</f>
        <v>#REF!</v>
      </c>
    </row>
    <row r="57" spans="1:6" ht="14.25" customHeight="1">
      <c r="A57" s="10">
        <f t="shared" si="0"/>
        <v>42791</v>
      </c>
      <c r="B57" s="7">
        <f>WEEKDAY(Tableau1[[#This Row],[Date]],2)</f>
        <v>6</v>
      </c>
      <c r="C57" s="5">
        <f>HLOOKUP(Tableau1[[#This Row],[Date]],JANV!$J$5:$AN$10,4)</f>
        <v>0</v>
      </c>
      <c r="D57" s="5">
        <f>HLOOKUP(Tableau1[[#This Row],[Date]],JANV!$J$5:$AN$10,5)</f>
        <v>0</v>
      </c>
      <c r="E57" s="5">
        <f>HLOOKUP(Tableau1[[#This Row],[Date]],JANV!$J$5:$AN$10,6)</f>
        <v>0</v>
      </c>
      <c r="F57" s="5" t="e">
        <f>HLOOKUP(Tableau1[[#This Row],[Date]],JANV!$J$5:$AN$10,7)</f>
        <v>#REF!</v>
      </c>
    </row>
    <row r="58" spans="1:6" ht="14.25" customHeight="1">
      <c r="A58" s="10">
        <f t="shared" si="0"/>
        <v>42792</v>
      </c>
      <c r="B58" s="7">
        <f>WEEKDAY(Tableau1[[#This Row],[Date]],2)</f>
        <v>7</v>
      </c>
      <c r="C58" s="5">
        <f>HLOOKUP(Tableau1[[#This Row],[Date]],JANV!$J$5:$AN$10,4)</f>
        <v>0</v>
      </c>
      <c r="D58" s="5">
        <f>HLOOKUP(Tableau1[[#This Row],[Date]],JANV!$J$5:$AN$10,5)</f>
        <v>0</v>
      </c>
      <c r="E58" s="5">
        <f>HLOOKUP(Tableau1[[#This Row],[Date]],JANV!$J$5:$AN$10,6)</f>
        <v>0</v>
      </c>
      <c r="F58" s="5" t="e">
        <f>HLOOKUP(Tableau1[[#This Row],[Date]],JANV!$J$5:$AN$10,7)</f>
        <v>#REF!</v>
      </c>
    </row>
    <row r="59" spans="1:6" ht="14.25" customHeight="1">
      <c r="A59" s="10">
        <f t="shared" si="0"/>
        <v>42793</v>
      </c>
      <c r="B59" s="7">
        <f>WEEKDAY(Tableau1[[#This Row],[Date]],2)</f>
        <v>1</v>
      </c>
      <c r="C59" s="5">
        <f>HLOOKUP(Tableau1[[#This Row],[Date]],JANV!$J$5:$AN$10,4)</f>
        <v>0</v>
      </c>
      <c r="D59" s="5">
        <f>HLOOKUP(Tableau1[[#This Row],[Date]],JANV!$J$5:$AN$10,5)</f>
        <v>0</v>
      </c>
      <c r="E59" s="5">
        <f>HLOOKUP(Tableau1[[#This Row],[Date]],JANV!$J$5:$AN$10,6)</f>
        <v>0</v>
      </c>
      <c r="F59" s="5" t="e">
        <f>HLOOKUP(Tableau1[[#This Row],[Date]],JANV!$J$5:$AN$10,7)</f>
        <v>#REF!</v>
      </c>
    </row>
    <row r="60" spans="1:6" ht="14.25" customHeight="1">
      <c r="A60" s="10">
        <f t="shared" si="0"/>
        <v>42794</v>
      </c>
      <c r="B60" s="7">
        <f>WEEKDAY(Tableau1[[#This Row],[Date]],2)</f>
        <v>2</v>
      </c>
      <c r="C60" s="5">
        <f>HLOOKUP(Tableau1[[#This Row],[Date]],JANV!$J$5:$AN$10,4)</f>
        <v>0</v>
      </c>
      <c r="D60" s="5">
        <f>HLOOKUP(Tableau1[[#This Row],[Date]],JANV!$J$5:$AN$10,5)</f>
        <v>0</v>
      </c>
      <c r="E60" s="5">
        <f>HLOOKUP(Tableau1[[#This Row],[Date]],JANV!$J$5:$AN$10,6)</f>
        <v>0</v>
      </c>
      <c r="F60" s="5" t="e">
        <f>HLOOKUP(Tableau1[[#This Row],[Date]],JANV!$J$5:$AN$10,7)</f>
        <v>#REF!</v>
      </c>
    </row>
    <row r="61" spans="1:6" ht="14.25" customHeight="1">
      <c r="A61" s="10">
        <f t="shared" si="0"/>
        <v>42795</v>
      </c>
      <c r="B61" s="7">
        <f>WEEKDAY(Tableau1[[#This Row],[Date]],2)</f>
        <v>3</v>
      </c>
      <c r="C61" s="5">
        <f>HLOOKUP(Tableau1[[#This Row],[Date]],JANV!$J$5:$AN$10,4)</f>
        <v>0</v>
      </c>
      <c r="D61" s="5">
        <f>HLOOKUP(Tableau1[[#This Row],[Date]],JANV!$J$5:$AN$10,5)</f>
        <v>0</v>
      </c>
      <c r="E61" s="5">
        <f>HLOOKUP(Tableau1[[#This Row],[Date]],JANV!$J$5:$AN$10,6)</f>
        <v>0</v>
      </c>
      <c r="F61" s="5" t="e">
        <f>HLOOKUP(Tableau1[[#This Row],[Date]],JANV!$J$5:$AN$10,7)</f>
        <v>#REF!</v>
      </c>
    </row>
    <row r="62" spans="1:6" ht="14.25" customHeight="1">
      <c r="A62" s="10">
        <f t="shared" si="0"/>
        <v>42796</v>
      </c>
      <c r="B62" s="7">
        <f>WEEKDAY(Tableau1[[#This Row],[Date]],2)</f>
        <v>4</v>
      </c>
      <c r="C62" s="5">
        <f>HLOOKUP(Tableau1[[#This Row],[Date]],JANV!$J$5:$AN$10,4)</f>
        <v>0</v>
      </c>
      <c r="D62" s="5">
        <f>HLOOKUP(Tableau1[[#This Row],[Date]],JANV!$J$5:$AN$10,5)</f>
        <v>0</v>
      </c>
      <c r="E62" s="5">
        <f>HLOOKUP(Tableau1[[#This Row],[Date]],JANV!$J$5:$AN$10,6)</f>
        <v>0</v>
      </c>
      <c r="F62" s="5" t="e">
        <f>HLOOKUP(Tableau1[[#This Row],[Date]],JANV!$J$5:$AN$10,7)</f>
        <v>#REF!</v>
      </c>
    </row>
    <row r="63" spans="1:6" ht="14.25" customHeight="1">
      <c r="A63" s="10">
        <f t="shared" si="0"/>
        <v>42797</v>
      </c>
      <c r="B63" s="7">
        <f>WEEKDAY(Tableau1[[#This Row],[Date]],2)</f>
        <v>5</v>
      </c>
      <c r="C63" s="5">
        <f>HLOOKUP(Tableau1[[#This Row],[Date]],JANV!$J$5:$AN$10,4)</f>
        <v>0</v>
      </c>
      <c r="D63" s="5">
        <f>HLOOKUP(Tableau1[[#This Row],[Date]],JANV!$J$5:$AN$10,5)</f>
        <v>0</v>
      </c>
      <c r="E63" s="5">
        <f>HLOOKUP(Tableau1[[#This Row],[Date]],JANV!$J$5:$AN$10,6)</f>
        <v>0</v>
      </c>
      <c r="F63" s="5" t="e">
        <f>HLOOKUP(Tableau1[[#This Row],[Date]],JANV!$J$5:$AN$10,7)</f>
        <v>#REF!</v>
      </c>
    </row>
    <row r="64" spans="1:6" ht="14.25" customHeight="1">
      <c r="A64" s="10">
        <f t="shared" si="0"/>
        <v>42798</v>
      </c>
      <c r="B64" s="7">
        <f>WEEKDAY(Tableau1[[#This Row],[Date]],2)</f>
        <v>6</v>
      </c>
      <c r="C64" s="5">
        <f>HLOOKUP(Tableau1[[#This Row],[Date]],JANV!$J$5:$AN$10,4)</f>
        <v>0</v>
      </c>
      <c r="D64" s="5">
        <f>HLOOKUP(Tableau1[[#This Row],[Date]],JANV!$J$5:$AN$10,5)</f>
        <v>0</v>
      </c>
      <c r="E64" s="5">
        <f>HLOOKUP(Tableau1[[#This Row],[Date]],JANV!$J$5:$AN$10,6)</f>
        <v>0</v>
      </c>
      <c r="F64" s="5" t="e">
        <f>HLOOKUP(Tableau1[[#This Row],[Date]],JANV!$J$5:$AN$10,7)</f>
        <v>#REF!</v>
      </c>
    </row>
    <row r="65" spans="1:6" ht="14.25" customHeight="1">
      <c r="A65" s="10">
        <f t="shared" si="0"/>
        <v>42799</v>
      </c>
      <c r="B65" s="7">
        <f>WEEKDAY(Tableau1[[#This Row],[Date]],2)</f>
        <v>7</v>
      </c>
      <c r="C65" s="5">
        <f>HLOOKUP(Tableau1[[#This Row],[Date]],JANV!$J$5:$AN$10,4)</f>
        <v>0</v>
      </c>
      <c r="D65" s="5">
        <f>HLOOKUP(Tableau1[[#This Row],[Date]],JANV!$J$5:$AN$10,5)</f>
        <v>0</v>
      </c>
      <c r="E65" s="5">
        <f>HLOOKUP(Tableau1[[#This Row],[Date]],JANV!$J$5:$AN$10,6)</f>
        <v>0</v>
      </c>
      <c r="F65" s="5" t="e">
        <f>HLOOKUP(Tableau1[[#This Row],[Date]],JANV!$J$5:$AN$10,7)</f>
        <v>#REF!</v>
      </c>
    </row>
    <row r="66" spans="1:6" ht="14.25" customHeight="1">
      <c r="A66" s="10">
        <f t="shared" si="0"/>
        <v>42800</v>
      </c>
      <c r="B66" s="7">
        <f>WEEKDAY(Tableau1[[#This Row],[Date]],2)</f>
        <v>1</v>
      </c>
      <c r="C66" s="5">
        <f>HLOOKUP(Tableau1[[#This Row],[Date]],JANV!$J$5:$AN$10,4)</f>
        <v>0</v>
      </c>
      <c r="D66" s="5">
        <f>HLOOKUP(Tableau1[[#This Row],[Date]],JANV!$J$5:$AN$10,5)</f>
        <v>0</v>
      </c>
      <c r="E66" s="5">
        <f>HLOOKUP(Tableau1[[#This Row],[Date]],JANV!$J$5:$AN$10,6)</f>
        <v>0</v>
      </c>
      <c r="F66" s="5" t="e">
        <f>HLOOKUP(Tableau1[[#This Row],[Date]],JANV!$J$5:$AN$10,7)</f>
        <v>#REF!</v>
      </c>
    </row>
    <row r="67" spans="1:6" ht="14.25" customHeight="1">
      <c r="A67" s="10">
        <f t="shared" si="0"/>
        <v>42801</v>
      </c>
      <c r="B67" s="7">
        <f>WEEKDAY(Tableau1[[#This Row],[Date]],2)</f>
        <v>2</v>
      </c>
      <c r="C67" s="5">
        <f>HLOOKUP(Tableau1[[#This Row],[Date]],JANV!$J$5:$AN$10,4)</f>
        <v>0</v>
      </c>
      <c r="D67" s="5">
        <f>HLOOKUP(Tableau1[[#This Row],[Date]],JANV!$J$5:$AN$10,5)</f>
        <v>0</v>
      </c>
      <c r="E67" s="5">
        <f>HLOOKUP(Tableau1[[#This Row],[Date]],JANV!$J$5:$AN$10,6)</f>
        <v>0</v>
      </c>
      <c r="F67" s="5" t="e">
        <f>HLOOKUP(Tableau1[[#This Row],[Date]],JANV!$J$5:$AN$10,7)</f>
        <v>#REF!</v>
      </c>
    </row>
    <row r="68" spans="1:6" ht="14.25" customHeight="1">
      <c r="A68" s="10">
        <f t="shared" si="0"/>
        <v>42802</v>
      </c>
      <c r="B68" s="7">
        <f>WEEKDAY(Tableau1[[#This Row],[Date]],2)</f>
        <v>3</v>
      </c>
      <c r="C68" s="5">
        <f>HLOOKUP(Tableau1[[#This Row],[Date]],JANV!$J$5:$AN$10,4)</f>
        <v>0</v>
      </c>
      <c r="D68" s="5">
        <f>HLOOKUP(Tableau1[[#This Row],[Date]],JANV!$J$5:$AN$10,5)</f>
        <v>0</v>
      </c>
      <c r="E68" s="5">
        <f>HLOOKUP(Tableau1[[#This Row],[Date]],JANV!$J$5:$AN$10,6)</f>
        <v>0</v>
      </c>
      <c r="F68" s="5" t="e">
        <f>HLOOKUP(Tableau1[[#This Row],[Date]],JANV!$J$5:$AN$10,7)</f>
        <v>#REF!</v>
      </c>
    </row>
    <row r="69" spans="1:6" ht="14.25" customHeight="1">
      <c r="A69" s="10">
        <f t="shared" ref="A69:A132" si="1">+A68+1</f>
        <v>42803</v>
      </c>
      <c r="B69" s="7">
        <f>WEEKDAY(Tableau1[[#This Row],[Date]],2)</f>
        <v>4</v>
      </c>
      <c r="C69" s="5">
        <f>HLOOKUP(Tableau1[[#This Row],[Date]],JANV!$J$5:$AN$10,4)</f>
        <v>0</v>
      </c>
      <c r="D69" s="5">
        <f>HLOOKUP(Tableau1[[#This Row],[Date]],JANV!$J$5:$AN$10,5)</f>
        <v>0</v>
      </c>
      <c r="E69" s="5">
        <f>HLOOKUP(Tableau1[[#This Row],[Date]],JANV!$J$5:$AN$10,6)</f>
        <v>0</v>
      </c>
      <c r="F69" s="5" t="e">
        <f>HLOOKUP(Tableau1[[#This Row],[Date]],JANV!$J$5:$AN$10,7)</f>
        <v>#REF!</v>
      </c>
    </row>
    <row r="70" spans="1:6" ht="14.25" customHeight="1">
      <c r="A70" s="10">
        <f t="shared" si="1"/>
        <v>42804</v>
      </c>
      <c r="B70" s="7">
        <f>WEEKDAY(Tableau1[[#This Row],[Date]],2)</f>
        <v>5</v>
      </c>
      <c r="C70" s="5">
        <f>HLOOKUP(Tableau1[[#This Row],[Date]],JANV!$J$5:$AN$10,4)</f>
        <v>0</v>
      </c>
      <c r="D70" s="5">
        <f>HLOOKUP(Tableau1[[#This Row],[Date]],JANV!$J$5:$AN$10,5)</f>
        <v>0</v>
      </c>
      <c r="E70" s="5">
        <f>HLOOKUP(Tableau1[[#This Row],[Date]],JANV!$J$5:$AN$10,6)</f>
        <v>0</v>
      </c>
      <c r="F70" s="5" t="e">
        <f>HLOOKUP(Tableau1[[#This Row],[Date]],JANV!$J$5:$AN$10,7)</f>
        <v>#REF!</v>
      </c>
    </row>
    <row r="71" spans="1:6" ht="14.25" customHeight="1">
      <c r="A71" s="10">
        <f t="shared" si="1"/>
        <v>42805</v>
      </c>
      <c r="B71" s="7">
        <f>WEEKDAY(Tableau1[[#This Row],[Date]],2)</f>
        <v>6</v>
      </c>
      <c r="C71" s="5">
        <f>HLOOKUP(Tableau1[[#This Row],[Date]],JANV!$J$5:$AN$10,4)</f>
        <v>0</v>
      </c>
      <c r="D71" s="5">
        <f>HLOOKUP(Tableau1[[#This Row],[Date]],JANV!$J$5:$AN$10,5)</f>
        <v>0</v>
      </c>
      <c r="E71" s="5">
        <f>HLOOKUP(Tableau1[[#This Row],[Date]],JANV!$J$5:$AN$10,6)</f>
        <v>0</v>
      </c>
      <c r="F71" s="5" t="e">
        <f>HLOOKUP(Tableau1[[#This Row],[Date]],JANV!$J$5:$AN$10,7)</f>
        <v>#REF!</v>
      </c>
    </row>
    <row r="72" spans="1:6" ht="14.25" customHeight="1">
      <c r="A72" s="10">
        <f t="shared" si="1"/>
        <v>42806</v>
      </c>
      <c r="B72" s="7">
        <f>WEEKDAY(Tableau1[[#This Row],[Date]],2)</f>
        <v>7</v>
      </c>
      <c r="C72" s="5">
        <f>HLOOKUP(Tableau1[[#This Row],[Date]],JANV!$J$5:$AN$10,4)</f>
        <v>0</v>
      </c>
      <c r="D72" s="5">
        <f>HLOOKUP(Tableau1[[#This Row],[Date]],JANV!$J$5:$AN$10,5)</f>
        <v>0</v>
      </c>
      <c r="E72" s="5">
        <f>HLOOKUP(Tableau1[[#This Row],[Date]],JANV!$J$5:$AN$10,6)</f>
        <v>0</v>
      </c>
      <c r="F72" s="5" t="e">
        <f>HLOOKUP(Tableau1[[#This Row],[Date]],JANV!$J$5:$AN$10,7)</f>
        <v>#REF!</v>
      </c>
    </row>
    <row r="73" spans="1:6" ht="14.25" customHeight="1">
      <c r="A73" s="10">
        <f t="shared" si="1"/>
        <v>42807</v>
      </c>
      <c r="B73" s="7">
        <f>WEEKDAY(Tableau1[[#This Row],[Date]],2)</f>
        <v>1</v>
      </c>
      <c r="C73" s="5">
        <f>HLOOKUP(Tableau1[[#This Row],[Date]],JANV!$J$5:$AN$10,4)</f>
        <v>0</v>
      </c>
      <c r="D73" s="5">
        <f>HLOOKUP(Tableau1[[#This Row],[Date]],JANV!$J$5:$AN$10,5)</f>
        <v>0</v>
      </c>
      <c r="E73" s="5">
        <f>HLOOKUP(Tableau1[[#This Row],[Date]],JANV!$J$5:$AN$10,6)</f>
        <v>0</v>
      </c>
      <c r="F73" s="5" t="e">
        <f>HLOOKUP(Tableau1[[#This Row],[Date]],JANV!$J$5:$AN$10,7)</f>
        <v>#REF!</v>
      </c>
    </row>
    <row r="74" spans="1:6" ht="14.25" customHeight="1">
      <c r="A74" s="10">
        <f t="shared" si="1"/>
        <v>42808</v>
      </c>
      <c r="B74" s="7">
        <f>WEEKDAY(Tableau1[[#This Row],[Date]],2)</f>
        <v>2</v>
      </c>
      <c r="C74" s="5">
        <f>HLOOKUP(Tableau1[[#This Row],[Date]],JANV!$J$5:$AN$10,4)</f>
        <v>0</v>
      </c>
      <c r="D74" s="5">
        <f>HLOOKUP(Tableau1[[#This Row],[Date]],JANV!$J$5:$AN$10,5)</f>
        <v>0</v>
      </c>
      <c r="E74" s="5">
        <f>HLOOKUP(Tableau1[[#This Row],[Date]],JANV!$J$5:$AN$10,6)</f>
        <v>0</v>
      </c>
      <c r="F74" s="5" t="e">
        <f>HLOOKUP(Tableau1[[#This Row],[Date]],JANV!$J$5:$AN$10,7)</f>
        <v>#REF!</v>
      </c>
    </row>
    <row r="75" spans="1:6" ht="14.25" customHeight="1">
      <c r="A75" s="10">
        <f t="shared" si="1"/>
        <v>42809</v>
      </c>
      <c r="B75" s="7">
        <f>WEEKDAY(Tableau1[[#This Row],[Date]],2)</f>
        <v>3</v>
      </c>
      <c r="C75" s="5">
        <f>HLOOKUP(Tableau1[[#This Row],[Date]],JANV!$J$5:$AN$10,4)</f>
        <v>0</v>
      </c>
      <c r="D75" s="5">
        <f>HLOOKUP(Tableau1[[#This Row],[Date]],JANV!$J$5:$AN$10,5)</f>
        <v>0</v>
      </c>
      <c r="E75" s="5">
        <f>HLOOKUP(Tableau1[[#This Row],[Date]],JANV!$J$5:$AN$10,6)</f>
        <v>0</v>
      </c>
      <c r="F75" s="5" t="e">
        <f>HLOOKUP(Tableau1[[#This Row],[Date]],JANV!$J$5:$AN$10,7)</f>
        <v>#REF!</v>
      </c>
    </row>
    <row r="76" spans="1:6" ht="14.25" customHeight="1">
      <c r="A76" s="10">
        <f t="shared" si="1"/>
        <v>42810</v>
      </c>
      <c r="B76" s="7">
        <f>WEEKDAY(Tableau1[[#This Row],[Date]],2)</f>
        <v>4</v>
      </c>
      <c r="C76" s="5">
        <f>HLOOKUP(Tableau1[[#This Row],[Date]],JANV!$J$5:$AN$10,4)</f>
        <v>0</v>
      </c>
      <c r="D76" s="5">
        <f>HLOOKUP(Tableau1[[#This Row],[Date]],JANV!$J$5:$AN$10,5)</f>
        <v>0</v>
      </c>
      <c r="E76" s="5">
        <f>HLOOKUP(Tableau1[[#This Row],[Date]],JANV!$J$5:$AN$10,6)</f>
        <v>0</v>
      </c>
      <c r="F76" s="5" t="e">
        <f>HLOOKUP(Tableau1[[#This Row],[Date]],JANV!$J$5:$AN$10,7)</f>
        <v>#REF!</v>
      </c>
    </row>
    <row r="77" spans="1:6" ht="14.25" customHeight="1">
      <c r="A77" s="10">
        <f t="shared" si="1"/>
        <v>42811</v>
      </c>
      <c r="B77" s="7">
        <f>WEEKDAY(Tableau1[[#This Row],[Date]],2)</f>
        <v>5</v>
      </c>
      <c r="C77" s="5">
        <f>HLOOKUP(Tableau1[[#This Row],[Date]],JANV!$J$5:$AN$10,4)</f>
        <v>0</v>
      </c>
      <c r="D77" s="5">
        <f>HLOOKUP(Tableau1[[#This Row],[Date]],JANV!$J$5:$AN$10,5)</f>
        <v>0</v>
      </c>
      <c r="E77" s="5">
        <f>HLOOKUP(Tableau1[[#This Row],[Date]],JANV!$J$5:$AN$10,6)</f>
        <v>0</v>
      </c>
      <c r="F77" s="5" t="e">
        <f>HLOOKUP(Tableau1[[#This Row],[Date]],JANV!$J$5:$AN$10,7)</f>
        <v>#REF!</v>
      </c>
    </row>
    <row r="78" spans="1:6" ht="14.25" customHeight="1">
      <c r="A78" s="10">
        <f t="shared" si="1"/>
        <v>42812</v>
      </c>
      <c r="B78" s="7">
        <f>WEEKDAY(Tableau1[[#This Row],[Date]],2)</f>
        <v>6</v>
      </c>
      <c r="C78" s="5">
        <f>HLOOKUP(Tableau1[[#This Row],[Date]],JANV!$J$5:$AN$10,4)</f>
        <v>0</v>
      </c>
      <c r="D78" s="5">
        <f>HLOOKUP(Tableau1[[#This Row],[Date]],JANV!$J$5:$AN$10,5)</f>
        <v>0</v>
      </c>
      <c r="E78" s="5">
        <f>HLOOKUP(Tableau1[[#This Row],[Date]],JANV!$J$5:$AN$10,6)</f>
        <v>0</v>
      </c>
      <c r="F78" s="5" t="e">
        <f>HLOOKUP(Tableau1[[#This Row],[Date]],JANV!$J$5:$AN$10,7)</f>
        <v>#REF!</v>
      </c>
    </row>
    <row r="79" spans="1:6" ht="14.25" customHeight="1">
      <c r="A79" s="10">
        <f t="shared" si="1"/>
        <v>42813</v>
      </c>
      <c r="B79" s="7">
        <f>WEEKDAY(Tableau1[[#This Row],[Date]],2)</f>
        <v>7</v>
      </c>
      <c r="C79" s="5">
        <f>HLOOKUP(Tableau1[[#This Row],[Date]],JANV!$J$5:$AN$10,4)</f>
        <v>0</v>
      </c>
      <c r="D79" s="5">
        <f>HLOOKUP(Tableau1[[#This Row],[Date]],JANV!$J$5:$AN$10,5)</f>
        <v>0</v>
      </c>
      <c r="E79" s="5">
        <f>HLOOKUP(Tableau1[[#This Row],[Date]],JANV!$J$5:$AN$10,6)</f>
        <v>0</v>
      </c>
      <c r="F79" s="5" t="e">
        <f>HLOOKUP(Tableau1[[#This Row],[Date]],JANV!$J$5:$AN$10,7)</f>
        <v>#REF!</v>
      </c>
    </row>
    <row r="80" spans="1:6" ht="14.25" customHeight="1">
      <c r="A80" s="10">
        <f t="shared" si="1"/>
        <v>42814</v>
      </c>
      <c r="B80" s="7">
        <f>WEEKDAY(Tableau1[[#This Row],[Date]],2)</f>
        <v>1</v>
      </c>
      <c r="C80" s="5">
        <f>HLOOKUP(Tableau1[[#This Row],[Date]],JANV!$J$5:$AN$10,4)</f>
        <v>0</v>
      </c>
      <c r="D80" s="5">
        <f>HLOOKUP(Tableau1[[#This Row],[Date]],JANV!$J$5:$AN$10,5)</f>
        <v>0</v>
      </c>
      <c r="E80" s="5">
        <f>HLOOKUP(Tableau1[[#This Row],[Date]],JANV!$J$5:$AN$10,6)</f>
        <v>0</v>
      </c>
      <c r="F80" s="5" t="e">
        <f>HLOOKUP(Tableau1[[#This Row],[Date]],JANV!$J$5:$AN$10,7)</f>
        <v>#REF!</v>
      </c>
    </row>
    <row r="81" spans="1:6" ht="14.25" customHeight="1">
      <c r="A81" s="10">
        <f t="shared" si="1"/>
        <v>42815</v>
      </c>
      <c r="B81" s="7">
        <f>WEEKDAY(Tableau1[[#This Row],[Date]],2)</f>
        <v>2</v>
      </c>
      <c r="C81" s="5">
        <f>HLOOKUP(Tableau1[[#This Row],[Date]],JANV!$J$5:$AN$10,4)</f>
        <v>0</v>
      </c>
      <c r="D81" s="5">
        <f>HLOOKUP(Tableau1[[#This Row],[Date]],JANV!$J$5:$AN$10,5)</f>
        <v>0</v>
      </c>
      <c r="E81" s="5">
        <f>HLOOKUP(Tableau1[[#This Row],[Date]],JANV!$J$5:$AN$10,6)</f>
        <v>0</v>
      </c>
      <c r="F81" s="5" t="e">
        <f>HLOOKUP(Tableau1[[#This Row],[Date]],JANV!$J$5:$AN$10,7)</f>
        <v>#REF!</v>
      </c>
    </row>
    <row r="82" spans="1:6" ht="14.25" customHeight="1">
      <c r="A82" s="10">
        <f t="shared" si="1"/>
        <v>42816</v>
      </c>
      <c r="B82" s="7">
        <f>WEEKDAY(Tableau1[[#This Row],[Date]],2)</f>
        <v>3</v>
      </c>
      <c r="C82" s="5">
        <f>HLOOKUP(Tableau1[[#This Row],[Date]],JANV!$J$5:$AN$10,4)</f>
        <v>0</v>
      </c>
      <c r="D82" s="5">
        <f>HLOOKUP(Tableau1[[#This Row],[Date]],JANV!$J$5:$AN$10,5)</f>
        <v>0</v>
      </c>
      <c r="E82" s="5">
        <f>HLOOKUP(Tableau1[[#This Row],[Date]],JANV!$J$5:$AN$10,6)</f>
        <v>0</v>
      </c>
      <c r="F82" s="5" t="e">
        <f>HLOOKUP(Tableau1[[#This Row],[Date]],JANV!$J$5:$AN$10,7)</f>
        <v>#REF!</v>
      </c>
    </row>
    <row r="83" spans="1:6" ht="14.25" customHeight="1">
      <c r="A83" s="10">
        <f t="shared" si="1"/>
        <v>42817</v>
      </c>
      <c r="B83" s="7">
        <f>WEEKDAY(Tableau1[[#This Row],[Date]],2)</f>
        <v>4</v>
      </c>
      <c r="C83" s="5">
        <f>HLOOKUP(Tableau1[[#This Row],[Date]],JANV!$J$5:$AN$10,4)</f>
        <v>0</v>
      </c>
      <c r="D83" s="5">
        <f>HLOOKUP(Tableau1[[#This Row],[Date]],JANV!$J$5:$AN$10,5)</f>
        <v>0</v>
      </c>
      <c r="E83" s="5">
        <f>HLOOKUP(Tableau1[[#This Row],[Date]],JANV!$J$5:$AN$10,6)</f>
        <v>0</v>
      </c>
      <c r="F83" s="5" t="e">
        <f>HLOOKUP(Tableau1[[#This Row],[Date]],JANV!$J$5:$AN$10,7)</f>
        <v>#REF!</v>
      </c>
    </row>
    <row r="84" spans="1:6" ht="14.25" customHeight="1">
      <c r="A84" s="10">
        <f t="shared" si="1"/>
        <v>42818</v>
      </c>
      <c r="B84" s="7">
        <f>WEEKDAY(Tableau1[[#This Row],[Date]],2)</f>
        <v>5</v>
      </c>
      <c r="C84" s="5">
        <f>HLOOKUP(Tableau1[[#This Row],[Date]],JANV!$J$5:$AN$10,4)</f>
        <v>0</v>
      </c>
      <c r="D84" s="5">
        <f>HLOOKUP(Tableau1[[#This Row],[Date]],JANV!$J$5:$AN$10,5)</f>
        <v>0</v>
      </c>
      <c r="E84" s="5">
        <f>HLOOKUP(Tableau1[[#This Row],[Date]],JANV!$J$5:$AN$10,6)</f>
        <v>0</v>
      </c>
      <c r="F84" s="5" t="e">
        <f>HLOOKUP(Tableau1[[#This Row],[Date]],JANV!$J$5:$AN$10,7)</f>
        <v>#REF!</v>
      </c>
    </row>
    <row r="85" spans="1:6" ht="14.25" customHeight="1">
      <c r="A85" s="10">
        <f t="shared" si="1"/>
        <v>42819</v>
      </c>
      <c r="B85" s="7">
        <f>WEEKDAY(Tableau1[[#This Row],[Date]],2)</f>
        <v>6</v>
      </c>
      <c r="C85" s="5">
        <f>HLOOKUP(Tableau1[[#This Row],[Date]],JANV!$J$5:$AN$10,4)</f>
        <v>0</v>
      </c>
      <c r="D85" s="5">
        <f>HLOOKUP(Tableau1[[#This Row],[Date]],JANV!$J$5:$AN$10,5)</f>
        <v>0</v>
      </c>
      <c r="E85" s="5">
        <f>HLOOKUP(Tableau1[[#This Row],[Date]],JANV!$J$5:$AN$10,6)</f>
        <v>0</v>
      </c>
      <c r="F85" s="5" t="e">
        <f>HLOOKUP(Tableau1[[#This Row],[Date]],JANV!$J$5:$AN$10,7)</f>
        <v>#REF!</v>
      </c>
    </row>
    <row r="86" spans="1:6" ht="14.25" customHeight="1">
      <c r="A86" s="10">
        <f t="shared" si="1"/>
        <v>42820</v>
      </c>
      <c r="B86" s="7">
        <f>WEEKDAY(Tableau1[[#This Row],[Date]],2)</f>
        <v>7</v>
      </c>
      <c r="C86" s="5">
        <f>HLOOKUP(Tableau1[[#This Row],[Date]],JANV!$J$5:$AN$10,4)</f>
        <v>0</v>
      </c>
      <c r="D86" s="5">
        <f>HLOOKUP(Tableau1[[#This Row],[Date]],JANV!$J$5:$AN$10,5)</f>
        <v>0</v>
      </c>
      <c r="E86" s="5">
        <f>HLOOKUP(Tableau1[[#This Row],[Date]],JANV!$J$5:$AN$10,6)</f>
        <v>0</v>
      </c>
      <c r="F86" s="5" t="e">
        <f>HLOOKUP(Tableau1[[#This Row],[Date]],JANV!$J$5:$AN$10,7)</f>
        <v>#REF!</v>
      </c>
    </row>
    <row r="87" spans="1:6" ht="14.25" customHeight="1">
      <c r="A87" s="10">
        <f t="shared" si="1"/>
        <v>42821</v>
      </c>
      <c r="B87" s="7">
        <f>WEEKDAY(Tableau1[[#This Row],[Date]],2)</f>
        <v>1</v>
      </c>
      <c r="C87" s="5">
        <f>HLOOKUP(Tableau1[[#This Row],[Date]],JANV!$J$5:$AN$10,4)</f>
        <v>0</v>
      </c>
      <c r="D87" s="5">
        <f>HLOOKUP(Tableau1[[#This Row],[Date]],JANV!$J$5:$AN$10,5)</f>
        <v>0</v>
      </c>
      <c r="E87" s="5">
        <f>HLOOKUP(Tableau1[[#This Row],[Date]],JANV!$J$5:$AN$10,6)</f>
        <v>0</v>
      </c>
      <c r="F87" s="5" t="e">
        <f>HLOOKUP(Tableau1[[#This Row],[Date]],JANV!$J$5:$AN$10,7)</f>
        <v>#REF!</v>
      </c>
    </row>
    <row r="88" spans="1:6" ht="14.25" customHeight="1">
      <c r="A88" s="10">
        <f t="shared" si="1"/>
        <v>42822</v>
      </c>
      <c r="B88" s="7">
        <f>WEEKDAY(Tableau1[[#This Row],[Date]],2)</f>
        <v>2</v>
      </c>
      <c r="C88" s="5">
        <f>HLOOKUP(Tableau1[[#This Row],[Date]],JANV!$J$5:$AN$10,4)</f>
        <v>0</v>
      </c>
      <c r="D88" s="5">
        <f>HLOOKUP(Tableau1[[#This Row],[Date]],JANV!$J$5:$AN$10,5)</f>
        <v>0</v>
      </c>
      <c r="E88" s="5">
        <f>HLOOKUP(Tableau1[[#This Row],[Date]],JANV!$J$5:$AN$10,6)</f>
        <v>0</v>
      </c>
      <c r="F88" s="5" t="e">
        <f>HLOOKUP(Tableau1[[#This Row],[Date]],JANV!$J$5:$AN$10,7)</f>
        <v>#REF!</v>
      </c>
    </row>
    <row r="89" spans="1:6" ht="14.25" customHeight="1">
      <c r="A89" s="10">
        <f t="shared" si="1"/>
        <v>42823</v>
      </c>
      <c r="B89" s="7">
        <f>WEEKDAY(Tableau1[[#This Row],[Date]],2)</f>
        <v>3</v>
      </c>
      <c r="C89" s="5">
        <f>HLOOKUP(Tableau1[[#This Row],[Date]],JANV!$J$5:$AN$10,4)</f>
        <v>0</v>
      </c>
      <c r="D89" s="5">
        <f>HLOOKUP(Tableau1[[#This Row],[Date]],JANV!$J$5:$AN$10,5)</f>
        <v>0</v>
      </c>
      <c r="E89" s="5">
        <f>HLOOKUP(Tableau1[[#This Row],[Date]],JANV!$J$5:$AN$10,6)</f>
        <v>0</v>
      </c>
      <c r="F89" s="5" t="e">
        <f>HLOOKUP(Tableau1[[#This Row],[Date]],JANV!$J$5:$AN$10,7)</f>
        <v>#REF!</v>
      </c>
    </row>
    <row r="90" spans="1:6" ht="14.25" customHeight="1">
      <c r="A90" s="10">
        <f t="shared" si="1"/>
        <v>42824</v>
      </c>
      <c r="B90" s="7">
        <f>WEEKDAY(Tableau1[[#This Row],[Date]],2)</f>
        <v>4</v>
      </c>
      <c r="C90" s="5">
        <f>HLOOKUP(Tableau1[[#This Row],[Date]],JANV!$J$5:$AN$10,4)</f>
        <v>0</v>
      </c>
      <c r="D90" s="5">
        <f>HLOOKUP(Tableau1[[#This Row],[Date]],JANV!$J$5:$AN$10,5)</f>
        <v>0</v>
      </c>
      <c r="E90" s="5">
        <f>HLOOKUP(Tableau1[[#This Row],[Date]],JANV!$J$5:$AN$10,6)</f>
        <v>0</v>
      </c>
      <c r="F90" s="5" t="e">
        <f>HLOOKUP(Tableau1[[#This Row],[Date]],JANV!$J$5:$AN$10,7)</f>
        <v>#REF!</v>
      </c>
    </row>
    <row r="91" spans="1:6" ht="14.25" customHeight="1">
      <c r="A91" s="10">
        <f t="shared" si="1"/>
        <v>42825</v>
      </c>
      <c r="B91" s="7">
        <f>WEEKDAY(Tableau1[[#This Row],[Date]],2)</f>
        <v>5</v>
      </c>
      <c r="C91" s="5">
        <f>HLOOKUP(Tableau1[[#This Row],[Date]],JANV!$J$5:$AN$10,4)</f>
        <v>0</v>
      </c>
      <c r="D91" s="5">
        <f>HLOOKUP(Tableau1[[#This Row],[Date]],JANV!$J$5:$AN$10,5)</f>
        <v>0</v>
      </c>
      <c r="E91" s="5">
        <f>HLOOKUP(Tableau1[[#This Row],[Date]],JANV!$J$5:$AN$10,6)</f>
        <v>0</v>
      </c>
      <c r="F91" s="5" t="e">
        <f>HLOOKUP(Tableau1[[#This Row],[Date]],JANV!$J$5:$AN$10,7)</f>
        <v>#REF!</v>
      </c>
    </row>
    <row r="92" spans="1:6" ht="14.25" customHeight="1">
      <c r="A92" s="10">
        <f t="shared" si="1"/>
        <v>42826</v>
      </c>
      <c r="B92" s="7">
        <f>WEEKDAY(Tableau1[[#This Row],[Date]],2)</f>
        <v>6</v>
      </c>
      <c r="C92" s="5">
        <f>HLOOKUP(Tableau1[[#This Row],[Date]],JANV!$J$5:$AN$10,4)</f>
        <v>0</v>
      </c>
      <c r="D92" s="5">
        <f>HLOOKUP(Tableau1[[#This Row],[Date]],JANV!$J$5:$AN$10,5)</f>
        <v>0</v>
      </c>
      <c r="E92" s="5">
        <f>HLOOKUP(Tableau1[[#This Row],[Date]],JANV!$J$5:$AN$10,6)</f>
        <v>0</v>
      </c>
      <c r="F92" s="5" t="e">
        <f>HLOOKUP(Tableau1[[#This Row],[Date]],JANV!$J$5:$AN$10,7)</f>
        <v>#REF!</v>
      </c>
    </row>
    <row r="93" spans="1:6" ht="14.25" customHeight="1">
      <c r="A93" s="10">
        <f t="shared" si="1"/>
        <v>42827</v>
      </c>
      <c r="B93" s="7">
        <f>WEEKDAY(Tableau1[[#This Row],[Date]],2)</f>
        <v>7</v>
      </c>
      <c r="C93" s="5">
        <f>HLOOKUP(Tableau1[[#This Row],[Date]],JANV!$J$5:$AN$10,4)</f>
        <v>0</v>
      </c>
      <c r="D93" s="5">
        <f>HLOOKUP(Tableau1[[#This Row],[Date]],JANV!$J$5:$AN$10,5)</f>
        <v>0</v>
      </c>
      <c r="E93" s="5">
        <f>HLOOKUP(Tableau1[[#This Row],[Date]],JANV!$J$5:$AN$10,6)</f>
        <v>0</v>
      </c>
      <c r="F93" s="5" t="e">
        <f>HLOOKUP(Tableau1[[#This Row],[Date]],JANV!$J$5:$AN$10,7)</f>
        <v>#REF!</v>
      </c>
    </row>
    <row r="94" spans="1:6" ht="14.25" customHeight="1">
      <c r="A94" s="10">
        <f t="shared" si="1"/>
        <v>42828</v>
      </c>
      <c r="B94" s="7">
        <f>WEEKDAY(Tableau1[[#This Row],[Date]],2)</f>
        <v>1</v>
      </c>
      <c r="C94" s="5">
        <f>HLOOKUP(Tableau1[[#This Row],[Date]],JANV!$J$5:$AN$10,4)</f>
        <v>0</v>
      </c>
      <c r="D94" s="5">
        <f>HLOOKUP(Tableau1[[#This Row],[Date]],JANV!$J$5:$AN$10,5)</f>
        <v>0</v>
      </c>
      <c r="E94" s="5">
        <f>HLOOKUP(Tableau1[[#This Row],[Date]],JANV!$J$5:$AN$10,6)</f>
        <v>0</v>
      </c>
      <c r="F94" s="5" t="e">
        <f>HLOOKUP(Tableau1[[#This Row],[Date]],JANV!$J$5:$AN$10,7)</f>
        <v>#REF!</v>
      </c>
    </row>
    <row r="95" spans="1:6" ht="14.25" customHeight="1">
      <c r="A95" s="10">
        <f t="shared" si="1"/>
        <v>42829</v>
      </c>
      <c r="B95" s="7">
        <f>WEEKDAY(Tableau1[[#This Row],[Date]],2)</f>
        <v>2</v>
      </c>
      <c r="C95" s="5">
        <f>HLOOKUP(Tableau1[[#This Row],[Date]],JANV!$J$5:$AN$10,4)</f>
        <v>0</v>
      </c>
      <c r="D95" s="5">
        <f>HLOOKUP(Tableau1[[#This Row],[Date]],JANV!$J$5:$AN$10,5)</f>
        <v>0</v>
      </c>
      <c r="E95" s="5">
        <f>HLOOKUP(Tableau1[[#This Row],[Date]],JANV!$J$5:$AN$10,6)</f>
        <v>0</v>
      </c>
      <c r="F95" s="5" t="e">
        <f>HLOOKUP(Tableau1[[#This Row],[Date]],JANV!$J$5:$AN$10,7)</f>
        <v>#REF!</v>
      </c>
    </row>
    <row r="96" spans="1:6" ht="14.25" customHeight="1">
      <c r="A96" s="10">
        <f t="shared" si="1"/>
        <v>42830</v>
      </c>
      <c r="B96" s="7">
        <f>WEEKDAY(Tableau1[[#This Row],[Date]],2)</f>
        <v>3</v>
      </c>
      <c r="C96" s="5">
        <f>HLOOKUP(Tableau1[[#This Row],[Date]],JANV!$J$5:$AN$10,4)</f>
        <v>0</v>
      </c>
      <c r="D96" s="5">
        <f>HLOOKUP(Tableau1[[#This Row],[Date]],JANV!$J$5:$AN$10,5)</f>
        <v>0</v>
      </c>
      <c r="E96" s="5">
        <f>HLOOKUP(Tableau1[[#This Row],[Date]],JANV!$J$5:$AN$10,6)</f>
        <v>0</v>
      </c>
      <c r="F96" s="5" t="e">
        <f>HLOOKUP(Tableau1[[#This Row],[Date]],JANV!$J$5:$AN$10,7)</f>
        <v>#REF!</v>
      </c>
    </row>
    <row r="97" spans="1:6" ht="14.25" customHeight="1">
      <c r="A97" s="10">
        <f t="shared" si="1"/>
        <v>42831</v>
      </c>
      <c r="B97" s="7">
        <f>WEEKDAY(Tableau1[[#This Row],[Date]],2)</f>
        <v>4</v>
      </c>
      <c r="C97" s="5">
        <f>HLOOKUP(Tableau1[[#This Row],[Date]],JANV!$J$5:$AN$10,4)</f>
        <v>0</v>
      </c>
      <c r="D97" s="5">
        <f>HLOOKUP(Tableau1[[#This Row],[Date]],JANV!$J$5:$AN$10,5)</f>
        <v>0</v>
      </c>
      <c r="E97" s="5">
        <f>HLOOKUP(Tableau1[[#This Row],[Date]],JANV!$J$5:$AN$10,6)</f>
        <v>0</v>
      </c>
      <c r="F97" s="5" t="e">
        <f>HLOOKUP(Tableau1[[#This Row],[Date]],JANV!$J$5:$AN$10,7)</f>
        <v>#REF!</v>
      </c>
    </row>
    <row r="98" spans="1:6" ht="14.25" customHeight="1">
      <c r="A98" s="10">
        <f t="shared" si="1"/>
        <v>42832</v>
      </c>
      <c r="B98" s="7">
        <f>WEEKDAY(Tableau1[[#This Row],[Date]],2)</f>
        <v>5</v>
      </c>
      <c r="C98" s="5">
        <f>HLOOKUP(Tableau1[[#This Row],[Date]],JANV!$J$5:$AN$10,4)</f>
        <v>0</v>
      </c>
      <c r="D98" s="5">
        <f>HLOOKUP(Tableau1[[#This Row],[Date]],JANV!$J$5:$AN$10,5)</f>
        <v>0</v>
      </c>
      <c r="E98" s="5">
        <f>HLOOKUP(Tableau1[[#This Row],[Date]],JANV!$J$5:$AN$10,6)</f>
        <v>0</v>
      </c>
      <c r="F98" s="5" t="e">
        <f>HLOOKUP(Tableau1[[#This Row],[Date]],JANV!$J$5:$AN$10,7)</f>
        <v>#REF!</v>
      </c>
    </row>
    <row r="99" spans="1:6" ht="14.25" customHeight="1">
      <c r="A99" s="10">
        <f t="shared" si="1"/>
        <v>42833</v>
      </c>
      <c r="B99" s="7">
        <f>WEEKDAY(Tableau1[[#This Row],[Date]],2)</f>
        <v>6</v>
      </c>
      <c r="C99" s="5">
        <f>HLOOKUP(Tableau1[[#This Row],[Date]],JANV!$J$5:$AN$10,4)</f>
        <v>0</v>
      </c>
      <c r="D99" s="5">
        <f>HLOOKUP(Tableau1[[#This Row],[Date]],JANV!$J$5:$AN$10,5)</f>
        <v>0</v>
      </c>
      <c r="E99" s="5">
        <f>HLOOKUP(Tableau1[[#This Row],[Date]],JANV!$J$5:$AN$10,6)</f>
        <v>0</v>
      </c>
      <c r="F99" s="5" t="e">
        <f>HLOOKUP(Tableau1[[#This Row],[Date]],JANV!$J$5:$AN$10,7)</f>
        <v>#REF!</v>
      </c>
    </row>
    <row r="100" spans="1:6" ht="14.25" customHeight="1">
      <c r="A100" s="10">
        <f t="shared" si="1"/>
        <v>42834</v>
      </c>
      <c r="B100" s="7">
        <f>WEEKDAY(Tableau1[[#This Row],[Date]],2)</f>
        <v>7</v>
      </c>
      <c r="C100" s="5">
        <f>HLOOKUP(Tableau1[[#This Row],[Date]],JANV!$J$5:$AN$10,4)</f>
        <v>0</v>
      </c>
      <c r="D100" s="5">
        <f>HLOOKUP(Tableau1[[#This Row],[Date]],JANV!$J$5:$AN$10,5)</f>
        <v>0</v>
      </c>
      <c r="E100" s="5">
        <f>HLOOKUP(Tableau1[[#This Row],[Date]],JANV!$J$5:$AN$10,6)</f>
        <v>0</v>
      </c>
      <c r="F100" s="5" t="e">
        <f>HLOOKUP(Tableau1[[#This Row],[Date]],JANV!$J$5:$AN$10,7)</f>
        <v>#REF!</v>
      </c>
    </row>
    <row r="101" spans="1:6" ht="14.25" customHeight="1">
      <c r="A101" s="10">
        <f t="shared" si="1"/>
        <v>42835</v>
      </c>
      <c r="B101" s="7">
        <f>WEEKDAY(Tableau1[[#This Row],[Date]],2)</f>
        <v>1</v>
      </c>
      <c r="C101" s="5">
        <f>HLOOKUP(Tableau1[[#This Row],[Date]],JANV!$J$5:$AN$10,4)</f>
        <v>0</v>
      </c>
      <c r="D101" s="5">
        <f>HLOOKUP(Tableau1[[#This Row],[Date]],JANV!$J$5:$AN$10,5)</f>
        <v>0</v>
      </c>
      <c r="E101" s="5">
        <f>HLOOKUP(Tableau1[[#This Row],[Date]],JANV!$J$5:$AN$10,6)</f>
        <v>0</v>
      </c>
      <c r="F101" s="5" t="e">
        <f>HLOOKUP(Tableau1[[#This Row],[Date]],JANV!$J$5:$AN$10,7)</f>
        <v>#REF!</v>
      </c>
    </row>
    <row r="102" spans="1:6" ht="14.25" customHeight="1">
      <c r="A102" s="10">
        <f t="shared" si="1"/>
        <v>42836</v>
      </c>
      <c r="B102" s="7">
        <f>WEEKDAY(Tableau1[[#This Row],[Date]],2)</f>
        <v>2</v>
      </c>
      <c r="C102" s="5">
        <f>HLOOKUP(Tableau1[[#This Row],[Date]],JANV!$J$5:$AN$10,4)</f>
        <v>0</v>
      </c>
      <c r="D102" s="5">
        <f>HLOOKUP(Tableau1[[#This Row],[Date]],JANV!$J$5:$AN$10,5)</f>
        <v>0</v>
      </c>
      <c r="E102" s="5">
        <f>HLOOKUP(Tableau1[[#This Row],[Date]],JANV!$J$5:$AN$10,6)</f>
        <v>0</v>
      </c>
      <c r="F102" s="5" t="e">
        <f>HLOOKUP(Tableau1[[#This Row],[Date]],JANV!$J$5:$AN$10,7)</f>
        <v>#REF!</v>
      </c>
    </row>
    <row r="103" spans="1:6" ht="14.25" customHeight="1">
      <c r="A103" s="10">
        <f t="shared" si="1"/>
        <v>42837</v>
      </c>
      <c r="B103" s="7">
        <f>WEEKDAY(Tableau1[[#This Row],[Date]],2)</f>
        <v>3</v>
      </c>
      <c r="C103" s="5">
        <f>HLOOKUP(Tableau1[[#This Row],[Date]],JANV!$J$5:$AN$10,4)</f>
        <v>0</v>
      </c>
      <c r="D103" s="5">
        <f>HLOOKUP(Tableau1[[#This Row],[Date]],JANV!$J$5:$AN$10,5)</f>
        <v>0</v>
      </c>
      <c r="E103" s="5">
        <f>HLOOKUP(Tableau1[[#This Row],[Date]],JANV!$J$5:$AN$10,6)</f>
        <v>0</v>
      </c>
      <c r="F103" s="5" t="e">
        <f>HLOOKUP(Tableau1[[#This Row],[Date]],JANV!$J$5:$AN$10,7)</f>
        <v>#REF!</v>
      </c>
    </row>
    <row r="104" spans="1:6" ht="14.25" customHeight="1">
      <c r="A104" s="10">
        <f t="shared" si="1"/>
        <v>42838</v>
      </c>
      <c r="B104" s="7">
        <f>WEEKDAY(Tableau1[[#This Row],[Date]],2)</f>
        <v>4</v>
      </c>
      <c r="C104" s="5">
        <f>HLOOKUP(Tableau1[[#This Row],[Date]],JANV!$J$5:$AN$10,4)</f>
        <v>0</v>
      </c>
      <c r="D104" s="5">
        <f>HLOOKUP(Tableau1[[#This Row],[Date]],JANV!$J$5:$AN$10,5)</f>
        <v>0</v>
      </c>
      <c r="E104" s="5">
        <f>HLOOKUP(Tableau1[[#This Row],[Date]],JANV!$J$5:$AN$10,6)</f>
        <v>0</v>
      </c>
      <c r="F104" s="5" t="e">
        <f>HLOOKUP(Tableau1[[#This Row],[Date]],JANV!$J$5:$AN$10,7)</f>
        <v>#REF!</v>
      </c>
    </row>
    <row r="105" spans="1:6" ht="14.25" customHeight="1">
      <c r="A105" s="10">
        <f t="shared" si="1"/>
        <v>42839</v>
      </c>
      <c r="B105" s="7">
        <f>WEEKDAY(Tableau1[[#This Row],[Date]],2)</f>
        <v>5</v>
      </c>
      <c r="C105" s="5">
        <f>HLOOKUP(Tableau1[[#This Row],[Date]],JANV!$J$5:$AN$10,4)</f>
        <v>0</v>
      </c>
      <c r="D105" s="5">
        <f>HLOOKUP(Tableau1[[#This Row],[Date]],JANV!$J$5:$AN$10,5)</f>
        <v>0</v>
      </c>
      <c r="E105" s="5">
        <f>HLOOKUP(Tableau1[[#This Row],[Date]],JANV!$J$5:$AN$10,6)</f>
        <v>0</v>
      </c>
      <c r="F105" s="5" t="e">
        <f>HLOOKUP(Tableau1[[#This Row],[Date]],JANV!$J$5:$AN$10,7)</f>
        <v>#REF!</v>
      </c>
    </row>
    <row r="106" spans="1:6" ht="14.25" customHeight="1">
      <c r="A106" s="10">
        <f t="shared" si="1"/>
        <v>42840</v>
      </c>
      <c r="B106" s="7">
        <f>WEEKDAY(Tableau1[[#This Row],[Date]],2)</f>
        <v>6</v>
      </c>
      <c r="C106" s="5">
        <f>HLOOKUP(Tableau1[[#This Row],[Date]],JANV!$J$5:$AN$10,4)</f>
        <v>0</v>
      </c>
      <c r="D106" s="5">
        <f>HLOOKUP(Tableau1[[#This Row],[Date]],JANV!$J$5:$AN$10,5)</f>
        <v>0</v>
      </c>
      <c r="E106" s="5">
        <f>HLOOKUP(Tableau1[[#This Row],[Date]],JANV!$J$5:$AN$10,6)</f>
        <v>0</v>
      </c>
      <c r="F106" s="5" t="e">
        <f>HLOOKUP(Tableau1[[#This Row],[Date]],JANV!$J$5:$AN$10,7)</f>
        <v>#REF!</v>
      </c>
    </row>
    <row r="107" spans="1:6" ht="14.25" customHeight="1">
      <c r="A107" s="10">
        <f t="shared" si="1"/>
        <v>42841</v>
      </c>
      <c r="B107" s="7">
        <f>WEEKDAY(Tableau1[[#This Row],[Date]],2)</f>
        <v>7</v>
      </c>
      <c r="C107" s="5">
        <f>HLOOKUP(Tableau1[[#This Row],[Date]],JANV!$J$5:$AN$10,4)</f>
        <v>0</v>
      </c>
      <c r="D107" s="5">
        <f>HLOOKUP(Tableau1[[#This Row],[Date]],JANV!$J$5:$AN$10,5)</f>
        <v>0</v>
      </c>
      <c r="E107" s="5">
        <f>HLOOKUP(Tableau1[[#This Row],[Date]],JANV!$J$5:$AN$10,6)</f>
        <v>0</v>
      </c>
      <c r="F107" s="5" t="e">
        <f>HLOOKUP(Tableau1[[#This Row],[Date]],JANV!$J$5:$AN$10,7)</f>
        <v>#REF!</v>
      </c>
    </row>
    <row r="108" spans="1:6" ht="14.25" customHeight="1">
      <c r="A108" s="10">
        <f t="shared" si="1"/>
        <v>42842</v>
      </c>
      <c r="B108" s="7">
        <f>WEEKDAY(Tableau1[[#This Row],[Date]],2)</f>
        <v>1</v>
      </c>
      <c r="C108" s="5">
        <f>HLOOKUP(Tableau1[[#This Row],[Date]],JANV!$J$5:$AN$10,4)</f>
        <v>0</v>
      </c>
      <c r="D108" s="5">
        <f>HLOOKUP(Tableau1[[#This Row],[Date]],JANV!$J$5:$AN$10,5)</f>
        <v>0</v>
      </c>
      <c r="E108" s="5">
        <f>HLOOKUP(Tableau1[[#This Row],[Date]],JANV!$J$5:$AN$10,6)</f>
        <v>0</v>
      </c>
      <c r="F108" s="5" t="e">
        <f>HLOOKUP(Tableau1[[#This Row],[Date]],JANV!$J$5:$AN$10,7)</f>
        <v>#REF!</v>
      </c>
    </row>
    <row r="109" spans="1:6" ht="14.25" customHeight="1">
      <c r="A109" s="10">
        <f t="shared" si="1"/>
        <v>42843</v>
      </c>
      <c r="B109" s="7">
        <f>WEEKDAY(Tableau1[[#This Row],[Date]],2)</f>
        <v>2</v>
      </c>
      <c r="C109" s="5">
        <f>HLOOKUP(Tableau1[[#This Row],[Date]],JANV!$J$5:$AN$10,4)</f>
        <v>0</v>
      </c>
      <c r="D109" s="5">
        <f>HLOOKUP(Tableau1[[#This Row],[Date]],JANV!$J$5:$AN$10,5)</f>
        <v>0</v>
      </c>
      <c r="E109" s="5">
        <f>HLOOKUP(Tableau1[[#This Row],[Date]],JANV!$J$5:$AN$10,6)</f>
        <v>0</v>
      </c>
      <c r="F109" s="5" t="e">
        <f>HLOOKUP(Tableau1[[#This Row],[Date]],JANV!$J$5:$AN$10,7)</f>
        <v>#REF!</v>
      </c>
    </row>
    <row r="110" spans="1:6" ht="14.25" customHeight="1">
      <c r="A110" s="10">
        <f t="shared" si="1"/>
        <v>42844</v>
      </c>
      <c r="B110" s="7">
        <f>WEEKDAY(Tableau1[[#This Row],[Date]],2)</f>
        <v>3</v>
      </c>
      <c r="C110" s="5">
        <f>HLOOKUP(Tableau1[[#This Row],[Date]],JANV!$J$5:$AN$10,4)</f>
        <v>0</v>
      </c>
      <c r="D110" s="5">
        <f>HLOOKUP(Tableau1[[#This Row],[Date]],JANV!$J$5:$AN$10,5)</f>
        <v>0</v>
      </c>
      <c r="E110" s="5">
        <f>HLOOKUP(Tableau1[[#This Row],[Date]],JANV!$J$5:$AN$10,6)</f>
        <v>0</v>
      </c>
      <c r="F110" s="5" t="e">
        <f>HLOOKUP(Tableau1[[#This Row],[Date]],JANV!$J$5:$AN$10,7)</f>
        <v>#REF!</v>
      </c>
    </row>
    <row r="111" spans="1:6" ht="14.25" customHeight="1">
      <c r="A111" s="10">
        <f t="shared" si="1"/>
        <v>42845</v>
      </c>
      <c r="B111" s="7">
        <f>WEEKDAY(Tableau1[[#This Row],[Date]],2)</f>
        <v>4</v>
      </c>
      <c r="C111" s="5">
        <f>HLOOKUP(Tableau1[[#This Row],[Date]],JANV!$J$5:$AN$10,4)</f>
        <v>0</v>
      </c>
      <c r="D111" s="5">
        <f>HLOOKUP(Tableau1[[#This Row],[Date]],JANV!$J$5:$AN$10,5)</f>
        <v>0</v>
      </c>
      <c r="E111" s="5">
        <f>HLOOKUP(Tableau1[[#This Row],[Date]],JANV!$J$5:$AN$10,6)</f>
        <v>0</v>
      </c>
      <c r="F111" s="5" t="e">
        <f>HLOOKUP(Tableau1[[#This Row],[Date]],JANV!$J$5:$AN$10,7)</f>
        <v>#REF!</v>
      </c>
    </row>
    <row r="112" spans="1:6" ht="14.25" customHeight="1">
      <c r="A112" s="10">
        <f t="shared" si="1"/>
        <v>42846</v>
      </c>
      <c r="B112" s="7">
        <f>WEEKDAY(Tableau1[[#This Row],[Date]],2)</f>
        <v>5</v>
      </c>
      <c r="C112" s="5">
        <f>HLOOKUP(Tableau1[[#This Row],[Date]],JANV!$J$5:$AN$10,4)</f>
        <v>0</v>
      </c>
      <c r="D112" s="5">
        <f>HLOOKUP(Tableau1[[#This Row],[Date]],JANV!$J$5:$AN$10,5)</f>
        <v>0</v>
      </c>
      <c r="E112" s="5">
        <f>HLOOKUP(Tableau1[[#This Row],[Date]],JANV!$J$5:$AN$10,6)</f>
        <v>0</v>
      </c>
      <c r="F112" s="5" t="e">
        <f>HLOOKUP(Tableau1[[#This Row],[Date]],JANV!$J$5:$AN$10,7)</f>
        <v>#REF!</v>
      </c>
    </row>
    <row r="113" spans="1:6" ht="14.25" customHeight="1">
      <c r="A113" s="10">
        <f t="shared" si="1"/>
        <v>42847</v>
      </c>
      <c r="B113" s="7">
        <f>WEEKDAY(Tableau1[[#This Row],[Date]],2)</f>
        <v>6</v>
      </c>
      <c r="C113" s="5">
        <f>HLOOKUP(Tableau1[[#This Row],[Date]],JANV!$J$5:$AN$10,4)</f>
        <v>0</v>
      </c>
      <c r="D113" s="5">
        <f>HLOOKUP(Tableau1[[#This Row],[Date]],JANV!$J$5:$AN$10,5)</f>
        <v>0</v>
      </c>
      <c r="E113" s="5">
        <f>HLOOKUP(Tableau1[[#This Row],[Date]],JANV!$J$5:$AN$10,6)</f>
        <v>0</v>
      </c>
      <c r="F113" s="5" t="e">
        <f>HLOOKUP(Tableau1[[#This Row],[Date]],JANV!$J$5:$AN$10,7)</f>
        <v>#REF!</v>
      </c>
    </row>
    <row r="114" spans="1:6" ht="14.25" customHeight="1">
      <c r="A114" s="10">
        <f t="shared" si="1"/>
        <v>42848</v>
      </c>
      <c r="B114" s="7">
        <f>WEEKDAY(Tableau1[[#This Row],[Date]],2)</f>
        <v>7</v>
      </c>
      <c r="C114" s="5">
        <f>HLOOKUP(Tableau1[[#This Row],[Date]],JANV!$J$5:$AN$10,4)</f>
        <v>0</v>
      </c>
      <c r="D114" s="5">
        <f>HLOOKUP(Tableau1[[#This Row],[Date]],JANV!$J$5:$AN$10,5)</f>
        <v>0</v>
      </c>
      <c r="E114" s="5">
        <f>HLOOKUP(Tableau1[[#This Row],[Date]],JANV!$J$5:$AN$10,6)</f>
        <v>0</v>
      </c>
      <c r="F114" s="5" t="e">
        <f>HLOOKUP(Tableau1[[#This Row],[Date]],JANV!$J$5:$AN$10,7)</f>
        <v>#REF!</v>
      </c>
    </row>
    <row r="115" spans="1:6" ht="14.25" customHeight="1">
      <c r="A115" s="10">
        <f t="shared" si="1"/>
        <v>42849</v>
      </c>
      <c r="B115" s="7">
        <f>WEEKDAY(Tableau1[[#This Row],[Date]],2)</f>
        <v>1</v>
      </c>
      <c r="C115" s="5">
        <f>HLOOKUP(Tableau1[[#This Row],[Date]],JANV!$J$5:$AN$10,4)</f>
        <v>0</v>
      </c>
      <c r="D115" s="5">
        <f>HLOOKUP(Tableau1[[#This Row],[Date]],JANV!$J$5:$AN$10,5)</f>
        <v>0</v>
      </c>
      <c r="E115" s="5">
        <f>HLOOKUP(Tableau1[[#This Row],[Date]],JANV!$J$5:$AN$10,6)</f>
        <v>0</v>
      </c>
      <c r="F115" s="5" t="e">
        <f>HLOOKUP(Tableau1[[#This Row],[Date]],JANV!$J$5:$AN$10,7)</f>
        <v>#REF!</v>
      </c>
    </row>
    <row r="116" spans="1:6" ht="14.25" customHeight="1">
      <c r="A116" s="10">
        <f t="shared" si="1"/>
        <v>42850</v>
      </c>
      <c r="B116" s="7">
        <f>WEEKDAY(Tableau1[[#This Row],[Date]],2)</f>
        <v>2</v>
      </c>
      <c r="C116" s="5">
        <f>HLOOKUP(Tableau1[[#This Row],[Date]],JANV!$J$5:$AN$10,4)</f>
        <v>0</v>
      </c>
      <c r="D116" s="5">
        <f>HLOOKUP(Tableau1[[#This Row],[Date]],JANV!$J$5:$AN$10,5)</f>
        <v>0</v>
      </c>
      <c r="E116" s="5">
        <f>HLOOKUP(Tableau1[[#This Row],[Date]],JANV!$J$5:$AN$10,6)</f>
        <v>0</v>
      </c>
      <c r="F116" s="5" t="e">
        <f>HLOOKUP(Tableau1[[#This Row],[Date]],JANV!$J$5:$AN$10,7)</f>
        <v>#REF!</v>
      </c>
    </row>
    <row r="117" spans="1:6" ht="14.25" customHeight="1">
      <c r="A117" s="10">
        <f t="shared" si="1"/>
        <v>42851</v>
      </c>
      <c r="B117" s="7">
        <f>WEEKDAY(Tableau1[[#This Row],[Date]],2)</f>
        <v>3</v>
      </c>
      <c r="C117" s="5">
        <f>HLOOKUP(Tableau1[[#This Row],[Date]],JANV!$J$5:$AN$10,4)</f>
        <v>0</v>
      </c>
      <c r="D117" s="5">
        <f>HLOOKUP(Tableau1[[#This Row],[Date]],JANV!$J$5:$AN$10,5)</f>
        <v>0</v>
      </c>
      <c r="E117" s="5">
        <f>HLOOKUP(Tableau1[[#This Row],[Date]],JANV!$J$5:$AN$10,6)</f>
        <v>0</v>
      </c>
      <c r="F117" s="5" t="e">
        <f>HLOOKUP(Tableau1[[#This Row],[Date]],JANV!$J$5:$AN$10,7)</f>
        <v>#REF!</v>
      </c>
    </row>
    <row r="118" spans="1:6" ht="14.25" customHeight="1">
      <c r="A118" s="10">
        <f t="shared" si="1"/>
        <v>42852</v>
      </c>
      <c r="B118" s="7">
        <f>WEEKDAY(Tableau1[[#This Row],[Date]],2)</f>
        <v>4</v>
      </c>
      <c r="C118" s="5">
        <f>HLOOKUP(Tableau1[[#This Row],[Date]],JANV!$J$5:$AN$10,4)</f>
        <v>0</v>
      </c>
      <c r="D118" s="5">
        <f>HLOOKUP(Tableau1[[#This Row],[Date]],JANV!$J$5:$AN$10,5)</f>
        <v>0</v>
      </c>
      <c r="E118" s="5">
        <f>HLOOKUP(Tableau1[[#This Row],[Date]],JANV!$J$5:$AN$10,6)</f>
        <v>0</v>
      </c>
      <c r="F118" s="5" t="e">
        <f>HLOOKUP(Tableau1[[#This Row],[Date]],JANV!$J$5:$AN$10,7)</f>
        <v>#REF!</v>
      </c>
    </row>
    <row r="119" spans="1:6" ht="14.25" customHeight="1">
      <c r="A119" s="10">
        <f t="shared" si="1"/>
        <v>42853</v>
      </c>
      <c r="B119" s="7">
        <f>WEEKDAY(Tableau1[[#This Row],[Date]],2)</f>
        <v>5</v>
      </c>
      <c r="C119" s="5">
        <f>HLOOKUP(Tableau1[[#This Row],[Date]],JANV!$J$5:$AN$10,4)</f>
        <v>0</v>
      </c>
      <c r="D119" s="5">
        <f>HLOOKUP(Tableau1[[#This Row],[Date]],JANV!$J$5:$AN$10,5)</f>
        <v>0</v>
      </c>
      <c r="E119" s="5">
        <f>HLOOKUP(Tableau1[[#This Row],[Date]],JANV!$J$5:$AN$10,6)</f>
        <v>0</v>
      </c>
      <c r="F119" s="5" t="e">
        <f>HLOOKUP(Tableau1[[#This Row],[Date]],JANV!$J$5:$AN$10,7)</f>
        <v>#REF!</v>
      </c>
    </row>
    <row r="120" spans="1:6" ht="14.25" customHeight="1">
      <c r="A120" s="10">
        <f t="shared" si="1"/>
        <v>42854</v>
      </c>
      <c r="B120" s="7">
        <f>WEEKDAY(Tableau1[[#This Row],[Date]],2)</f>
        <v>6</v>
      </c>
      <c r="C120" s="5">
        <f>HLOOKUP(Tableau1[[#This Row],[Date]],JANV!$J$5:$AN$10,4)</f>
        <v>0</v>
      </c>
      <c r="D120" s="5">
        <f>HLOOKUP(Tableau1[[#This Row],[Date]],JANV!$J$5:$AN$10,5)</f>
        <v>0</v>
      </c>
      <c r="E120" s="5">
        <f>HLOOKUP(Tableau1[[#This Row],[Date]],JANV!$J$5:$AN$10,6)</f>
        <v>0</v>
      </c>
      <c r="F120" s="5" t="e">
        <f>HLOOKUP(Tableau1[[#This Row],[Date]],JANV!$J$5:$AN$10,7)</f>
        <v>#REF!</v>
      </c>
    </row>
    <row r="121" spans="1:6" ht="14.25" customHeight="1">
      <c r="A121" s="10">
        <f t="shared" si="1"/>
        <v>42855</v>
      </c>
      <c r="B121" s="7">
        <f>WEEKDAY(Tableau1[[#This Row],[Date]],2)</f>
        <v>7</v>
      </c>
      <c r="C121" s="5">
        <f>HLOOKUP(Tableau1[[#This Row],[Date]],JANV!$J$5:$AN$10,4)</f>
        <v>0</v>
      </c>
      <c r="D121" s="5">
        <f>HLOOKUP(Tableau1[[#This Row],[Date]],JANV!$J$5:$AN$10,5)</f>
        <v>0</v>
      </c>
      <c r="E121" s="5">
        <f>HLOOKUP(Tableau1[[#This Row],[Date]],JANV!$J$5:$AN$10,6)</f>
        <v>0</v>
      </c>
      <c r="F121" s="5" t="e">
        <f>HLOOKUP(Tableau1[[#This Row],[Date]],JANV!$J$5:$AN$10,7)</f>
        <v>#REF!</v>
      </c>
    </row>
    <row r="122" spans="1:6" ht="14.25" customHeight="1">
      <c r="A122" s="10">
        <f t="shared" si="1"/>
        <v>42856</v>
      </c>
      <c r="B122" s="7">
        <f>WEEKDAY(Tableau1[[#This Row],[Date]],2)</f>
        <v>1</v>
      </c>
      <c r="C122" s="5">
        <f>HLOOKUP(Tableau1[[#This Row],[Date]],JANV!$J$5:$AN$10,4)</f>
        <v>0</v>
      </c>
      <c r="D122" s="5">
        <f>HLOOKUP(Tableau1[[#This Row],[Date]],JANV!$J$5:$AN$10,5)</f>
        <v>0</v>
      </c>
      <c r="E122" s="5">
        <f>HLOOKUP(Tableau1[[#This Row],[Date]],JANV!$J$5:$AN$10,6)</f>
        <v>0</v>
      </c>
      <c r="F122" s="5" t="e">
        <f>HLOOKUP(Tableau1[[#This Row],[Date]],JANV!$J$5:$AN$10,7)</f>
        <v>#REF!</v>
      </c>
    </row>
    <row r="123" spans="1:6" ht="14.25" customHeight="1">
      <c r="A123" s="10">
        <f t="shared" si="1"/>
        <v>42857</v>
      </c>
      <c r="B123" s="7">
        <f>WEEKDAY(Tableau1[[#This Row],[Date]],2)</f>
        <v>2</v>
      </c>
      <c r="C123" s="5">
        <f>HLOOKUP(Tableau1[[#This Row],[Date]],JANV!$J$5:$AN$10,4)</f>
        <v>0</v>
      </c>
      <c r="D123" s="5">
        <f>HLOOKUP(Tableau1[[#This Row],[Date]],JANV!$J$5:$AN$10,5)</f>
        <v>0</v>
      </c>
      <c r="E123" s="5">
        <f>HLOOKUP(Tableau1[[#This Row],[Date]],JANV!$J$5:$AN$10,6)</f>
        <v>0</v>
      </c>
      <c r="F123" s="5" t="e">
        <f>HLOOKUP(Tableau1[[#This Row],[Date]],JANV!$J$5:$AN$10,7)</f>
        <v>#REF!</v>
      </c>
    </row>
    <row r="124" spans="1:6" ht="14.25" customHeight="1">
      <c r="A124" s="10">
        <f t="shared" si="1"/>
        <v>42858</v>
      </c>
      <c r="B124" s="7">
        <f>WEEKDAY(Tableau1[[#This Row],[Date]],2)</f>
        <v>3</v>
      </c>
      <c r="C124" s="5">
        <f>HLOOKUP(Tableau1[[#This Row],[Date]],JANV!$J$5:$AN$10,4)</f>
        <v>0</v>
      </c>
      <c r="D124" s="5">
        <f>HLOOKUP(Tableau1[[#This Row],[Date]],JANV!$J$5:$AN$10,5)</f>
        <v>0</v>
      </c>
      <c r="E124" s="5">
        <f>HLOOKUP(Tableau1[[#This Row],[Date]],JANV!$J$5:$AN$10,6)</f>
        <v>0</v>
      </c>
      <c r="F124" s="5" t="e">
        <f>HLOOKUP(Tableau1[[#This Row],[Date]],JANV!$J$5:$AN$10,7)</f>
        <v>#REF!</v>
      </c>
    </row>
    <row r="125" spans="1:6" ht="14.25" customHeight="1">
      <c r="A125" s="10">
        <f t="shared" si="1"/>
        <v>42859</v>
      </c>
      <c r="B125" s="7">
        <f>WEEKDAY(Tableau1[[#This Row],[Date]],2)</f>
        <v>4</v>
      </c>
      <c r="C125" s="5">
        <f>HLOOKUP(Tableau1[[#This Row],[Date]],JANV!$J$5:$AN$10,4)</f>
        <v>0</v>
      </c>
      <c r="D125" s="5">
        <f>HLOOKUP(Tableau1[[#This Row],[Date]],JANV!$J$5:$AN$10,5)</f>
        <v>0</v>
      </c>
      <c r="E125" s="5">
        <f>HLOOKUP(Tableau1[[#This Row],[Date]],JANV!$J$5:$AN$10,6)</f>
        <v>0</v>
      </c>
      <c r="F125" s="5" t="e">
        <f>HLOOKUP(Tableau1[[#This Row],[Date]],JANV!$J$5:$AN$10,7)</f>
        <v>#REF!</v>
      </c>
    </row>
    <row r="126" spans="1:6" ht="14.25" customHeight="1">
      <c r="A126" s="10">
        <f t="shared" si="1"/>
        <v>42860</v>
      </c>
      <c r="B126" s="7">
        <f>WEEKDAY(Tableau1[[#This Row],[Date]],2)</f>
        <v>5</v>
      </c>
      <c r="C126" s="5">
        <f>HLOOKUP(Tableau1[[#This Row],[Date]],JANV!$J$5:$AN$10,4)</f>
        <v>0</v>
      </c>
      <c r="D126" s="5">
        <f>HLOOKUP(Tableau1[[#This Row],[Date]],JANV!$J$5:$AN$10,5)</f>
        <v>0</v>
      </c>
      <c r="E126" s="5">
        <f>HLOOKUP(Tableau1[[#This Row],[Date]],JANV!$J$5:$AN$10,6)</f>
        <v>0</v>
      </c>
      <c r="F126" s="5" t="e">
        <f>HLOOKUP(Tableau1[[#This Row],[Date]],JANV!$J$5:$AN$10,7)</f>
        <v>#REF!</v>
      </c>
    </row>
    <row r="127" spans="1:6" ht="14.25" customHeight="1">
      <c r="A127" s="10">
        <f t="shared" si="1"/>
        <v>42861</v>
      </c>
      <c r="B127" s="7">
        <f>WEEKDAY(Tableau1[[#This Row],[Date]],2)</f>
        <v>6</v>
      </c>
      <c r="C127" s="5">
        <f>HLOOKUP(Tableau1[[#This Row],[Date]],JANV!$J$5:$AN$10,4)</f>
        <v>0</v>
      </c>
      <c r="D127" s="5">
        <f>HLOOKUP(Tableau1[[#This Row],[Date]],JANV!$J$5:$AN$10,5)</f>
        <v>0</v>
      </c>
      <c r="E127" s="5">
        <f>HLOOKUP(Tableau1[[#This Row],[Date]],JANV!$J$5:$AN$10,6)</f>
        <v>0</v>
      </c>
      <c r="F127" s="5" t="e">
        <f>HLOOKUP(Tableau1[[#This Row],[Date]],JANV!$J$5:$AN$10,7)</f>
        <v>#REF!</v>
      </c>
    </row>
    <row r="128" spans="1:6" ht="14.25" customHeight="1">
      <c r="A128" s="10">
        <f t="shared" si="1"/>
        <v>42862</v>
      </c>
      <c r="B128" s="7">
        <f>WEEKDAY(Tableau1[[#This Row],[Date]],2)</f>
        <v>7</v>
      </c>
      <c r="C128" s="5">
        <f>HLOOKUP(Tableau1[[#This Row],[Date]],JANV!$J$5:$AN$10,4)</f>
        <v>0</v>
      </c>
      <c r="D128" s="5">
        <f>HLOOKUP(Tableau1[[#This Row],[Date]],JANV!$J$5:$AN$10,5)</f>
        <v>0</v>
      </c>
      <c r="E128" s="5">
        <f>HLOOKUP(Tableau1[[#This Row],[Date]],JANV!$J$5:$AN$10,6)</f>
        <v>0</v>
      </c>
      <c r="F128" s="5" t="e">
        <f>HLOOKUP(Tableau1[[#This Row],[Date]],JANV!$J$5:$AN$10,7)</f>
        <v>#REF!</v>
      </c>
    </row>
    <row r="129" spans="1:6" ht="14.25" customHeight="1">
      <c r="A129" s="10">
        <f t="shared" si="1"/>
        <v>42863</v>
      </c>
      <c r="B129" s="7">
        <f>WEEKDAY(Tableau1[[#This Row],[Date]],2)</f>
        <v>1</v>
      </c>
      <c r="C129" s="5">
        <f>HLOOKUP(Tableau1[[#This Row],[Date]],JANV!$J$5:$AN$10,4)</f>
        <v>0</v>
      </c>
      <c r="D129" s="5">
        <f>HLOOKUP(Tableau1[[#This Row],[Date]],JANV!$J$5:$AN$10,5)</f>
        <v>0</v>
      </c>
      <c r="E129" s="5">
        <f>HLOOKUP(Tableau1[[#This Row],[Date]],JANV!$J$5:$AN$10,6)</f>
        <v>0</v>
      </c>
      <c r="F129" s="5" t="e">
        <f>HLOOKUP(Tableau1[[#This Row],[Date]],JANV!$J$5:$AN$10,7)</f>
        <v>#REF!</v>
      </c>
    </row>
    <row r="130" spans="1:6" ht="14.25" customHeight="1">
      <c r="A130" s="10">
        <f t="shared" si="1"/>
        <v>42864</v>
      </c>
      <c r="B130" s="7">
        <f>WEEKDAY(Tableau1[[#This Row],[Date]],2)</f>
        <v>2</v>
      </c>
      <c r="C130" s="5">
        <f>HLOOKUP(Tableau1[[#This Row],[Date]],JANV!$J$5:$AN$10,4)</f>
        <v>0</v>
      </c>
      <c r="D130" s="5">
        <f>HLOOKUP(Tableau1[[#This Row],[Date]],JANV!$J$5:$AN$10,5)</f>
        <v>0</v>
      </c>
      <c r="E130" s="5">
        <f>HLOOKUP(Tableau1[[#This Row],[Date]],JANV!$J$5:$AN$10,6)</f>
        <v>0</v>
      </c>
      <c r="F130" s="5" t="e">
        <f>HLOOKUP(Tableau1[[#This Row],[Date]],JANV!$J$5:$AN$10,7)</f>
        <v>#REF!</v>
      </c>
    </row>
    <row r="131" spans="1:6" ht="14.25" customHeight="1">
      <c r="A131" s="10">
        <f t="shared" si="1"/>
        <v>42865</v>
      </c>
      <c r="B131" s="7">
        <f>WEEKDAY(Tableau1[[#This Row],[Date]],2)</f>
        <v>3</v>
      </c>
      <c r="C131" s="5">
        <f>HLOOKUP(Tableau1[[#This Row],[Date]],JANV!$J$5:$AN$10,4)</f>
        <v>0</v>
      </c>
      <c r="D131" s="5">
        <f>HLOOKUP(Tableau1[[#This Row],[Date]],JANV!$J$5:$AN$10,5)</f>
        <v>0</v>
      </c>
      <c r="E131" s="5">
        <f>HLOOKUP(Tableau1[[#This Row],[Date]],JANV!$J$5:$AN$10,6)</f>
        <v>0</v>
      </c>
      <c r="F131" s="5" t="e">
        <f>HLOOKUP(Tableau1[[#This Row],[Date]],JANV!$J$5:$AN$10,7)</f>
        <v>#REF!</v>
      </c>
    </row>
    <row r="132" spans="1:6" ht="14.25" customHeight="1">
      <c r="A132" s="10">
        <f t="shared" si="1"/>
        <v>42866</v>
      </c>
      <c r="B132" s="7">
        <f>WEEKDAY(Tableau1[[#This Row],[Date]],2)</f>
        <v>4</v>
      </c>
      <c r="C132" s="5">
        <f>HLOOKUP(Tableau1[[#This Row],[Date]],JANV!$J$5:$AN$10,4)</f>
        <v>0</v>
      </c>
      <c r="D132" s="5">
        <f>HLOOKUP(Tableau1[[#This Row],[Date]],JANV!$J$5:$AN$10,5)</f>
        <v>0</v>
      </c>
      <c r="E132" s="5">
        <f>HLOOKUP(Tableau1[[#This Row],[Date]],JANV!$J$5:$AN$10,6)</f>
        <v>0</v>
      </c>
      <c r="F132" s="5" t="e">
        <f>HLOOKUP(Tableau1[[#This Row],[Date]],JANV!$J$5:$AN$10,7)</f>
        <v>#REF!</v>
      </c>
    </row>
    <row r="133" spans="1:6" ht="14.25" customHeight="1">
      <c r="A133" s="10">
        <f t="shared" ref="A133:A196" si="2">+A132+1</f>
        <v>42867</v>
      </c>
      <c r="B133" s="7">
        <f>WEEKDAY(Tableau1[[#This Row],[Date]],2)</f>
        <v>5</v>
      </c>
      <c r="C133" s="5">
        <f>HLOOKUP(Tableau1[[#This Row],[Date]],JANV!$J$5:$AN$10,4)</f>
        <v>0</v>
      </c>
      <c r="D133" s="5">
        <f>HLOOKUP(Tableau1[[#This Row],[Date]],JANV!$J$5:$AN$10,5)</f>
        <v>0</v>
      </c>
      <c r="E133" s="5">
        <f>HLOOKUP(Tableau1[[#This Row],[Date]],JANV!$J$5:$AN$10,6)</f>
        <v>0</v>
      </c>
      <c r="F133" s="5" t="e">
        <f>HLOOKUP(Tableau1[[#This Row],[Date]],JANV!$J$5:$AN$10,7)</f>
        <v>#REF!</v>
      </c>
    </row>
    <row r="134" spans="1:6" ht="14.25" customHeight="1">
      <c r="A134" s="10">
        <f t="shared" si="2"/>
        <v>42868</v>
      </c>
      <c r="B134" s="7">
        <f>WEEKDAY(Tableau1[[#This Row],[Date]],2)</f>
        <v>6</v>
      </c>
      <c r="C134" s="5">
        <f>HLOOKUP(Tableau1[[#This Row],[Date]],JANV!$J$5:$AN$10,4)</f>
        <v>0</v>
      </c>
      <c r="D134" s="5">
        <f>HLOOKUP(Tableau1[[#This Row],[Date]],JANV!$J$5:$AN$10,5)</f>
        <v>0</v>
      </c>
      <c r="E134" s="5">
        <f>HLOOKUP(Tableau1[[#This Row],[Date]],JANV!$J$5:$AN$10,6)</f>
        <v>0</v>
      </c>
      <c r="F134" s="5" t="e">
        <f>HLOOKUP(Tableau1[[#This Row],[Date]],JANV!$J$5:$AN$10,7)</f>
        <v>#REF!</v>
      </c>
    </row>
    <row r="135" spans="1:6" ht="14.25" customHeight="1">
      <c r="A135" s="10">
        <f t="shared" si="2"/>
        <v>42869</v>
      </c>
      <c r="B135" s="7">
        <f>WEEKDAY(Tableau1[[#This Row],[Date]],2)</f>
        <v>7</v>
      </c>
      <c r="C135" s="5">
        <f>HLOOKUP(Tableau1[[#This Row],[Date]],JANV!$J$5:$AN$10,4)</f>
        <v>0</v>
      </c>
      <c r="D135" s="5">
        <f>HLOOKUP(Tableau1[[#This Row],[Date]],JANV!$J$5:$AN$10,5)</f>
        <v>0</v>
      </c>
      <c r="E135" s="5">
        <f>HLOOKUP(Tableau1[[#This Row],[Date]],JANV!$J$5:$AN$10,6)</f>
        <v>0</v>
      </c>
      <c r="F135" s="5" t="e">
        <f>HLOOKUP(Tableau1[[#This Row],[Date]],JANV!$J$5:$AN$10,7)</f>
        <v>#REF!</v>
      </c>
    </row>
    <row r="136" spans="1:6" ht="14.25" customHeight="1">
      <c r="A136" s="10">
        <f t="shared" si="2"/>
        <v>42870</v>
      </c>
      <c r="B136" s="7">
        <f>WEEKDAY(Tableau1[[#This Row],[Date]],2)</f>
        <v>1</v>
      </c>
      <c r="C136" s="5">
        <f>HLOOKUP(Tableau1[[#This Row],[Date]],JANV!$J$5:$AN$10,4)</f>
        <v>0</v>
      </c>
      <c r="D136" s="5">
        <f>HLOOKUP(Tableau1[[#This Row],[Date]],JANV!$J$5:$AN$10,5)</f>
        <v>0</v>
      </c>
      <c r="E136" s="5">
        <f>HLOOKUP(Tableau1[[#This Row],[Date]],JANV!$J$5:$AN$10,6)</f>
        <v>0</v>
      </c>
      <c r="F136" s="5" t="e">
        <f>HLOOKUP(Tableau1[[#This Row],[Date]],JANV!$J$5:$AN$10,7)</f>
        <v>#REF!</v>
      </c>
    </row>
    <row r="137" spans="1:6" ht="14.25" customHeight="1">
      <c r="A137" s="10">
        <f t="shared" si="2"/>
        <v>42871</v>
      </c>
      <c r="B137" s="7">
        <f>WEEKDAY(Tableau1[[#This Row],[Date]],2)</f>
        <v>2</v>
      </c>
      <c r="C137" s="5">
        <f>HLOOKUP(Tableau1[[#This Row],[Date]],JANV!$J$5:$AN$10,4)</f>
        <v>0</v>
      </c>
      <c r="D137" s="5">
        <f>HLOOKUP(Tableau1[[#This Row],[Date]],JANV!$J$5:$AN$10,5)</f>
        <v>0</v>
      </c>
      <c r="E137" s="5">
        <f>HLOOKUP(Tableau1[[#This Row],[Date]],JANV!$J$5:$AN$10,6)</f>
        <v>0</v>
      </c>
      <c r="F137" s="5" t="e">
        <f>HLOOKUP(Tableau1[[#This Row],[Date]],JANV!$J$5:$AN$10,7)</f>
        <v>#REF!</v>
      </c>
    </row>
    <row r="138" spans="1:6" ht="14.25" customHeight="1">
      <c r="A138" s="10">
        <f t="shared" si="2"/>
        <v>42872</v>
      </c>
      <c r="B138" s="7">
        <f>WEEKDAY(Tableau1[[#This Row],[Date]],2)</f>
        <v>3</v>
      </c>
      <c r="C138" s="5">
        <f>HLOOKUP(Tableau1[[#This Row],[Date]],JANV!$J$5:$AN$10,4)</f>
        <v>0</v>
      </c>
      <c r="D138" s="5">
        <f>HLOOKUP(Tableau1[[#This Row],[Date]],JANV!$J$5:$AN$10,5)</f>
        <v>0</v>
      </c>
      <c r="E138" s="5">
        <f>HLOOKUP(Tableau1[[#This Row],[Date]],JANV!$J$5:$AN$10,6)</f>
        <v>0</v>
      </c>
      <c r="F138" s="5" t="e">
        <f>HLOOKUP(Tableau1[[#This Row],[Date]],JANV!$J$5:$AN$10,7)</f>
        <v>#REF!</v>
      </c>
    </row>
    <row r="139" spans="1:6" ht="14.25" customHeight="1">
      <c r="A139" s="10">
        <f t="shared" si="2"/>
        <v>42873</v>
      </c>
      <c r="B139" s="7">
        <f>WEEKDAY(Tableau1[[#This Row],[Date]],2)</f>
        <v>4</v>
      </c>
      <c r="C139" s="5">
        <f>HLOOKUP(Tableau1[[#This Row],[Date]],JANV!$J$5:$AN$10,4)</f>
        <v>0</v>
      </c>
      <c r="D139" s="5">
        <f>HLOOKUP(Tableau1[[#This Row],[Date]],JANV!$J$5:$AN$10,5)</f>
        <v>0</v>
      </c>
      <c r="E139" s="5">
        <f>HLOOKUP(Tableau1[[#This Row],[Date]],JANV!$J$5:$AN$10,6)</f>
        <v>0</v>
      </c>
      <c r="F139" s="5" t="e">
        <f>HLOOKUP(Tableau1[[#This Row],[Date]],JANV!$J$5:$AN$10,7)</f>
        <v>#REF!</v>
      </c>
    </row>
    <row r="140" spans="1:6" ht="14.25" customHeight="1">
      <c r="A140" s="10">
        <f t="shared" si="2"/>
        <v>42874</v>
      </c>
      <c r="B140" s="7">
        <f>WEEKDAY(Tableau1[[#This Row],[Date]],2)</f>
        <v>5</v>
      </c>
      <c r="C140" s="5">
        <f>HLOOKUP(Tableau1[[#This Row],[Date]],JANV!$J$5:$AN$10,4)</f>
        <v>0</v>
      </c>
      <c r="D140" s="5">
        <f>HLOOKUP(Tableau1[[#This Row],[Date]],JANV!$J$5:$AN$10,5)</f>
        <v>0</v>
      </c>
      <c r="E140" s="5">
        <f>HLOOKUP(Tableau1[[#This Row],[Date]],JANV!$J$5:$AN$10,6)</f>
        <v>0</v>
      </c>
      <c r="F140" s="5" t="e">
        <f>HLOOKUP(Tableau1[[#This Row],[Date]],JANV!$J$5:$AN$10,7)</f>
        <v>#REF!</v>
      </c>
    </row>
    <row r="141" spans="1:6" ht="14.25" customHeight="1">
      <c r="A141" s="10">
        <f t="shared" si="2"/>
        <v>42875</v>
      </c>
      <c r="B141" s="7">
        <f>WEEKDAY(Tableau1[[#This Row],[Date]],2)</f>
        <v>6</v>
      </c>
      <c r="C141" s="5">
        <f>HLOOKUP(Tableau1[[#This Row],[Date]],JANV!$J$5:$AN$10,4)</f>
        <v>0</v>
      </c>
      <c r="D141" s="5">
        <f>HLOOKUP(Tableau1[[#This Row],[Date]],JANV!$J$5:$AN$10,5)</f>
        <v>0</v>
      </c>
      <c r="E141" s="5">
        <f>HLOOKUP(Tableau1[[#This Row],[Date]],JANV!$J$5:$AN$10,6)</f>
        <v>0</v>
      </c>
      <c r="F141" s="5" t="e">
        <f>HLOOKUP(Tableau1[[#This Row],[Date]],JANV!$J$5:$AN$10,7)</f>
        <v>#REF!</v>
      </c>
    </row>
    <row r="142" spans="1:6" ht="14.25" customHeight="1">
      <c r="A142" s="10">
        <f t="shared" si="2"/>
        <v>42876</v>
      </c>
      <c r="B142" s="7">
        <f>WEEKDAY(Tableau1[[#This Row],[Date]],2)</f>
        <v>7</v>
      </c>
      <c r="C142" s="5">
        <f>HLOOKUP(Tableau1[[#This Row],[Date]],JANV!$J$5:$AN$10,4)</f>
        <v>0</v>
      </c>
      <c r="D142" s="5">
        <f>HLOOKUP(Tableau1[[#This Row],[Date]],JANV!$J$5:$AN$10,5)</f>
        <v>0</v>
      </c>
      <c r="E142" s="5">
        <f>HLOOKUP(Tableau1[[#This Row],[Date]],JANV!$J$5:$AN$10,6)</f>
        <v>0</v>
      </c>
      <c r="F142" s="5" t="e">
        <f>HLOOKUP(Tableau1[[#This Row],[Date]],JANV!$J$5:$AN$10,7)</f>
        <v>#REF!</v>
      </c>
    </row>
    <row r="143" spans="1:6" ht="14.25" customHeight="1">
      <c r="A143" s="10">
        <f t="shared" si="2"/>
        <v>42877</v>
      </c>
      <c r="B143" s="7">
        <f>WEEKDAY(Tableau1[[#This Row],[Date]],2)</f>
        <v>1</v>
      </c>
      <c r="C143" s="5">
        <f>HLOOKUP(Tableau1[[#This Row],[Date]],JANV!$J$5:$AN$10,4)</f>
        <v>0</v>
      </c>
      <c r="D143" s="5">
        <f>HLOOKUP(Tableau1[[#This Row],[Date]],JANV!$J$5:$AN$10,5)</f>
        <v>0</v>
      </c>
      <c r="E143" s="5">
        <f>HLOOKUP(Tableau1[[#This Row],[Date]],JANV!$J$5:$AN$10,6)</f>
        <v>0</v>
      </c>
      <c r="F143" s="5" t="e">
        <f>HLOOKUP(Tableau1[[#This Row],[Date]],JANV!$J$5:$AN$10,7)</f>
        <v>#REF!</v>
      </c>
    </row>
    <row r="144" spans="1:6" ht="14.25" customHeight="1">
      <c r="A144" s="10">
        <f t="shared" si="2"/>
        <v>42878</v>
      </c>
      <c r="B144" s="7">
        <f>WEEKDAY(Tableau1[[#This Row],[Date]],2)</f>
        <v>2</v>
      </c>
      <c r="C144" s="5">
        <f>HLOOKUP(Tableau1[[#This Row],[Date]],JANV!$J$5:$AN$10,4)</f>
        <v>0</v>
      </c>
      <c r="D144" s="5">
        <f>HLOOKUP(Tableau1[[#This Row],[Date]],JANV!$J$5:$AN$10,5)</f>
        <v>0</v>
      </c>
      <c r="E144" s="5">
        <f>HLOOKUP(Tableau1[[#This Row],[Date]],JANV!$J$5:$AN$10,6)</f>
        <v>0</v>
      </c>
      <c r="F144" s="5" t="e">
        <f>HLOOKUP(Tableau1[[#This Row],[Date]],JANV!$J$5:$AN$10,7)</f>
        <v>#REF!</v>
      </c>
    </row>
    <row r="145" spans="1:6" ht="14.25" customHeight="1">
      <c r="A145" s="10">
        <f t="shared" si="2"/>
        <v>42879</v>
      </c>
      <c r="B145" s="7">
        <f>WEEKDAY(Tableau1[[#This Row],[Date]],2)</f>
        <v>3</v>
      </c>
      <c r="C145" s="5">
        <f>HLOOKUP(Tableau1[[#This Row],[Date]],JANV!$J$5:$AN$10,4)</f>
        <v>0</v>
      </c>
      <c r="D145" s="5">
        <f>HLOOKUP(Tableau1[[#This Row],[Date]],JANV!$J$5:$AN$10,5)</f>
        <v>0</v>
      </c>
      <c r="E145" s="5">
        <f>HLOOKUP(Tableau1[[#This Row],[Date]],JANV!$J$5:$AN$10,6)</f>
        <v>0</v>
      </c>
      <c r="F145" s="5" t="e">
        <f>HLOOKUP(Tableau1[[#This Row],[Date]],JANV!$J$5:$AN$10,7)</f>
        <v>#REF!</v>
      </c>
    </row>
    <row r="146" spans="1:6" ht="14.25" customHeight="1">
      <c r="A146" s="10">
        <f t="shared" si="2"/>
        <v>42880</v>
      </c>
      <c r="B146" s="7">
        <f>WEEKDAY(Tableau1[[#This Row],[Date]],2)</f>
        <v>4</v>
      </c>
      <c r="C146" s="5">
        <f>HLOOKUP(Tableau1[[#This Row],[Date]],JANV!$J$5:$AN$10,4)</f>
        <v>0</v>
      </c>
      <c r="D146" s="5">
        <f>HLOOKUP(Tableau1[[#This Row],[Date]],JANV!$J$5:$AN$10,5)</f>
        <v>0</v>
      </c>
      <c r="E146" s="5">
        <f>HLOOKUP(Tableau1[[#This Row],[Date]],JANV!$J$5:$AN$10,6)</f>
        <v>0</v>
      </c>
      <c r="F146" s="5" t="e">
        <f>HLOOKUP(Tableau1[[#This Row],[Date]],JANV!$J$5:$AN$10,7)</f>
        <v>#REF!</v>
      </c>
    </row>
    <row r="147" spans="1:6" ht="14.25" customHeight="1">
      <c r="A147" s="10">
        <f t="shared" si="2"/>
        <v>42881</v>
      </c>
      <c r="B147" s="7">
        <f>WEEKDAY(Tableau1[[#This Row],[Date]],2)</f>
        <v>5</v>
      </c>
      <c r="C147" s="5">
        <f>HLOOKUP(Tableau1[[#This Row],[Date]],JANV!$J$5:$AN$10,4)</f>
        <v>0</v>
      </c>
      <c r="D147" s="5">
        <f>HLOOKUP(Tableau1[[#This Row],[Date]],JANV!$J$5:$AN$10,5)</f>
        <v>0</v>
      </c>
      <c r="E147" s="5">
        <f>HLOOKUP(Tableau1[[#This Row],[Date]],JANV!$J$5:$AN$10,6)</f>
        <v>0</v>
      </c>
      <c r="F147" s="5" t="e">
        <f>HLOOKUP(Tableau1[[#This Row],[Date]],JANV!$J$5:$AN$10,7)</f>
        <v>#REF!</v>
      </c>
    </row>
    <row r="148" spans="1:6" ht="14.25" customHeight="1">
      <c r="A148" s="10">
        <f t="shared" si="2"/>
        <v>42882</v>
      </c>
      <c r="B148" s="7">
        <f>WEEKDAY(Tableau1[[#This Row],[Date]],2)</f>
        <v>6</v>
      </c>
      <c r="C148" s="5">
        <f>HLOOKUP(Tableau1[[#This Row],[Date]],JANV!$J$5:$AN$10,4)</f>
        <v>0</v>
      </c>
      <c r="D148" s="5">
        <f>HLOOKUP(Tableau1[[#This Row],[Date]],JANV!$J$5:$AN$10,5)</f>
        <v>0</v>
      </c>
      <c r="E148" s="5">
        <f>HLOOKUP(Tableau1[[#This Row],[Date]],JANV!$J$5:$AN$10,6)</f>
        <v>0</v>
      </c>
      <c r="F148" s="5" t="e">
        <f>HLOOKUP(Tableau1[[#This Row],[Date]],JANV!$J$5:$AN$10,7)</f>
        <v>#REF!</v>
      </c>
    </row>
    <row r="149" spans="1:6" ht="14.25" customHeight="1">
      <c r="A149" s="10">
        <f t="shared" si="2"/>
        <v>42883</v>
      </c>
      <c r="B149" s="7">
        <f>WEEKDAY(Tableau1[[#This Row],[Date]],2)</f>
        <v>7</v>
      </c>
      <c r="C149" s="5">
        <f>HLOOKUP(Tableau1[[#This Row],[Date]],JANV!$J$5:$AN$10,4)</f>
        <v>0</v>
      </c>
      <c r="D149" s="5">
        <f>HLOOKUP(Tableau1[[#This Row],[Date]],JANV!$J$5:$AN$10,5)</f>
        <v>0</v>
      </c>
      <c r="E149" s="5">
        <f>HLOOKUP(Tableau1[[#This Row],[Date]],JANV!$J$5:$AN$10,6)</f>
        <v>0</v>
      </c>
      <c r="F149" s="5" t="e">
        <f>HLOOKUP(Tableau1[[#This Row],[Date]],JANV!$J$5:$AN$10,7)</f>
        <v>#REF!</v>
      </c>
    </row>
    <row r="150" spans="1:6" ht="14.25" customHeight="1">
      <c r="A150" s="10">
        <f t="shared" si="2"/>
        <v>42884</v>
      </c>
      <c r="B150" s="7">
        <f>WEEKDAY(Tableau1[[#This Row],[Date]],2)</f>
        <v>1</v>
      </c>
      <c r="C150" s="5">
        <f>HLOOKUP(Tableau1[[#This Row],[Date]],JANV!$J$5:$AN$10,4)</f>
        <v>0</v>
      </c>
      <c r="D150" s="5">
        <f>HLOOKUP(Tableau1[[#This Row],[Date]],JANV!$J$5:$AN$10,5)</f>
        <v>0</v>
      </c>
      <c r="E150" s="5">
        <f>HLOOKUP(Tableau1[[#This Row],[Date]],JANV!$J$5:$AN$10,6)</f>
        <v>0</v>
      </c>
      <c r="F150" s="5" t="e">
        <f>HLOOKUP(Tableau1[[#This Row],[Date]],JANV!$J$5:$AN$10,7)</f>
        <v>#REF!</v>
      </c>
    </row>
    <row r="151" spans="1:6" ht="14.25" customHeight="1">
      <c r="A151" s="10">
        <f t="shared" si="2"/>
        <v>42885</v>
      </c>
      <c r="B151" s="7">
        <f>WEEKDAY(Tableau1[[#This Row],[Date]],2)</f>
        <v>2</v>
      </c>
      <c r="C151" s="5">
        <f>HLOOKUP(Tableau1[[#This Row],[Date]],JANV!$J$5:$AN$10,4)</f>
        <v>0</v>
      </c>
      <c r="D151" s="5">
        <f>HLOOKUP(Tableau1[[#This Row],[Date]],JANV!$J$5:$AN$10,5)</f>
        <v>0</v>
      </c>
      <c r="E151" s="5">
        <f>HLOOKUP(Tableau1[[#This Row],[Date]],JANV!$J$5:$AN$10,6)</f>
        <v>0</v>
      </c>
      <c r="F151" s="5" t="e">
        <f>HLOOKUP(Tableau1[[#This Row],[Date]],JANV!$J$5:$AN$10,7)</f>
        <v>#REF!</v>
      </c>
    </row>
    <row r="152" spans="1:6" ht="14.25" customHeight="1">
      <c r="A152" s="10">
        <f t="shared" si="2"/>
        <v>42886</v>
      </c>
      <c r="B152" s="7">
        <f>WEEKDAY(Tableau1[[#This Row],[Date]],2)</f>
        <v>3</v>
      </c>
      <c r="C152" s="5">
        <f>HLOOKUP(Tableau1[[#This Row],[Date]],JANV!$J$5:$AN$10,4)</f>
        <v>0</v>
      </c>
      <c r="D152" s="5">
        <f>HLOOKUP(Tableau1[[#This Row],[Date]],JANV!$J$5:$AN$10,5)</f>
        <v>0</v>
      </c>
      <c r="E152" s="5">
        <f>HLOOKUP(Tableau1[[#This Row],[Date]],JANV!$J$5:$AN$10,6)</f>
        <v>0</v>
      </c>
      <c r="F152" s="5" t="e">
        <f>HLOOKUP(Tableau1[[#This Row],[Date]],JANV!$J$5:$AN$10,7)</f>
        <v>#REF!</v>
      </c>
    </row>
    <row r="153" spans="1:6" ht="14.25" customHeight="1">
      <c r="A153" s="10">
        <f t="shared" si="2"/>
        <v>42887</v>
      </c>
      <c r="B153" s="7">
        <f>WEEKDAY(Tableau1[[#This Row],[Date]],2)</f>
        <v>4</v>
      </c>
      <c r="C153" s="5">
        <f>HLOOKUP(Tableau1[[#This Row],[Date]],JANV!$J$5:$AN$10,4)</f>
        <v>0</v>
      </c>
      <c r="D153" s="5">
        <f>HLOOKUP(Tableau1[[#This Row],[Date]],JANV!$J$5:$AN$10,5)</f>
        <v>0</v>
      </c>
      <c r="E153" s="5">
        <f>HLOOKUP(Tableau1[[#This Row],[Date]],JANV!$J$5:$AN$10,6)</f>
        <v>0</v>
      </c>
      <c r="F153" s="5" t="e">
        <f>HLOOKUP(Tableau1[[#This Row],[Date]],JANV!$J$5:$AN$10,7)</f>
        <v>#REF!</v>
      </c>
    </row>
    <row r="154" spans="1:6" ht="14.25" customHeight="1">
      <c r="A154" s="10">
        <f t="shared" si="2"/>
        <v>42888</v>
      </c>
      <c r="B154" s="7">
        <f>WEEKDAY(Tableau1[[#This Row],[Date]],2)</f>
        <v>5</v>
      </c>
      <c r="C154" s="5">
        <f>HLOOKUP(Tableau1[[#This Row],[Date]],JANV!$J$5:$AN$10,4)</f>
        <v>0</v>
      </c>
      <c r="D154" s="5">
        <f>HLOOKUP(Tableau1[[#This Row],[Date]],JANV!$J$5:$AN$10,5)</f>
        <v>0</v>
      </c>
      <c r="E154" s="5">
        <f>HLOOKUP(Tableau1[[#This Row],[Date]],JANV!$J$5:$AN$10,6)</f>
        <v>0</v>
      </c>
      <c r="F154" s="5" t="e">
        <f>HLOOKUP(Tableau1[[#This Row],[Date]],JANV!$J$5:$AN$10,7)</f>
        <v>#REF!</v>
      </c>
    </row>
    <row r="155" spans="1:6" ht="14.25" customHeight="1">
      <c r="A155" s="10">
        <f t="shared" si="2"/>
        <v>42889</v>
      </c>
      <c r="B155" s="7">
        <f>WEEKDAY(Tableau1[[#This Row],[Date]],2)</f>
        <v>6</v>
      </c>
      <c r="C155" s="5">
        <f>HLOOKUP(Tableau1[[#This Row],[Date]],JANV!$J$5:$AN$10,4)</f>
        <v>0</v>
      </c>
      <c r="D155" s="5">
        <f>HLOOKUP(Tableau1[[#This Row],[Date]],JANV!$J$5:$AN$10,5)</f>
        <v>0</v>
      </c>
      <c r="E155" s="5">
        <f>HLOOKUP(Tableau1[[#This Row],[Date]],JANV!$J$5:$AN$10,6)</f>
        <v>0</v>
      </c>
      <c r="F155" s="5" t="e">
        <f>HLOOKUP(Tableau1[[#This Row],[Date]],JANV!$J$5:$AN$10,7)</f>
        <v>#REF!</v>
      </c>
    </row>
    <row r="156" spans="1:6" ht="14.25" customHeight="1">
      <c r="A156" s="10">
        <f t="shared" si="2"/>
        <v>42890</v>
      </c>
      <c r="B156" s="7">
        <f>WEEKDAY(Tableau1[[#This Row],[Date]],2)</f>
        <v>7</v>
      </c>
      <c r="C156" s="5">
        <f>HLOOKUP(Tableau1[[#This Row],[Date]],JANV!$J$5:$AN$10,4)</f>
        <v>0</v>
      </c>
      <c r="D156" s="5">
        <f>HLOOKUP(Tableau1[[#This Row],[Date]],JANV!$J$5:$AN$10,5)</f>
        <v>0</v>
      </c>
      <c r="E156" s="5">
        <f>HLOOKUP(Tableau1[[#This Row],[Date]],JANV!$J$5:$AN$10,6)</f>
        <v>0</v>
      </c>
      <c r="F156" s="5" t="e">
        <f>HLOOKUP(Tableau1[[#This Row],[Date]],JANV!$J$5:$AN$10,7)</f>
        <v>#REF!</v>
      </c>
    </row>
    <row r="157" spans="1:6" ht="14.25" customHeight="1">
      <c r="A157" s="10">
        <f t="shared" si="2"/>
        <v>42891</v>
      </c>
      <c r="B157" s="7">
        <f>WEEKDAY(Tableau1[[#This Row],[Date]],2)</f>
        <v>1</v>
      </c>
      <c r="C157" s="5">
        <f>HLOOKUP(Tableau1[[#This Row],[Date]],JANV!$J$5:$AN$10,4)</f>
        <v>0</v>
      </c>
      <c r="D157" s="5">
        <f>HLOOKUP(Tableau1[[#This Row],[Date]],JANV!$J$5:$AN$10,5)</f>
        <v>0</v>
      </c>
      <c r="E157" s="5">
        <f>HLOOKUP(Tableau1[[#This Row],[Date]],JANV!$J$5:$AN$10,6)</f>
        <v>0</v>
      </c>
      <c r="F157" s="5" t="e">
        <f>HLOOKUP(Tableau1[[#This Row],[Date]],JANV!$J$5:$AN$10,7)</f>
        <v>#REF!</v>
      </c>
    </row>
    <row r="158" spans="1:6" ht="14.25" customHeight="1">
      <c r="A158" s="10">
        <f t="shared" si="2"/>
        <v>42892</v>
      </c>
      <c r="B158" s="7">
        <f>WEEKDAY(Tableau1[[#This Row],[Date]],2)</f>
        <v>2</v>
      </c>
      <c r="C158" s="5">
        <f>HLOOKUP(Tableau1[[#This Row],[Date]],JANV!$J$5:$AN$10,4)</f>
        <v>0</v>
      </c>
      <c r="D158" s="5">
        <f>HLOOKUP(Tableau1[[#This Row],[Date]],JANV!$J$5:$AN$10,5)</f>
        <v>0</v>
      </c>
      <c r="E158" s="5">
        <f>HLOOKUP(Tableau1[[#This Row],[Date]],JANV!$J$5:$AN$10,6)</f>
        <v>0</v>
      </c>
      <c r="F158" s="5" t="e">
        <f>HLOOKUP(Tableau1[[#This Row],[Date]],JANV!$J$5:$AN$10,7)</f>
        <v>#REF!</v>
      </c>
    </row>
    <row r="159" spans="1:6" ht="14.25" customHeight="1">
      <c r="A159" s="10">
        <f t="shared" si="2"/>
        <v>42893</v>
      </c>
      <c r="B159" s="7">
        <f>WEEKDAY(Tableau1[[#This Row],[Date]],2)</f>
        <v>3</v>
      </c>
      <c r="C159" s="5">
        <f>HLOOKUP(Tableau1[[#This Row],[Date]],JANV!$J$5:$AN$10,4)</f>
        <v>0</v>
      </c>
      <c r="D159" s="5">
        <f>HLOOKUP(Tableau1[[#This Row],[Date]],JANV!$J$5:$AN$10,5)</f>
        <v>0</v>
      </c>
      <c r="E159" s="5">
        <f>HLOOKUP(Tableau1[[#This Row],[Date]],JANV!$J$5:$AN$10,6)</f>
        <v>0</v>
      </c>
      <c r="F159" s="5" t="e">
        <f>HLOOKUP(Tableau1[[#This Row],[Date]],JANV!$J$5:$AN$10,7)</f>
        <v>#REF!</v>
      </c>
    </row>
    <row r="160" spans="1:6" ht="14.25" customHeight="1">
      <c r="A160" s="10">
        <f t="shared" si="2"/>
        <v>42894</v>
      </c>
      <c r="B160" s="7">
        <f>WEEKDAY(Tableau1[[#This Row],[Date]],2)</f>
        <v>4</v>
      </c>
      <c r="C160" s="5">
        <f>HLOOKUP(Tableau1[[#This Row],[Date]],JANV!$J$5:$AN$10,4)</f>
        <v>0</v>
      </c>
      <c r="D160" s="5">
        <f>HLOOKUP(Tableau1[[#This Row],[Date]],JANV!$J$5:$AN$10,5)</f>
        <v>0</v>
      </c>
      <c r="E160" s="5">
        <f>HLOOKUP(Tableau1[[#This Row],[Date]],JANV!$J$5:$AN$10,6)</f>
        <v>0</v>
      </c>
      <c r="F160" s="5" t="e">
        <f>HLOOKUP(Tableau1[[#This Row],[Date]],JANV!$J$5:$AN$10,7)</f>
        <v>#REF!</v>
      </c>
    </row>
    <row r="161" spans="1:6" ht="14.25" customHeight="1">
      <c r="A161" s="10">
        <f t="shared" si="2"/>
        <v>42895</v>
      </c>
      <c r="B161" s="7">
        <f>WEEKDAY(Tableau1[[#This Row],[Date]],2)</f>
        <v>5</v>
      </c>
      <c r="C161" s="5">
        <f>HLOOKUP(Tableau1[[#This Row],[Date]],JANV!$J$5:$AN$10,4)</f>
        <v>0</v>
      </c>
      <c r="D161" s="5">
        <f>HLOOKUP(Tableau1[[#This Row],[Date]],JANV!$J$5:$AN$10,5)</f>
        <v>0</v>
      </c>
      <c r="E161" s="5">
        <f>HLOOKUP(Tableau1[[#This Row],[Date]],JANV!$J$5:$AN$10,6)</f>
        <v>0</v>
      </c>
      <c r="F161" s="5" t="e">
        <f>HLOOKUP(Tableau1[[#This Row],[Date]],JANV!$J$5:$AN$10,7)</f>
        <v>#REF!</v>
      </c>
    </row>
    <row r="162" spans="1:6" ht="14.25" customHeight="1">
      <c r="A162" s="10">
        <f t="shared" si="2"/>
        <v>42896</v>
      </c>
      <c r="B162" s="7">
        <f>WEEKDAY(Tableau1[[#This Row],[Date]],2)</f>
        <v>6</v>
      </c>
      <c r="C162" s="5">
        <f>HLOOKUP(Tableau1[[#This Row],[Date]],JANV!$J$5:$AN$10,4)</f>
        <v>0</v>
      </c>
      <c r="D162" s="5">
        <f>HLOOKUP(Tableau1[[#This Row],[Date]],JANV!$J$5:$AN$10,5)</f>
        <v>0</v>
      </c>
      <c r="E162" s="5">
        <f>HLOOKUP(Tableau1[[#This Row],[Date]],JANV!$J$5:$AN$10,6)</f>
        <v>0</v>
      </c>
      <c r="F162" s="5" t="e">
        <f>HLOOKUP(Tableau1[[#This Row],[Date]],JANV!$J$5:$AN$10,7)</f>
        <v>#REF!</v>
      </c>
    </row>
    <row r="163" spans="1:6" ht="14.25" customHeight="1">
      <c r="A163" s="10">
        <f t="shared" si="2"/>
        <v>42897</v>
      </c>
      <c r="B163" s="7">
        <f>WEEKDAY(Tableau1[[#This Row],[Date]],2)</f>
        <v>7</v>
      </c>
      <c r="C163" s="5">
        <f>HLOOKUP(Tableau1[[#This Row],[Date]],JANV!$J$5:$AN$10,4)</f>
        <v>0</v>
      </c>
      <c r="D163" s="5">
        <f>HLOOKUP(Tableau1[[#This Row],[Date]],JANV!$J$5:$AN$10,5)</f>
        <v>0</v>
      </c>
      <c r="E163" s="5">
        <f>HLOOKUP(Tableau1[[#This Row],[Date]],JANV!$J$5:$AN$10,6)</f>
        <v>0</v>
      </c>
      <c r="F163" s="5" t="e">
        <f>HLOOKUP(Tableau1[[#This Row],[Date]],JANV!$J$5:$AN$10,7)</f>
        <v>#REF!</v>
      </c>
    </row>
    <row r="164" spans="1:6" ht="14.25" customHeight="1">
      <c r="A164" s="10">
        <f t="shared" si="2"/>
        <v>42898</v>
      </c>
      <c r="B164" s="7">
        <f>WEEKDAY(Tableau1[[#This Row],[Date]],2)</f>
        <v>1</v>
      </c>
      <c r="C164" s="5">
        <f>HLOOKUP(Tableau1[[#This Row],[Date]],JANV!$J$5:$AN$10,4)</f>
        <v>0</v>
      </c>
      <c r="D164" s="5">
        <f>HLOOKUP(Tableau1[[#This Row],[Date]],JANV!$J$5:$AN$10,5)</f>
        <v>0</v>
      </c>
      <c r="E164" s="5">
        <f>HLOOKUP(Tableau1[[#This Row],[Date]],JANV!$J$5:$AN$10,6)</f>
        <v>0</v>
      </c>
      <c r="F164" s="5" t="e">
        <f>HLOOKUP(Tableau1[[#This Row],[Date]],JANV!$J$5:$AN$10,7)</f>
        <v>#REF!</v>
      </c>
    </row>
    <row r="165" spans="1:6" ht="14.25" customHeight="1">
      <c r="A165" s="10">
        <f t="shared" si="2"/>
        <v>42899</v>
      </c>
      <c r="B165" s="7">
        <f>WEEKDAY(Tableau1[[#This Row],[Date]],2)</f>
        <v>2</v>
      </c>
      <c r="C165" s="5">
        <f>HLOOKUP(Tableau1[[#This Row],[Date]],JANV!$J$5:$AN$10,4)</f>
        <v>0</v>
      </c>
      <c r="D165" s="5">
        <f>HLOOKUP(Tableau1[[#This Row],[Date]],JANV!$J$5:$AN$10,5)</f>
        <v>0</v>
      </c>
      <c r="E165" s="5">
        <f>HLOOKUP(Tableau1[[#This Row],[Date]],JANV!$J$5:$AN$10,6)</f>
        <v>0</v>
      </c>
      <c r="F165" s="5" t="e">
        <f>HLOOKUP(Tableau1[[#This Row],[Date]],JANV!$J$5:$AN$10,7)</f>
        <v>#REF!</v>
      </c>
    </row>
    <row r="166" spans="1:6" ht="14.25" customHeight="1">
      <c r="A166" s="10">
        <f t="shared" si="2"/>
        <v>42900</v>
      </c>
      <c r="B166" s="7">
        <f>WEEKDAY(Tableau1[[#This Row],[Date]],2)</f>
        <v>3</v>
      </c>
      <c r="C166" s="5">
        <f>HLOOKUP(Tableau1[[#This Row],[Date]],JANV!$J$5:$AN$10,4)</f>
        <v>0</v>
      </c>
      <c r="D166" s="5">
        <f>HLOOKUP(Tableau1[[#This Row],[Date]],JANV!$J$5:$AN$10,5)</f>
        <v>0</v>
      </c>
      <c r="E166" s="5">
        <f>HLOOKUP(Tableau1[[#This Row],[Date]],JANV!$J$5:$AN$10,6)</f>
        <v>0</v>
      </c>
      <c r="F166" s="5" t="e">
        <f>HLOOKUP(Tableau1[[#This Row],[Date]],JANV!$J$5:$AN$10,7)</f>
        <v>#REF!</v>
      </c>
    </row>
    <row r="167" spans="1:6" ht="14.25" customHeight="1">
      <c r="A167" s="10">
        <f t="shared" si="2"/>
        <v>42901</v>
      </c>
      <c r="B167" s="7">
        <f>WEEKDAY(Tableau1[[#This Row],[Date]],2)</f>
        <v>4</v>
      </c>
      <c r="C167" s="5">
        <f>HLOOKUP(Tableau1[[#This Row],[Date]],JANV!$J$5:$AN$10,4)</f>
        <v>0</v>
      </c>
      <c r="D167" s="5">
        <f>HLOOKUP(Tableau1[[#This Row],[Date]],JANV!$J$5:$AN$10,5)</f>
        <v>0</v>
      </c>
      <c r="E167" s="5">
        <f>HLOOKUP(Tableau1[[#This Row],[Date]],JANV!$J$5:$AN$10,6)</f>
        <v>0</v>
      </c>
      <c r="F167" s="5" t="e">
        <f>HLOOKUP(Tableau1[[#This Row],[Date]],JANV!$J$5:$AN$10,7)</f>
        <v>#REF!</v>
      </c>
    </row>
    <row r="168" spans="1:6" ht="14.25" customHeight="1">
      <c r="A168" s="10">
        <f t="shared" si="2"/>
        <v>42902</v>
      </c>
      <c r="B168" s="7">
        <f>WEEKDAY(Tableau1[[#This Row],[Date]],2)</f>
        <v>5</v>
      </c>
      <c r="C168" s="5">
        <f>HLOOKUP(Tableau1[[#This Row],[Date]],JANV!$J$5:$AN$10,4)</f>
        <v>0</v>
      </c>
      <c r="D168" s="5">
        <f>HLOOKUP(Tableau1[[#This Row],[Date]],JANV!$J$5:$AN$10,5)</f>
        <v>0</v>
      </c>
      <c r="E168" s="5">
        <f>HLOOKUP(Tableau1[[#This Row],[Date]],JANV!$J$5:$AN$10,6)</f>
        <v>0</v>
      </c>
      <c r="F168" s="5" t="e">
        <f>HLOOKUP(Tableau1[[#This Row],[Date]],JANV!$J$5:$AN$10,7)</f>
        <v>#REF!</v>
      </c>
    </row>
    <row r="169" spans="1:6" ht="14.25" customHeight="1">
      <c r="A169" s="10">
        <f t="shared" si="2"/>
        <v>42903</v>
      </c>
      <c r="B169" s="7">
        <f>WEEKDAY(Tableau1[[#This Row],[Date]],2)</f>
        <v>6</v>
      </c>
      <c r="C169" s="5">
        <f>HLOOKUP(Tableau1[[#This Row],[Date]],JANV!$J$5:$AN$10,4)</f>
        <v>0</v>
      </c>
      <c r="D169" s="5">
        <f>HLOOKUP(Tableau1[[#This Row],[Date]],JANV!$J$5:$AN$10,5)</f>
        <v>0</v>
      </c>
      <c r="E169" s="5">
        <f>HLOOKUP(Tableau1[[#This Row],[Date]],JANV!$J$5:$AN$10,6)</f>
        <v>0</v>
      </c>
      <c r="F169" s="5" t="e">
        <f>HLOOKUP(Tableau1[[#This Row],[Date]],JANV!$J$5:$AN$10,7)</f>
        <v>#REF!</v>
      </c>
    </row>
    <row r="170" spans="1:6" ht="14.25" customHeight="1">
      <c r="A170" s="10">
        <f t="shared" si="2"/>
        <v>42904</v>
      </c>
      <c r="B170" s="7">
        <f>WEEKDAY(Tableau1[[#This Row],[Date]],2)</f>
        <v>7</v>
      </c>
      <c r="C170" s="5">
        <f>HLOOKUP(Tableau1[[#This Row],[Date]],JANV!$J$5:$AN$10,4)</f>
        <v>0</v>
      </c>
      <c r="D170" s="5">
        <f>HLOOKUP(Tableau1[[#This Row],[Date]],JANV!$J$5:$AN$10,5)</f>
        <v>0</v>
      </c>
      <c r="E170" s="5">
        <f>HLOOKUP(Tableau1[[#This Row],[Date]],JANV!$J$5:$AN$10,6)</f>
        <v>0</v>
      </c>
      <c r="F170" s="5" t="e">
        <f>HLOOKUP(Tableau1[[#This Row],[Date]],JANV!$J$5:$AN$10,7)</f>
        <v>#REF!</v>
      </c>
    </row>
    <row r="171" spans="1:6" ht="14.25" customHeight="1">
      <c r="A171" s="10">
        <f t="shared" si="2"/>
        <v>42905</v>
      </c>
      <c r="B171" s="7">
        <f>WEEKDAY(Tableau1[[#This Row],[Date]],2)</f>
        <v>1</v>
      </c>
      <c r="C171" s="5">
        <f>HLOOKUP(Tableau1[[#This Row],[Date]],JANV!$J$5:$AN$10,4)</f>
        <v>0</v>
      </c>
      <c r="D171" s="5">
        <f>HLOOKUP(Tableau1[[#This Row],[Date]],JANV!$J$5:$AN$10,5)</f>
        <v>0</v>
      </c>
      <c r="E171" s="5">
        <f>HLOOKUP(Tableau1[[#This Row],[Date]],JANV!$J$5:$AN$10,6)</f>
        <v>0</v>
      </c>
      <c r="F171" s="5" t="e">
        <f>HLOOKUP(Tableau1[[#This Row],[Date]],JANV!$J$5:$AN$10,7)</f>
        <v>#REF!</v>
      </c>
    </row>
    <row r="172" spans="1:6" ht="14.25" customHeight="1">
      <c r="A172" s="10">
        <f t="shared" si="2"/>
        <v>42906</v>
      </c>
      <c r="B172" s="7">
        <f>WEEKDAY(Tableau1[[#This Row],[Date]],2)</f>
        <v>2</v>
      </c>
      <c r="C172" s="5">
        <f>HLOOKUP(Tableau1[[#This Row],[Date]],JANV!$J$5:$AN$10,4)</f>
        <v>0</v>
      </c>
      <c r="D172" s="5">
        <f>HLOOKUP(Tableau1[[#This Row],[Date]],JANV!$J$5:$AN$10,5)</f>
        <v>0</v>
      </c>
      <c r="E172" s="5">
        <f>HLOOKUP(Tableau1[[#This Row],[Date]],JANV!$J$5:$AN$10,6)</f>
        <v>0</v>
      </c>
      <c r="F172" s="5" t="e">
        <f>HLOOKUP(Tableau1[[#This Row],[Date]],JANV!$J$5:$AN$10,7)</f>
        <v>#REF!</v>
      </c>
    </row>
    <row r="173" spans="1:6" ht="14.25" customHeight="1">
      <c r="A173" s="10">
        <f t="shared" si="2"/>
        <v>42907</v>
      </c>
      <c r="B173" s="7">
        <f>WEEKDAY(Tableau1[[#This Row],[Date]],2)</f>
        <v>3</v>
      </c>
      <c r="C173" s="5">
        <f>HLOOKUP(Tableau1[[#This Row],[Date]],JANV!$J$5:$AN$10,4)</f>
        <v>0</v>
      </c>
      <c r="D173" s="5">
        <f>HLOOKUP(Tableau1[[#This Row],[Date]],JANV!$J$5:$AN$10,5)</f>
        <v>0</v>
      </c>
      <c r="E173" s="5">
        <f>HLOOKUP(Tableau1[[#This Row],[Date]],JANV!$J$5:$AN$10,6)</f>
        <v>0</v>
      </c>
      <c r="F173" s="5" t="e">
        <f>HLOOKUP(Tableau1[[#This Row],[Date]],JANV!$J$5:$AN$10,7)</f>
        <v>#REF!</v>
      </c>
    </row>
    <row r="174" spans="1:6" ht="14.25" customHeight="1">
      <c r="A174" s="10">
        <f t="shared" si="2"/>
        <v>42908</v>
      </c>
      <c r="B174" s="7">
        <f>WEEKDAY(Tableau1[[#This Row],[Date]],2)</f>
        <v>4</v>
      </c>
      <c r="C174" s="5">
        <f>HLOOKUP(Tableau1[[#This Row],[Date]],JANV!$J$5:$AN$10,4)</f>
        <v>0</v>
      </c>
      <c r="D174" s="5">
        <f>HLOOKUP(Tableau1[[#This Row],[Date]],JANV!$J$5:$AN$10,5)</f>
        <v>0</v>
      </c>
      <c r="E174" s="5">
        <f>HLOOKUP(Tableau1[[#This Row],[Date]],JANV!$J$5:$AN$10,6)</f>
        <v>0</v>
      </c>
      <c r="F174" s="5" t="e">
        <f>HLOOKUP(Tableau1[[#This Row],[Date]],JANV!$J$5:$AN$10,7)</f>
        <v>#REF!</v>
      </c>
    </row>
    <row r="175" spans="1:6" ht="14.25" customHeight="1">
      <c r="A175" s="10">
        <f t="shared" si="2"/>
        <v>42909</v>
      </c>
      <c r="B175" s="7">
        <f>WEEKDAY(Tableau1[[#This Row],[Date]],2)</f>
        <v>5</v>
      </c>
      <c r="C175" s="5">
        <f>HLOOKUP(Tableau1[[#This Row],[Date]],JANV!$J$5:$AN$10,4)</f>
        <v>0</v>
      </c>
      <c r="D175" s="5">
        <f>HLOOKUP(Tableau1[[#This Row],[Date]],JANV!$J$5:$AN$10,5)</f>
        <v>0</v>
      </c>
      <c r="E175" s="5">
        <f>HLOOKUP(Tableau1[[#This Row],[Date]],JANV!$J$5:$AN$10,6)</f>
        <v>0</v>
      </c>
      <c r="F175" s="5" t="e">
        <f>HLOOKUP(Tableau1[[#This Row],[Date]],JANV!$J$5:$AN$10,7)</f>
        <v>#REF!</v>
      </c>
    </row>
    <row r="176" spans="1:6" ht="14.25" customHeight="1">
      <c r="A176" s="10">
        <f t="shared" si="2"/>
        <v>42910</v>
      </c>
      <c r="B176" s="7">
        <f>WEEKDAY(Tableau1[[#This Row],[Date]],2)</f>
        <v>6</v>
      </c>
      <c r="C176" s="5">
        <f>HLOOKUP(Tableau1[[#This Row],[Date]],JANV!$J$5:$AN$10,4)</f>
        <v>0</v>
      </c>
      <c r="D176" s="5">
        <f>HLOOKUP(Tableau1[[#This Row],[Date]],JANV!$J$5:$AN$10,5)</f>
        <v>0</v>
      </c>
      <c r="E176" s="5">
        <f>HLOOKUP(Tableau1[[#This Row],[Date]],JANV!$J$5:$AN$10,6)</f>
        <v>0</v>
      </c>
      <c r="F176" s="5" t="e">
        <f>HLOOKUP(Tableau1[[#This Row],[Date]],JANV!$J$5:$AN$10,7)</f>
        <v>#REF!</v>
      </c>
    </row>
    <row r="177" spans="1:6" ht="14.25" customHeight="1">
      <c r="A177" s="10">
        <f t="shared" si="2"/>
        <v>42911</v>
      </c>
      <c r="B177" s="7">
        <f>WEEKDAY(Tableau1[[#This Row],[Date]],2)</f>
        <v>7</v>
      </c>
      <c r="C177" s="5">
        <f>HLOOKUP(Tableau1[[#This Row],[Date]],JANV!$J$5:$AN$10,4)</f>
        <v>0</v>
      </c>
      <c r="D177" s="5">
        <f>HLOOKUP(Tableau1[[#This Row],[Date]],JANV!$J$5:$AN$10,5)</f>
        <v>0</v>
      </c>
      <c r="E177" s="5">
        <f>HLOOKUP(Tableau1[[#This Row],[Date]],JANV!$J$5:$AN$10,6)</f>
        <v>0</v>
      </c>
      <c r="F177" s="5" t="e">
        <f>HLOOKUP(Tableau1[[#This Row],[Date]],JANV!$J$5:$AN$10,7)</f>
        <v>#REF!</v>
      </c>
    </row>
    <row r="178" spans="1:6" ht="14.25" customHeight="1">
      <c r="A178" s="10">
        <f t="shared" si="2"/>
        <v>42912</v>
      </c>
      <c r="B178" s="7">
        <f>WEEKDAY(Tableau1[[#This Row],[Date]],2)</f>
        <v>1</v>
      </c>
      <c r="C178" s="5">
        <f>HLOOKUP(Tableau1[[#This Row],[Date]],JANV!$J$5:$AN$10,4)</f>
        <v>0</v>
      </c>
      <c r="D178" s="5">
        <f>HLOOKUP(Tableau1[[#This Row],[Date]],JANV!$J$5:$AN$10,5)</f>
        <v>0</v>
      </c>
      <c r="E178" s="5">
        <f>HLOOKUP(Tableau1[[#This Row],[Date]],JANV!$J$5:$AN$10,6)</f>
        <v>0</v>
      </c>
      <c r="F178" s="5" t="e">
        <f>HLOOKUP(Tableau1[[#This Row],[Date]],JANV!$J$5:$AN$10,7)</f>
        <v>#REF!</v>
      </c>
    </row>
    <row r="179" spans="1:6" ht="14.25" customHeight="1">
      <c r="A179" s="10">
        <f t="shared" si="2"/>
        <v>42913</v>
      </c>
      <c r="B179" s="7">
        <f>WEEKDAY(Tableau1[[#This Row],[Date]],2)</f>
        <v>2</v>
      </c>
      <c r="C179" s="5">
        <f>HLOOKUP(Tableau1[[#This Row],[Date]],JANV!$J$5:$AN$10,4)</f>
        <v>0</v>
      </c>
      <c r="D179" s="5">
        <f>HLOOKUP(Tableau1[[#This Row],[Date]],JANV!$J$5:$AN$10,5)</f>
        <v>0</v>
      </c>
      <c r="E179" s="5">
        <f>HLOOKUP(Tableau1[[#This Row],[Date]],JANV!$J$5:$AN$10,6)</f>
        <v>0</v>
      </c>
      <c r="F179" s="5" t="e">
        <f>HLOOKUP(Tableau1[[#This Row],[Date]],JANV!$J$5:$AN$10,7)</f>
        <v>#REF!</v>
      </c>
    </row>
    <row r="180" spans="1:6" ht="14.25" customHeight="1">
      <c r="A180" s="10">
        <f t="shared" si="2"/>
        <v>42914</v>
      </c>
      <c r="B180" s="7">
        <f>WEEKDAY(Tableau1[[#This Row],[Date]],2)</f>
        <v>3</v>
      </c>
      <c r="C180" s="5">
        <f>HLOOKUP(Tableau1[[#This Row],[Date]],JANV!$J$5:$AN$10,4)</f>
        <v>0</v>
      </c>
      <c r="D180" s="5">
        <f>HLOOKUP(Tableau1[[#This Row],[Date]],JANV!$J$5:$AN$10,5)</f>
        <v>0</v>
      </c>
      <c r="E180" s="5">
        <f>HLOOKUP(Tableau1[[#This Row],[Date]],JANV!$J$5:$AN$10,6)</f>
        <v>0</v>
      </c>
      <c r="F180" s="5" t="e">
        <f>HLOOKUP(Tableau1[[#This Row],[Date]],JANV!$J$5:$AN$10,7)</f>
        <v>#REF!</v>
      </c>
    </row>
    <row r="181" spans="1:6" ht="14.25" customHeight="1">
      <c r="A181" s="10">
        <f t="shared" si="2"/>
        <v>42915</v>
      </c>
      <c r="B181" s="7">
        <f>WEEKDAY(Tableau1[[#This Row],[Date]],2)</f>
        <v>4</v>
      </c>
      <c r="C181" s="5">
        <f>HLOOKUP(Tableau1[[#This Row],[Date]],JANV!$J$5:$AN$10,4)</f>
        <v>0</v>
      </c>
      <c r="D181" s="5">
        <f>HLOOKUP(Tableau1[[#This Row],[Date]],JANV!$J$5:$AN$10,5)</f>
        <v>0</v>
      </c>
      <c r="E181" s="5">
        <f>HLOOKUP(Tableau1[[#This Row],[Date]],JANV!$J$5:$AN$10,6)</f>
        <v>0</v>
      </c>
      <c r="F181" s="5" t="e">
        <f>HLOOKUP(Tableau1[[#This Row],[Date]],JANV!$J$5:$AN$10,7)</f>
        <v>#REF!</v>
      </c>
    </row>
    <row r="182" spans="1:6" ht="14.25" customHeight="1">
      <c r="A182" s="10">
        <f t="shared" si="2"/>
        <v>42916</v>
      </c>
      <c r="B182" s="7">
        <f>WEEKDAY(Tableau1[[#This Row],[Date]],2)</f>
        <v>5</v>
      </c>
      <c r="C182" s="5">
        <f>HLOOKUP(Tableau1[[#This Row],[Date]],JANV!$J$5:$AN$10,4)</f>
        <v>0</v>
      </c>
      <c r="D182" s="5">
        <f>HLOOKUP(Tableau1[[#This Row],[Date]],JANV!$J$5:$AN$10,5)</f>
        <v>0</v>
      </c>
      <c r="E182" s="5">
        <f>HLOOKUP(Tableau1[[#This Row],[Date]],JANV!$J$5:$AN$10,6)</f>
        <v>0</v>
      </c>
      <c r="F182" s="5" t="e">
        <f>HLOOKUP(Tableau1[[#This Row],[Date]],JANV!$J$5:$AN$10,7)</f>
        <v>#REF!</v>
      </c>
    </row>
    <row r="183" spans="1:6" ht="14.25" customHeight="1">
      <c r="A183" s="10">
        <f t="shared" si="2"/>
        <v>42917</v>
      </c>
      <c r="B183" s="7">
        <f>WEEKDAY(Tableau1[[#This Row],[Date]],2)</f>
        <v>6</v>
      </c>
      <c r="C183" s="5">
        <f>HLOOKUP(Tableau1[[#This Row],[Date]],JANV!$J$5:$AN$10,4)</f>
        <v>0</v>
      </c>
      <c r="D183" s="5">
        <f>HLOOKUP(Tableau1[[#This Row],[Date]],JANV!$J$5:$AN$10,5)</f>
        <v>0</v>
      </c>
      <c r="E183" s="5">
        <f>HLOOKUP(Tableau1[[#This Row],[Date]],JANV!$J$5:$AN$10,6)</f>
        <v>0</v>
      </c>
      <c r="F183" s="5" t="e">
        <f>HLOOKUP(Tableau1[[#This Row],[Date]],JANV!$J$5:$AN$10,7)</f>
        <v>#REF!</v>
      </c>
    </row>
    <row r="184" spans="1:6" ht="14.25" customHeight="1">
      <c r="A184" s="10">
        <f t="shared" si="2"/>
        <v>42918</v>
      </c>
      <c r="B184" s="7">
        <f>WEEKDAY(Tableau1[[#This Row],[Date]],2)</f>
        <v>7</v>
      </c>
      <c r="C184" s="5">
        <f>HLOOKUP(Tableau1[[#This Row],[Date]],JANV!$J$5:$AN$10,4)</f>
        <v>0</v>
      </c>
      <c r="D184" s="5">
        <f>HLOOKUP(Tableau1[[#This Row],[Date]],JANV!$J$5:$AN$10,5)</f>
        <v>0</v>
      </c>
      <c r="E184" s="5">
        <f>HLOOKUP(Tableau1[[#This Row],[Date]],JANV!$J$5:$AN$10,6)</f>
        <v>0</v>
      </c>
      <c r="F184" s="5" t="e">
        <f>HLOOKUP(Tableau1[[#This Row],[Date]],JANV!$J$5:$AN$10,7)</f>
        <v>#REF!</v>
      </c>
    </row>
    <row r="185" spans="1:6" ht="14.25" customHeight="1">
      <c r="A185" s="10">
        <f t="shared" si="2"/>
        <v>42919</v>
      </c>
      <c r="B185" s="7">
        <f>WEEKDAY(Tableau1[[#This Row],[Date]],2)</f>
        <v>1</v>
      </c>
      <c r="C185" s="5">
        <f>HLOOKUP(Tableau1[[#This Row],[Date]],JANV!$J$5:$AN$10,4)</f>
        <v>0</v>
      </c>
      <c r="D185" s="5">
        <f>HLOOKUP(Tableau1[[#This Row],[Date]],JANV!$J$5:$AN$10,5)</f>
        <v>0</v>
      </c>
      <c r="E185" s="5">
        <f>HLOOKUP(Tableau1[[#This Row],[Date]],JANV!$J$5:$AN$10,6)</f>
        <v>0</v>
      </c>
      <c r="F185" s="5" t="e">
        <f>HLOOKUP(Tableau1[[#This Row],[Date]],JANV!$J$5:$AN$10,7)</f>
        <v>#REF!</v>
      </c>
    </row>
    <row r="186" spans="1:6" ht="14.25" customHeight="1">
      <c r="A186" s="10">
        <f t="shared" si="2"/>
        <v>42920</v>
      </c>
      <c r="B186" s="7">
        <f>WEEKDAY(Tableau1[[#This Row],[Date]],2)</f>
        <v>2</v>
      </c>
      <c r="C186" s="5">
        <f>HLOOKUP(Tableau1[[#This Row],[Date]],JANV!$J$5:$AN$10,4)</f>
        <v>0</v>
      </c>
      <c r="D186" s="5">
        <f>HLOOKUP(Tableau1[[#This Row],[Date]],JANV!$J$5:$AN$10,5)</f>
        <v>0</v>
      </c>
      <c r="E186" s="5">
        <f>HLOOKUP(Tableau1[[#This Row],[Date]],JANV!$J$5:$AN$10,6)</f>
        <v>0</v>
      </c>
      <c r="F186" s="5" t="e">
        <f>HLOOKUP(Tableau1[[#This Row],[Date]],JANV!$J$5:$AN$10,7)</f>
        <v>#REF!</v>
      </c>
    </row>
    <row r="187" spans="1:6" ht="14.25" customHeight="1">
      <c r="A187" s="10">
        <f t="shared" si="2"/>
        <v>42921</v>
      </c>
      <c r="B187" s="7">
        <f>WEEKDAY(Tableau1[[#This Row],[Date]],2)</f>
        <v>3</v>
      </c>
      <c r="C187" s="5">
        <f>HLOOKUP(Tableau1[[#This Row],[Date]],JANV!$J$5:$AN$10,4)</f>
        <v>0</v>
      </c>
      <c r="D187" s="5">
        <f>HLOOKUP(Tableau1[[#This Row],[Date]],JANV!$J$5:$AN$10,5)</f>
        <v>0</v>
      </c>
      <c r="E187" s="5">
        <f>HLOOKUP(Tableau1[[#This Row],[Date]],JANV!$J$5:$AN$10,6)</f>
        <v>0</v>
      </c>
      <c r="F187" s="5" t="e">
        <f>HLOOKUP(Tableau1[[#This Row],[Date]],JANV!$J$5:$AN$10,7)</f>
        <v>#REF!</v>
      </c>
    </row>
    <row r="188" spans="1:6" ht="14.25" customHeight="1">
      <c r="A188" s="10">
        <f t="shared" si="2"/>
        <v>42922</v>
      </c>
      <c r="B188" s="7">
        <f>WEEKDAY(Tableau1[[#This Row],[Date]],2)</f>
        <v>4</v>
      </c>
      <c r="C188" s="5">
        <f>HLOOKUP(Tableau1[[#This Row],[Date]],JANV!$J$5:$AN$10,4)</f>
        <v>0</v>
      </c>
      <c r="D188" s="5">
        <f>HLOOKUP(Tableau1[[#This Row],[Date]],JANV!$J$5:$AN$10,5)</f>
        <v>0</v>
      </c>
      <c r="E188" s="5">
        <f>HLOOKUP(Tableau1[[#This Row],[Date]],JANV!$J$5:$AN$10,6)</f>
        <v>0</v>
      </c>
      <c r="F188" s="5" t="e">
        <f>HLOOKUP(Tableau1[[#This Row],[Date]],JANV!$J$5:$AN$10,7)</f>
        <v>#REF!</v>
      </c>
    </row>
    <row r="189" spans="1:6" ht="14.25" customHeight="1">
      <c r="A189" s="10">
        <f t="shared" si="2"/>
        <v>42923</v>
      </c>
      <c r="B189" s="7">
        <f>WEEKDAY(Tableau1[[#This Row],[Date]],2)</f>
        <v>5</v>
      </c>
      <c r="C189" s="5">
        <f>HLOOKUP(Tableau1[[#This Row],[Date]],JANV!$J$5:$AN$10,4)</f>
        <v>0</v>
      </c>
      <c r="D189" s="5">
        <f>HLOOKUP(Tableau1[[#This Row],[Date]],JANV!$J$5:$AN$10,5)</f>
        <v>0</v>
      </c>
      <c r="E189" s="5">
        <f>HLOOKUP(Tableau1[[#This Row],[Date]],JANV!$J$5:$AN$10,6)</f>
        <v>0</v>
      </c>
      <c r="F189" s="5" t="e">
        <f>HLOOKUP(Tableau1[[#This Row],[Date]],JANV!$J$5:$AN$10,7)</f>
        <v>#REF!</v>
      </c>
    </row>
    <row r="190" spans="1:6" ht="14.25" customHeight="1">
      <c r="A190" s="10">
        <f t="shared" si="2"/>
        <v>42924</v>
      </c>
      <c r="B190" s="7">
        <f>WEEKDAY(Tableau1[[#This Row],[Date]],2)</f>
        <v>6</v>
      </c>
      <c r="C190" s="5">
        <f>HLOOKUP(Tableau1[[#This Row],[Date]],JANV!$J$5:$AN$10,4)</f>
        <v>0</v>
      </c>
      <c r="D190" s="5">
        <f>HLOOKUP(Tableau1[[#This Row],[Date]],JANV!$J$5:$AN$10,5)</f>
        <v>0</v>
      </c>
      <c r="E190" s="5">
        <f>HLOOKUP(Tableau1[[#This Row],[Date]],JANV!$J$5:$AN$10,6)</f>
        <v>0</v>
      </c>
      <c r="F190" s="5" t="e">
        <f>HLOOKUP(Tableau1[[#This Row],[Date]],JANV!$J$5:$AN$10,7)</f>
        <v>#REF!</v>
      </c>
    </row>
    <row r="191" spans="1:6" ht="14.25" customHeight="1">
      <c r="A191" s="10">
        <f t="shared" si="2"/>
        <v>42925</v>
      </c>
      <c r="B191" s="7">
        <f>WEEKDAY(Tableau1[[#This Row],[Date]],2)</f>
        <v>7</v>
      </c>
      <c r="C191" s="5">
        <f>HLOOKUP(Tableau1[[#This Row],[Date]],JANV!$J$5:$AN$10,4)</f>
        <v>0</v>
      </c>
      <c r="D191" s="5">
        <f>HLOOKUP(Tableau1[[#This Row],[Date]],JANV!$J$5:$AN$10,5)</f>
        <v>0</v>
      </c>
      <c r="E191" s="5">
        <f>HLOOKUP(Tableau1[[#This Row],[Date]],JANV!$J$5:$AN$10,6)</f>
        <v>0</v>
      </c>
      <c r="F191" s="5" t="e">
        <f>HLOOKUP(Tableau1[[#This Row],[Date]],JANV!$J$5:$AN$10,7)</f>
        <v>#REF!</v>
      </c>
    </row>
    <row r="192" spans="1:6" ht="14.25" customHeight="1">
      <c r="A192" s="10">
        <f t="shared" si="2"/>
        <v>42926</v>
      </c>
      <c r="B192" s="7">
        <f>WEEKDAY(Tableau1[[#This Row],[Date]],2)</f>
        <v>1</v>
      </c>
      <c r="C192" s="5">
        <f>HLOOKUP(Tableau1[[#This Row],[Date]],JANV!$J$5:$AN$10,4)</f>
        <v>0</v>
      </c>
      <c r="D192" s="5">
        <f>HLOOKUP(Tableau1[[#This Row],[Date]],JANV!$J$5:$AN$10,5)</f>
        <v>0</v>
      </c>
      <c r="E192" s="5">
        <f>HLOOKUP(Tableau1[[#This Row],[Date]],JANV!$J$5:$AN$10,6)</f>
        <v>0</v>
      </c>
      <c r="F192" s="5" t="e">
        <f>HLOOKUP(Tableau1[[#This Row],[Date]],JANV!$J$5:$AN$10,7)</f>
        <v>#REF!</v>
      </c>
    </row>
    <row r="193" spans="1:6" ht="14.25" customHeight="1">
      <c r="A193" s="10">
        <f t="shared" si="2"/>
        <v>42927</v>
      </c>
      <c r="B193" s="7">
        <f>WEEKDAY(Tableau1[[#This Row],[Date]],2)</f>
        <v>2</v>
      </c>
      <c r="C193" s="5">
        <f>HLOOKUP(Tableau1[[#This Row],[Date]],JANV!$J$5:$AN$10,4)</f>
        <v>0</v>
      </c>
      <c r="D193" s="5">
        <f>HLOOKUP(Tableau1[[#This Row],[Date]],JANV!$J$5:$AN$10,5)</f>
        <v>0</v>
      </c>
      <c r="E193" s="5">
        <f>HLOOKUP(Tableau1[[#This Row],[Date]],JANV!$J$5:$AN$10,6)</f>
        <v>0</v>
      </c>
      <c r="F193" s="5" t="e">
        <f>HLOOKUP(Tableau1[[#This Row],[Date]],JANV!$J$5:$AN$10,7)</f>
        <v>#REF!</v>
      </c>
    </row>
    <row r="194" spans="1:6" ht="14.25" customHeight="1">
      <c r="A194" s="10">
        <f t="shared" si="2"/>
        <v>42928</v>
      </c>
      <c r="B194" s="7">
        <f>WEEKDAY(Tableau1[[#This Row],[Date]],2)</f>
        <v>3</v>
      </c>
      <c r="C194" s="5">
        <f>HLOOKUP(Tableau1[[#This Row],[Date]],JANV!$J$5:$AN$10,4)</f>
        <v>0</v>
      </c>
      <c r="D194" s="5">
        <f>HLOOKUP(Tableau1[[#This Row],[Date]],JANV!$J$5:$AN$10,5)</f>
        <v>0</v>
      </c>
      <c r="E194" s="5">
        <f>HLOOKUP(Tableau1[[#This Row],[Date]],JANV!$J$5:$AN$10,6)</f>
        <v>0</v>
      </c>
      <c r="F194" s="5" t="e">
        <f>HLOOKUP(Tableau1[[#This Row],[Date]],JANV!$J$5:$AN$10,7)</f>
        <v>#REF!</v>
      </c>
    </row>
    <row r="195" spans="1:6" ht="14.25" customHeight="1">
      <c r="A195" s="10">
        <f t="shared" si="2"/>
        <v>42929</v>
      </c>
      <c r="B195" s="7">
        <f>WEEKDAY(Tableau1[[#This Row],[Date]],2)</f>
        <v>4</v>
      </c>
      <c r="C195" s="5">
        <f>HLOOKUP(Tableau1[[#This Row],[Date]],JANV!$J$5:$AN$10,4)</f>
        <v>0</v>
      </c>
      <c r="D195" s="5">
        <f>HLOOKUP(Tableau1[[#This Row],[Date]],JANV!$J$5:$AN$10,5)</f>
        <v>0</v>
      </c>
      <c r="E195" s="5">
        <f>HLOOKUP(Tableau1[[#This Row],[Date]],JANV!$J$5:$AN$10,6)</f>
        <v>0</v>
      </c>
      <c r="F195" s="5" t="e">
        <f>HLOOKUP(Tableau1[[#This Row],[Date]],JANV!$J$5:$AN$10,7)</f>
        <v>#REF!</v>
      </c>
    </row>
    <row r="196" spans="1:6" ht="14.25" customHeight="1">
      <c r="A196" s="10">
        <f t="shared" si="2"/>
        <v>42930</v>
      </c>
      <c r="B196" s="7">
        <f>WEEKDAY(Tableau1[[#This Row],[Date]],2)</f>
        <v>5</v>
      </c>
      <c r="C196" s="5">
        <f>HLOOKUP(Tableau1[[#This Row],[Date]],JANV!$J$5:$AN$10,4)</f>
        <v>0</v>
      </c>
      <c r="D196" s="5">
        <f>HLOOKUP(Tableau1[[#This Row],[Date]],JANV!$J$5:$AN$10,5)</f>
        <v>0</v>
      </c>
      <c r="E196" s="5">
        <f>HLOOKUP(Tableau1[[#This Row],[Date]],JANV!$J$5:$AN$10,6)</f>
        <v>0</v>
      </c>
      <c r="F196" s="5" t="e">
        <f>HLOOKUP(Tableau1[[#This Row],[Date]],JANV!$J$5:$AN$10,7)</f>
        <v>#REF!</v>
      </c>
    </row>
    <row r="197" spans="1:6" ht="14.25" customHeight="1">
      <c r="A197" s="10">
        <f t="shared" ref="A197:A260" si="3">+A196+1</f>
        <v>42931</v>
      </c>
      <c r="B197" s="7">
        <f>WEEKDAY(Tableau1[[#This Row],[Date]],2)</f>
        <v>6</v>
      </c>
      <c r="C197" s="5">
        <f>HLOOKUP(Tableau1[[#This Row],[Date]],JANV!$J$5:$AN$10,4)</f>
        <v>0</v>
      </c>
      <c r="D197" s="5">
        <f>HLOOKUP(Tableau1[[#This Row],[Date]],JANV!$J$5:$AN$10,5)</f>
        <v>0</v>
      </c>
      <c r="E197" s="5">
        <f>HLOOKUP(Tableau1[[#This Row],[Date]],JANV!$J$5:$AN$10,6)</f>
        <v>0</v>
      </c>
      <c r="F197" s="5" t="e">
        <f>HLOOKUP(Tableau1[[#This Row],[Date]],JANV!$J$5:$AN$10,7)</f>
        <v>#REF!</v>
      </c>
    </row>
    <row r="198" spans="1:6" ht="14.25" customHeight="1">
      <c r="A198" s="10">
        <f t="shared" si="3"/>
        <v>42932</v>
      </c>
      <c r="B198" s="7">
        <f>WEEKDAY(Tableau1[[#This Row],[Date]],2)</f>
        <v>7</v>
      </c>
      <c r="C198" s="5">
        <f>HLOOKUP(Tableau1[[#This Row],[Date]],JANV!$J$5:$AN$10,4)</f>
        <v>0</v>
      </c>
      <c r="D198" s="5">
        <f>HLOOKUP(Tableau1[[#This Row],[Date]],JANV!$J$5:$AN$10,5)</f>
        <v>0</v>
      </c>
      <c r="E198" s="5">
        <f>HLOOKUP(Tableau1[[#This Row],[Date]],JANV!$J$5:$AN$10,6)</f>
        <v>0</v>
      </c>
      <c r="F198" s="5" t="e">
        <f>HLOOKUP(Tableau1[[#This Row],[Date]],JANV!$J$5:$AN$10,7)</f>
        <v>#REF!</v>
      </c>
    </row>
    <row r="199" spans="1:6" ht="14.25" customHeight="1">
      <c r="A199" s="10">
        <f t="shared" si="3"/>
        <v>42933</v>
      </c>
      <c r="B199" s="7">
        <f>WEEKDAY(Tableau1[[#This Row],[Date]],2)</f>
        <v>1</v>
      </c>
      <c r="C199" s="5">
        <f>HLOOKUP(Tableau1[[#This Row],[Date]],JANV!$J$5:$AN$10,4)</f>
        <v>0</v>
      </c>
      <c r="D199" s="5">
        <f>HLOOKUP(Tableau1[[#This Row],[Date]],JANV!$J$5:$AN$10,5)</f>
        <v>0</v>
      </c>
      <c r="E199" s="5">
        <f>HLOOKUP(Tableau1[[#This Row],[Date]],JANV!$J$5:$AN$10,6)</f>
        <v>0</v>
      </c>
      <c r="F199" s="5" t="e">
        <f>HLOOKUP(Tableau1[[#This Row],[Date]],JANV!$J$5:$AN$10,7)</f>
        <v>#REF!</v>
      </c>
    </row>
    <row r="200" spans="1:6" ht="14.25" customHeight="1">
      <c r="A200" s="10">
        <f t="shared" si="3"/>
        <v>42934</v>
      </c>
      <c r="B200" s="7">
        <f>WEEKDAY(Tableau1[[#This Row],[Date]],2)</f>
        <v>2</v>
      </c>
      <c r="C200" s="5">
        <f>HLOOKUP(Tableau1[[#This Row],[Date]],JANV!$J$5:$AN$10,4)</f>
        <v>0</v>
      </c>
      <c r="D200" s="5">
        <f>HLOOKUP(Tableau1[[#This Row],[Date]],JANV!$J$5:$AN$10,5)</f>
        <v>0</v>
      </c>
      <c r="E200" s="5">
        <f>HLOOKUP(Tableau1[[#This Row],[Date]],JANV!$J$5:$AN$10,6)</f>
        <v>0</v>
      </c>
      <c r="F200" s="5" t="e">
        <f>HLOOKUP(Tableau1[[#This Row],[Date]],JANV!$J$5:$AN$10,7)</f>
        <v>#REF!</v>
      </c>
    </row>
    <row r="201" spans="1:6" ht="14.25" customHeight="1">
      <c r="A201" s="10">
        <f t="shared" si="3"/>
        <v>42935</v>
      </c>
      <c r="B201" s="7">
        <f>WEEKDAY(Tableau1[[#This Row],[Date]],2)</f>
        <v>3</v>
      </c>
      <c r="C201" s="5">
        <f>HLOOKUP(Tableau1[[#This Row],[Date]],JANV!$J$5:$AN$10,4)</f>
        <v>0</v>
      </c>
      <c r="D201" s="5">
        <f>HLOOKUP(Tableau1[[#This Row],[Date]],JANV!$J$5:$AN$10,5)</f>
        <v>0</v>
      </c>
      <c r="E201" s="5">
        <f>HLOOKUP(Tableau1[[#This Row],[Date]],JANV!$J$5:$AN$10,6)</f>
        <v>0</v>
      </c>
      <c r="F201" s="5" t="e">
        <f>HLOOKUP(Tableau1[[#This Row],[Date]],JANV!$J$5:$AN$10,7)</f>
        <v>#REF!</v>
      </c>
    </row>
    <row r="202" spans="1:6" ht="14.25" customHeight="1">
      <c r="A202" s="10">
        <f t="shared" si="3"/>
        <v>42936</v>
      </c>
      <c r="B202" s="7">
        <f>WEEKDAY(Tableau1[[#This Row],[Date]],2)</f>
        <v>4</v>
      </c>
      <c r="C202" s="5">
        <f>HLOOKUP(Tableau1[[#This Row],[Date]],JANV!$J$5:$AN$10,4)</f>
        <v>0</v>
      </c>
      <c r="D202" s="5">
        <f>HLOOKUP(Tableau1[[#This Row],[Date]],JANV!$J$5:$AN$10,5)</f>
        <v>0</v>
      </c>
      <c r="E202" s="5">
        <f>HLOOKUP(Tableau1[[#This Row],[Date]],JANV!$J$5:$AN$10,6)</f>
        <v>0</v>
      </c>
      <c r="F202" s="5" t="e">
        <f>HLOOKUP(Tableau1[[#This Row],[Date]],JANV!$J$5:$AN$10,7)</f>
        <v>#REF!</v>
      </c>
    </row>
    <row r="203" spans="1:6" ht="14.25" customHeight="1">
      <c r="A203" s="10">
        <f t="shared" si="3"/>
        <v>42937</v>
      </c>
      <c r="B203" s="7">
        <f>WEEKDAY(Tableau1[[#This Row],[Date]],2)</f>
        <v>5</v>
      </c>
      <c r="C203" s="5">
        <f>HLOOKUP(Tableau1[[#This Row],[Date]],JANV!$J$5:$AN$10,4)</f>
        <v>0</v>
      </c>
      <c r="D203" s="5">
        <f>HLOOKUP(Tableau1[[#This Row],[Date]],JANV!$J$5:$AN$10,5)</f>
        <v>0</v>
      </c>
      <c r="E203" s="5">
        <f>HLOOKUP(Tableau1[[#This Row],[Date]],JANV!$J$5:$AN$10,6)</f>
        <v>0</v>
      </c>
      <c r="F203" s="5" t="e">
        <f>HLOOKUP(Tableau1[[#This Row],[Date]],JANV!$J$5:$AN$10,7)</f>
        <v>#REF!</v>
      </c>
    </row>
    <row r="204" spans="1:6" ht="14.25" customHeight="1">
      <c r="A204" s="10">
        <f t="shared" si="3"/>
        <v>42938</v>
      </c>
      <c r="B204" s="7">
        <f>WEEKDAY(Tableau1[[#This Row],[Date]],2)</f>
        <v>6</v>
      </c>
      <c r="C204" s="5">
        <f>HLOOKUP(Tableau1[[#This Row],[Date]],JANV!$J$5:$AN$10,4)</f>
        <v>0</v>
      </c>
      <c r="D204" s="5">
        <f>HLOOKUP(Tableau1[[#This Row],[Date]],JANV!$J$5:$AN$10,5)</f>
        <v>0</v>
      </c>
      <c r="E204" s="5">
        <f>HLOOKUP(Tableau1[[#This Row],[Date]],JANV!$J$5:$AN$10,6)</f>
        <v>0</v>
      </c>
      <c r="F204" s="5" t="e">
        <f>HLOOKUP(Tableau1[[#This Row],[Date]],JANV!$J$5:$AN$10,7)</f>
        <v>#REF!</v>
      </c>
    </row>
    <row r="205" spans="1:6" ht="14.25" customHeight="1">
      <c r="A205" s="10">
        <f t="shared" si="3"/>
        <v>42939</v>
      </c>
      <c r="B205" s="7">
        <f>WEEKDAY(Tableau1[[#This Row],[Date]],2)</f>
        <v>7</v>
      </c>
      <c r="C205" s="5">
        <f>HLOOKUP(Tableau1[[#This Row],[Date]],JANV!$J$5:$AN$10,4)</f>
        <v>0</v>
      </c>
      <c r="D205" s="5">
        <f>HLOOKUP(Tableau1[[#This Row],[Date]],JANV!$J$5:$AN$10,5)</f>
        <v>0</v>
      </c>
      <c r="E205" s="5">
        <f>HLOOKUP(Tableau1[[#This Row],[Date]],JANV!$J$5:$AN$10,6)</f>
        <v>0</v>
      </c>
      <c r="F205" s="5" t="e">
        <f>HLOOKUP(Tableau1[[#This Row],[Date]],JANV!$J$5:$AN$10,7)</f>
        <v>#REF!</v>
      </c>
    </row>
    <row r="206" spans="1:6" ht="14.25" customHeight="1">
      <c r="A206" s="10">
        <f t="shared" si="3"/>
        <v>42940</v>
      </c>
      <c r="B206" s="7">
        <f>WEEKDAY(Tableau1[[#This Row],[Date]],2)</f>
        <v>1</v>
      </c>
      <c r="C206" s="5">
        <f>HLOOKUP(Tableau1[[#This Row],[Date]],JANV!$J$5:$AN$10,4)</f>
        <v>0</v>
      </c>
      <c r="D206" s="5">
        <f>HLOOKUP(Tableau1[[#This Row],[Date]],JANV!$J$5:$AN$10,5)</f>
        <v>0</v>
      </c>
      <c r="E206" s="5">
        <f>HLOOKUP(Tableau1[[#This Row],[Date]],JANV!$J$5:$AN$10,6)</f>
        <v>0</v>
      </c>
      <c r="F206" s="5" t="e">
        <f>HLOOKUP(Tableau1[[#This Row],[Date]],JANV!$J$5:$AN$10,7)</f>
        <v>#REF!</v>
      </c>
    </row>
    <row r="207" spans="1:6" ht="14.25" customHeight="1">
      <c r="A207" s="10">
        <f t="shared" si="3"/>
        <v>42941</v>
      </c>
      <c r="B207" s="7">
        <f>WEEKDAY(Tableau1[[#This Row],[Date]],2)</f>
        <v>2</v>
      </c>
      <c r="C207" s="5">
        <f>HLOOKUP(Tableau1[[#This Row],[Date]],JANV!$J$5:$AN$10,4)</f>
        <v>0</v>
      </c>
      <c r="D207" s="5">
        <f>HLOOKUP(Tableau1[[#This Row],[Date]],JANV!$J$5:$AN$10,5)</f>
        <v>0</v>
      </c>
      <c r="E207" s="5">
        <f>HLOOKUP(Tableau1[[#This Row],[Date]],JANV!$J$5:$AN$10,6)</f>
        <v>0</v>
      </c>
      <c r="F207" s="5" t="e">
        <f>HLOOKUP(Tableau1[[#This Row],[Date]],JANV!$J$5:$AN$10,7)</f>
        <v>#REF!</v>
      </c>
    </row>
    <row r="208" spans="1:6" ht="14.25" customHeight="1">
      <c r="A208" s="10">
        <f t="shared" si="3"/>
        <v>42942</v>
      </c>
      <c r="B208" s="7">
        <f>WEEKDAY(Tableau1[[#This Row],[Date]],2)</f>
        <v>3</v>
      </c>
      <c r="C208" s="5">
        <f>HLOOKUP(Tableau1[[#This Row],[Date]],JANV!$J$5:$AN$10,4)</f>
        <v>0</v>
      </c>
      <c r="D208" s="5">
        <f>HLOOKUP(Tableau1[[#This Row],[Date]],JANV!$J$5:$AN$10,5)</f>
        <v>0</v>
      </c>
      <c r="E208" s="5">
        <f>HLOOKUP(Tableau1[[#This Row],[Date]],JANV!$J$5:$AN$10,6)</f>
        <v>0</v>
      </c>
      <c r="F208" s="5" t="e">
        <f>HLOOKUP(Tableau1[[#This Row],[Date]],JANV!$J$5:$AN$10,7)</f>
        <v>#REF!</v>
      </c>
    </row>
    <row r="209" spans="1:6" ht="14.25" customHeight="1">
      <c r="A209" s="10">
        <f t="shared" si="3"/>
        <v>42943</v>
      </c>
      <c r="B209" s="7">
        <f>WEEKDAY(Tableau1[[#This Row],[Date]],2)</f>
        <v>4</v>
      </c>
      <c r="C209" s="5">
        <f>HLOOKUP(Tableau1[[#This Row],[Date]],JANV!$J$5:$AN$10,4)</f>
        <v>0</v>
      </c>
      <c r="D209" s="5">
        <f>HLOOKUP(Tableau1[[#This Row],[Date]],JANV!$J$5:$AN$10,5)</f>
        <v>0</v>
      </c>
      <c r="E209" s="5">
        <f>HLOOKUP(Tableau1[[#This Row],[Date]],JANV!$J$5:$AN$10,6)</f>
        <v>0</v>
      </c>
      <c r="F209" s="5" t="e">
        <f>HLOOKUP(Tableau1[[#This Row],[Date]],JANV!$J$5:$AN$10,7)</f>
        <v>#REF!</v>
      </c>
    </row>
    <row r="210" spans="1:6" ht="14.25" customHeight="1">
      <c r="A210" s="10">
        <f t="shared" si="3"/>
        <v>42944</v>
      </c>
      <c r="B210" s="7">
        <f>WEEKDAY(Tableau1[[#This Row],[Date]],2)</f>
        <v>5</v>
      </c>
      <c r="C210" s="5">
        <f>HLOOKUP(Tableau1[[#This Row],[Date]],JANV!$J$5:$AN$10,4)</f>
        <v>0</v>
      </c>
      <c r="D210" s="5">
        <f>HLOOKUP(Tableau1[[#This Row],[Date]],JANV!$J$5:$AN$10,5)</f>
        <v>0</v>
      </c>
      <c r="E210" s="5">
        <f>HLOOKUP(Tableau1[[#This Row],[Date]],JANV!$J$5:$AN$10,6)</f>
        <v>0</v>
      </c>
      <c r="F210" s="5" t="e">
        <f>HLOOKUP(Tableau1[[#This Row],[Date]],JANV!$J$5:$AN$10,7)</f>
        <v>#REF!</v>
      </c>
    </row>
    <row r="211" spans="1:6" ht="14.25" customHeight="1">
      <c r="A211" s="10">
        <f t="shared" si="3"/>
        <v>42945</v>
      </c>
      <c r="B211" s="7">
        <f>WEEKDAY(Tableau1[[#This Row],[Date]],2)</f>
        <v>6</v>
      </c>
      <c r="C211" s="5">
        <f>HLOOKUP(Tableau1[[#This Row],[Date]],JANV!$J$5:$AN$10,4)</f>
        <v>0</v>
      </c>
      <c r="D211" s="5">
        <f>HLOOKUP(Tableau1[[#This Row],[Date]],JANV!$J$5:$AN$10,5)</f>
        <v>0</v>
      </c>
      <c r="E211" s="5">
        <f>HLOOKUP(Tableau1[[#This Row],[Date]],JANV!$J$5:$AN$10,6)</f>
        <v>0</v>
      </c>
      <c r="F211" s="5" t="e">
        <f>HLOOKUP(Tableau1[[#This Row],[Date]],JANV!$J$5:$AN$10,7)</f>
        <v>#REF!</v>
      </c>
    </row>
    <row r="212" spans="1:6" ht="14.25" customHeight="1">
      <c r="A212" s="10">
        <f t="shared" si="3"/>
        <v>42946</v>
      </c>
      <c r="B212" s="7">
        <f>WEEKDAY(Tableau1[[#This Row],[Date]],2)</f>
        <v>7</v>
      </c>
      <c r="C212" s="5">
        <f>HLOOKUP(Tableau1[[#This Row],[Date]],JANV!$J$5:$AN$10,4)</f>
        <v>0</v>
      </c>
      <c r="D212" s="5">
        <f>HLOOKUP(Tableau1[[#This Row],[Date]],JANV!$J$5:$AN$10,5)</f>
        <v>0</v>
      </c>
      <c r="E212" s="5">
        <f>HLOOKUP(Tableau1[[#This Row],[Date]],JANV!$J$5:$AN$10,6)</f>
        <v>0</v>
      </c>
      <c r="F212" s="5" t="e">
        <f>HLOOKUP(Tableau1[[#This Row],[Date]],JANV!$J$5:$AN$10,7)</f>
        <v>#REF!</v>
      </c>
    </row>
    <row r="213" spans="1:6" ht="14.25" customHeight="1">
      <c r="A213" s="10">
        <f t="shared" si="3"/>
        <v>42947</v>
      </c>
      <c r="B213" s="7">
        <f>WEEKDAY(Tableau1[[#This Row],[Date]],2)</f>
        <v>1</v>
      </c>
      <c r="C213" s="5">
        <f>HLOOKUP(Tableau1[[#This Row],[Date]],JANV!$J$5:$AN$10,4)</f>
        <v>0</v>
      </c>
      <c r="D213" s="5">
        <f>HLOOKUP(Tableau1[[#This Row],[Date]],JANV!$J$5:$AN$10,5)</f>
        <v>0</v>
      </c>
      <c r="E213" s="5">
        <f>HLOOKUP(Tableau1[[#This Row],[Date]],JANV!$J$5:$AN$10,6)</f>
        <v>0</v>
      </c>
      <c r="F213" s="5" t="e">
        <f>HLOOKUP(Tableau1[[#This Row],[Date]],JANV!$J$5:$AN$10,7)</f>
        <v>#REF!</v>
      </c>
    </row>
    <row r="214" spans="1:6" ht="14.25" customHeight="1">
      <c r="A214" s="10">
        <f t="shared" si="3"/>
        <v>42948</v>
      </c>
      <c r="B214" s="7">
        <f>WEEKDAY(Tableau1[[#This Row],[Date]],2)</f>
        <v>2</v>
      </c>
      <c r="C214" s="5">
        <f>HLOOKUP(Tableau1[[#This Row],[Date]],JANV!$J$5:$AN$10,4)</f>
        <v>0</v>
      </c>
      <c r="D214" s="5">
        <f>HLOOKUP(Tableau1[[#This Row],[Date]],JANV!$J$5:$AN$10,5)</f>
        <v>0</v>
      </c>
      <c r="E214" s="5">
        <f>HLOOKUP(Tableau1[[#This Row],[Date]],JANV!$J$5:$AN$10,6)</f>
        <v>0</v>
      </c>
      <c r="F214" s="5" t="e">
        <f>HLOOKUP(Tableau1[[#This Row],[Date]],JANV!$J$5:$AN$10,7)</f>
        <v>#REF!</v>
      </c>
    </row>
    <row r="215" spans="1:6" ht="14.25" customHeight="1">
      <c r="A215" s="10">
        <f t="shared" si="3"/>
        <v>42949</v>
      </c>
      <c r="B215" s="7">
        <f>WEEKDAY(Tableau1[[#This Row],[Date]],2)</f>
        <v>3</v>
      </c>
      <c r="C215" s="5">
        <f>HLOOKUP(Tableau1[[#This Row],[Date]],JANV!$J$5:$AN$10,4)</f>
        <v>0</v>
      </c>
      <c r="D215" s="5">
        <f>HLOOKUP(Tableau1[[#This Row],[Date]],JANV!$J$5:$AN$10,5)</f>
        <v>0</v>
      </c>
      <c r="E215" s="5">
        <f>HLOOKUP(Tableau1[[#This Row],[Date]],JANV!$J$5:$AN$10,6)</f>
        <v>0</v>
      </c>
      <c r="F215" s="5" t="e">
        <f>HLOOKUP(Tableau1[[#This Row],[Date]],JANV!$J$5:$AN$10,7)</f>
        <v>#REF!</v>
      </c>
    </row>
    <row r="216" spans="1:6" ht="14.25" customHeight="1">
      <c r="A216" s="10">
        <f t="shared" si="3"/>
        <v>42950</v>
      </c>
      <c r="B216" s="7">
        <f>WEEKDAY(Tableau1[[#This Row],[Date]],2)</f>
        <v>4</v>
      </c>
      <c r="C216" s="5">
        <f>HLOOKUP(Tableau1[[#This Row],[Date]],JANV!$J$5:$AN$10,4)</f>
        <v>0</v>
      </c>
      <c r="D216" s="5">
        <f>HLOOKUP(Tableau1[[#This Row],[Date]],JANV!$J$5:$AN$10,5)</f>
        <v>0</v>
      </c>
      <c r="E216" s="5">
        <f>HLOOKUP(Tableau1[[#This Row],[Date]],JANV!$J$5:$AN$10,6)</f>
        <v>0</v>
      </c>
      <c r="F216" s="5" t="e">
        <f>HLOOKUP(Tableau1[[#This Row],[Date]],JANV!$J$5:$AN$10,7)</f>
        <v>#REF!</v>
      </c>
    </row>
    <row r="217" spans="1:6" ht="14.25" customHeight="1">
      <c r="A217" s="10">
        <f t="shared" si="3"/>
        <v>42951</v>
      </c>
      <c r="B217" s="7">
        <f>WEEKDAY(Tableau1[[#This Row],[Date]],2)</f>
        <v>5</v>
      </c>
      <c r="C217" s="5">
        <f>HLOOKUP(Tableau1[[#This Row],[Date]],JANV!$J$5:$AN$10,4)</f>
        <v>0</v>
      </c>
      <c r="D217" s="5">
        <f>HLOOKUP(Tableau1[[#This Row],[Date]],JANV!$J$5:$AN$10,5)</f>
        <v>0</v>
      </c>
      <c r="E217" s="5">
        <f>HLOOKUP(Tableau1[[#This Row],[Date]],JANV!$J$5:$AN$10,6)</f>
        <v>0</v>
      </c>
      <c r="F217" s="5" t="e">
        <f>HLOOKUP(Tableau1[[#This Row],[Date]],JANV!$J$5:$AN$10,7)</f>
        <v>#REF!</v>
      </c>
    </row>
    <row r="218" spans="1:6" ht="14.25" customHeight="1">
      <c r="A218" s="10">
        <f t="shared" si="3"/>
        <v>42952</v>
      </c>
      <c r="B218" s="7">
        <f>WEEKDAY(Tableau1[[#This Row],[Date]],2)</f>
        <v>6</v>
      </c>
      <c r="C218" s="5">
        <f>HLOOKUP(Tableau1[[#This Row],[Date]],JANV!$J$5:$AN$10,4)</f>
        <v>0</v>
      </c>
      <c r="D218" s="5">
        <f>HLOOKUP(Tableau1[[#This Row],[Date]],JANV!$J$5:$AN$10,5)</f>
        <v>0</v>
      </c>
      <c r="E218" s="5">
        <f>HLOOKUP(Tableau1[[#This Row],[Date]],JANV!$J$5:$AN$10,6)</f>
        <v>0</v>
      </c>
      <c r="F218" s="5" t="e">
        <f>HLOOKUP(Tableau1[[#This Row],[Date]],JANV!$J$5:$AN$10,7)</f>
        <v>#REF!</v>
      </c>
    </row>
    <row r="219" spans="1:6" ht="14.25" customHeight="1">
      <c r="A219" s="10">
        <f t="shared" si="3"/>
        <v>42953</v>
      </c>
      <c r="B219" s="7">
        <f>WEEKDAY(Tableau1[[#This Row],[Date]],2)</f>
        <v>7</v>
      </c>
      <c r="C219" s="5">
        <f>HLOOKUP(Tableau1[[#This Row],[Date]],JANV!$J$5:$AN$10,4)</f>
        <v>0</v>
      </c>
      <c r="D219" s="5">
        <f>HLOOKUP(Tableau1[[#This Row],[Date]],JANV!$J$5:$AN$10,5)</f>
        <v>0</v>
      </c>
      <c r="E219" s="5">
        <f>HLOOKUP(Tableau1[[#This Row],[Date]],JANV!$J$5:$AN$10,6)</f>
        <v>0</v>
      </c>
      <c r="F219" s="5" t="e">
        <f>HLOOKUP(Tableau1[[#This Row],[Date]],JANV!$J$5:$AN$10,7)</f>
        <v>#REF!</v>
      </c>
    </row>
    <row r="220" spans="1:6" ht="14.25" customHeight="1">
      <c r="A220" s="10">
        <f t="shared" si="3"/>
        <v>42954</v>
      </c>
      <c r="B220" s="7">
        <f>WEEKDAY(Tableau1[[#This Row],[Date]],2)</f>
        <v>1</v>
      </c>
      <c r="C220" s="5">
        <f>HLOOKUP(Tableau1[[#This Row],[Date]],JANV!$J$5:$AN$10,4)</f>
        <v>0</v>
      </c>
      <c r="D220" s="5">
        <f>HLOOKUP(Tableau1[[#This Row],[Date]],JANV!$J$5:$AN$10,5)</f>
        <v>0</v>
      </c>
      <c r="E220" s="5">
        <f>HLOOKUP(Tableau1[[#This Row],[Date]],JANV!$J$5:$AN$10,6)</f>
        <v>0</v>
      </c>
      <c r="F220" s="5" t="e">
        <f>HLOOKUP(Tableau1[[#This Row],[Date]],JANV!$J$5:$AN$10,7)</f>
        <v>#REF!</v>
      </c>
    </row>
    <row r="221" spans="1:6" ht="14.25" customHeight="1">
      <c r="A221" s="10">
        <f t="shared" si="3"/>
        <v>42955</v>
      </c>
      <c r="B221" s="7">
        <f>WEEKDAY(Tableau1[[#This Row],[Date]],2)</f>
        <v>2</v>
      </c>
      <c r="C221" s="5">
        <f>HLOOKUP(Tableau1[[#This Row],[Date]],JANV!$J$5:$AN$10,4)</f>
        <v>0</v>
      </c>
      <c r="D221" s="5">
        <f>HLOOKUP(Tableau1[[#This Row],[Date]],JANV!$J$5:$AN$10,5)</f>
        <v>0</v>
      </c>
      <c r="E221" s="5">
        <f>HLOOKUP(Tableau1[[#This Row],[Date]],JANV!$J$5:$AN$10,6)</f>
        <v>0</v>
      </c>
      <c r="F221" s="5" t="e">
        <f>HLOOKUP(Tableau1[[#This Row],[Date]],JANV!$J$5:$AN$10,7)</f>
        <v>#REF!</v>
      </c>
    </row>
    <row r="222" spans="1:6" ht="14.25" customHeight="1">
      <c r="A222" s="10">
        <f t="shared" si="3"/>
        <v>42956</v>
      </c>
      <c r="B222" s="7">
        <f>WEEKDAY(Tableau1[[#This Row],[Date]],2)</f>
        <v>3</v>
      </c>
      <c r="C222" s="5">
        <f>HLOOKUP(Tableau1[[#This Row],[Date]],JANV!$J$5:$AN$10,4)</f>
        <v>0</v>
      </c>
      <c r="D222" s="5">
        <f>HLOOKUP(Tableau1[[#This Row],[Date]],JANV!$J$5:$AN$10,5)</f>
        <v>0</v>
      </c>
      <c r="E222" s="5">
        <f>HLOOKUP(Tableau1[[#This Row],[Date]],JANV!$J$5:$AN$10,6)</f>
        <v>0</v>
      </c>
      <c r="F222" s="5" t="e">
        <f>HLOOKUP(Tableau1[[#This Row],[Date]],JANV!$J$5:$AN$10,7)</f>
        <v>#REF!</v>
      </c>
    </row>
    <row r="223" spans="1:6" ht="14.25" customHeight="1">
      <c r="A223" s="10">
        <f t="shared" si="3"/>
        <v>42957</v>
      </c>
      <c r="B223" s="7">
        <f>WEEKDAY(Tableau1[[#This Row],[Date]],2)</f>
        <v>4</v>
      </c>
      <c r="C223" s="5">
        <f>HLOOKUP(Tableau1[[#This Row],[Date]],JANV!$J$5:$AN$10,4)</f>
        <v>0</v>
      </c>
      <c r="D223" s="5">
        <f>HLOOKUP(Tableau1[[#This Row],[Date]],JANV!$J$5:$AN$10,5)</f>
        <v>0</v>
      </c>
      <c r="E223" s="5">
        <f>HLOOKUP(Tableau1[[#This Row],[Date]],JANV!$J$5:$AN$10,6)</f>
        <v>0</v>
      </c>
      <c r="F223" s="5" t="e">
        <f>HLOOKUP(Tableau1[[#This Row],[Date]],JANV!$J$5:$AN$10,7)</f>
        <v>#REF!</v>
      </c>
    </row>
    <row r="224" spans="1:6" ht="14.25" customHeight="1">
      <c r="A224" s="10">
        <f t="shared" si="3"/>
        <v>42958</v>
      </c>
      <c r="B224" s="7">
        <f>WEEKDAY(Tableau1[[#This Row],[Date]],2)</f>
        <v>5</v>
      </c>
      <c r="C224" s="5">
        <f>HLOOKUP(Tableau1[[#This Row],[Date]],JANV!$J$5:$AN$10,4)</f>
        <v>0</v>
      </c>
      <c r="D224" s="5">
        <f>HLOOKUP(Tableau1[[#This Row],[Date]],JANV!$J$5:$AN$10,5)</f>
        <v>0</v>
      </c>
      <c r="E224" s="5">
        <f>HLOOKUP(Tableau1[[#This Row],[Date]],JANV!$J$5:$AN$10,6)</f>
        <v>0</v>
      </c>
      <c r="F224" s="5" t="e">
        <f>HLOOKUP(Tableau1[[#This Row],[Date]],JANV!$J$5:$AN$10,7)</f>
        <v>#REF!</v>
      </c>
    </row>
    <row r="225" spans="1:6" ht="14.25" customHeight="1">
      <c r="A225" s="10">
        <f t="shared" si="3"/>
        <v>42959</v>
      </c>
      <c r="B225" s="7">
        <f>WEEKDAY(Tableau1[[#This Row],[Date]],2)</f>
        <v>6</v>
      </c>
      <c r="C225" s="5">
        <f>HLOOKUP(Tableau1[[#This Row],[Date]],JANV!$J$5:$AN$10,4)</f>
        <v>0</v>
      </c>
      <c r="D225" s="5">
        <f>HLOOKUP(Tableau1[[#This Row],[Date]],JANV!$J$5:$AN$10,5)</f>
        <v>0</v>
      </c>
      <c r="E225" s="5">
        <f>HLOOKUP(Tableau1[[#This Row],[Date]],JANV!$J$5:$AN$10,6)</f>
        <v>0</v>
      </c>
      <c r="F225" s="5" t="e">
        <f>HLOOKUP(Tableau1[[#This Row],[Date]],JANV!$J$5:$AN$10,7)</f>
        <v>#REF!</v>
      </c>
    </row>
    <row r="226" spans="1:6" ht="14.25" customHeight="1">
      <c r="A226" s="10">
        <f t="shared" si="3"/>
        <v>42960</v>
      </c>
      <c r="B226" s="7">
        <f>WEEKDAY(Tableau1[[#This Row],[Date]],2)</f>
        <v>7</v>
      </c>
      <c r="C226" s="5">
        <f>HLOOKUP(Tableau1[[#This Row],[Date]],JANV!$J$5:$AN$10,4)</f>
        <v>0</v>
      </c>
      <c r="D226" s="5">
        <f>HLOOKUP(Tableau1[[#This Row],[Date]],JANV!$J$5:$AN$10,5)</f>
        <v>0</v>
      </c>
      <c r="E226" s="5">
        <f>HLOOKUP(Tableau1[[#This Row],[Date]],JANV!$J$5:$AN$10,6)</f>
        <v>0</v>
      </c>
      <c r="F226" s="5" t="e">
        <f>HLOOKUP(Tableau1[[#This Row],[Date]],JANV!$J$5:$AN$10,7)</f>
        <v>#REF!</v>
      </c>
    </row>
    <row r="227" spans="1:6" ht="14.25" customHeight="1">
      <c r="A227" s="10">
        <f t="shared" si="3"/>
        <v>42961</v>
      </c>
      <c r="B227" s="7">
        <f>WEEKDAY(Tableau1[[#This Row],[Date]],2)</f>
        <v>1</v>
      </c>
      <c r="C227" s="5">
        <f>HLOOKUP(Tableau1[[#This Row],[Date]],JANV!$J$5:$AN$10,4)</f>
        <v>0</v>
      </c>
      <c r="D227" s="5">
        <f>HLOOKUP(Tableau1[[#This Row],[Date]],JANV!$J$5:$AN$10,5)</f>
        <v>0</v>
      </c>
      <c r="E227" s="5">
        <f>HLOOKUP(Tableau1[[#This Row],[Date]],JANV!$J$5:$AN$10,6)</f>
        <v>0</v>
      </c>
      <c r="F227" s="5" t="e">
        <f>HLOOKUP(Tableau1[[#This Row],[Date]],JANV!$J$5:$AN$10,7)</f>
        <v>#REF!</v>
      </c>
    </row>
    <row r="228" spans="1:6" ht="14.25" customHeight="1">
      <c r="A228" s="10">
        <f t="shared" si="3"/>
        <v>42962</v>
      </c>
      <c r="B228" s="7">
        <f>WEEKDAY(Tableau1[[#This Row],[Date]],2)</f>
        <v>2</v>
      </c>
      <c r="C228" s="5">
        <f>HLOOKUP(Tableau1[[#This Row],[Date]],JANV!$J$5:$AN$10,4)</f>
        <v>0</v>
      </c>
      <c r="D228" s="5">
        <f>HLOOKUP(Tableau1[[#This Row],[Date]],JANV!$J$5:$AN$10,5)</f>
        <v>0</v>
      </c>
      <c r="E228" s="5">
        <f>HLOOKUP(Tableau1[[#This Row],[Date]],JANV!$J$5:$AN$10,6)</f>
        <v>0</v>
      </c>
      <c r="F228" s="5" t="e">
        <f>HLOOKUP(Tableau1[[#This Row],[Date]],JANV!$J$5:$AN$10,7)</f>
        <v>#REF!</v>
      </c>
    </row>
    <row r="229" spans="1:6" ht="14.25" customHeight="1">
      <c r="A229" s="10">
        <f t="shared" si="3"/>
        <v>42963</v>
      </c>
      <c r="B229" s="7">
        <f>WEEKDAY(Tableau1[[#This Row],[Date]],2)</f>
        <v>3</v>
      </c>
      <c r="C229" s="5">
        <f>HLOOKUP(Tableau1[[#This Row],[Date]],JANV!$J$5:$AN$10,4)</f>
        <v>0</v>
      </c>
      <c r="D229" s="5">
        <f>HLOOKUP(Tableau1[[#This Row],[Date]],JANV!$J$5:$AN$10,5)</f>
        <v>0</v>
      </c>
      <c r="E229" s="5">
        <f>HLOOKUP(Tableau1[[#This Row],[Date]],JANV!$J$5:$AN$10,6)</f>
        <v>0</v>
      </c>
      <c r="F229" s="5" t="e">
        <f>HLOOKUP(Tableau1[[#This Row],[Date]],JANV!$J$5:$AN$10,7)</f>
        <v>#REF!</v>
      </c>
    </row>
    <row r="230" spans="1:6" ht="14.25" customHeight="1">
      <c r="A230" s="10">
        <f t="shared" si="3"/>
        <v>42964</v>
      </c>
      <c r="B230" s="7">
        <f>WEEKDAY(Tableau1[[#This Row],[Date]],2)</f>
        <v>4</v>
      </c>
      <c r="C230" s="5">
        <f>HLOOKUP(Tableau1[[#This Row],[Date]],JANV!$J$5:$AN$10,4)</f>
        <v>0</v>
      </c>
      <c r="D230" s="5">
        <f>HLOOKUP(Tableau1[[#This Row],[Date]],JANV!$J$5:$AN$10,5)</f>
        <v>0</v>
      </c>
      <c r="E230" s="5">
        <f>HLOOKUP(Tableau1[[#This Row],[Date]],JANV!$J$5:$AN$10,6)</f>
        <v>0</v>
      </c>
      <c r="F230" s="5" t="e">
        <f>HLOOKUP(Tableau1[[#This Row],[Date]],JANV!$J$5:$AN$10,7)</f>
        <v>#REF!</v>
      </c>
    </row>
    <row r="231" spans="1:6" ht="14.25" customHeight="1">
      <c r="A231" s="10">
        <f t="shared" si="3"/>
        <v>42965</v>
      </c>
      <c r="B231" s="7">
        <f>WEEKDAY(Tableau1[[#This Row],[Date]],2)</f>
        <v>5</v>
      </c>
      <c r="C231" s="5">
        <f>HLOOKUP(Tableau1[[#This Row],[Date]],JANV!$J$5:$AN$10,4)</f>
        <v>0</v>
      </c>
      <c r="D231" s="5">
        <f>HLOOKUP(Tableau1[[#This Row],[Date]],JANV!$J$5:$AN$10,5)</f>
        <v>0</v>
      </c>
      <c r="E231" s="5">
        <f>HLOOKUP(Tableau1[[#This Row],[Date]],JANV!$J$5:$AN$10,6)</f>
        <v>0</v>
      </c>
      <c r="F231" s="5" t="e">
        <f>HLOOKUP(Tableau1[[#This Row],[Date]],JANV!$J$5:$AN$10,7)</f>
        <v>#REF!</v>
      </c>
    </row>
    <row r="232" spans="1:6" ht="14.25" customHeight="1">
      <c r="A232" s="10">
        <f t="shared" si="3"/>
        <v>42966</v>
      </c>
      <c r="B232" s="7">
        <f>WEEKDAY(Tableau1[[#This Row],[Date]],2)</f>
        <v>6</v>
      </c>
      <c r="C232" s="5">
        <f>HLOOKUP(Tableau1[[#This Row],[Date]],JANV!$J$5:$AN$10,4)</f>
        <v>0</v>
      </c>
      <c r="D232" s="5">
        <f>HLOOKUP(Tableau1[[#This Row],[Date]],JANV!$J$5:$AN$10,5)</f>
        <v>0</v>
      </c>
      <c r="E232" s="5">
        <f>HLOOKUP(Tableau1[[#This Row],[Date]],JANV!$J$5:$AN$10,6)</f>
        <v>0</v>
      </c>
      <c r="F232" s="5" t="e">
        <f>HLOOKUP(Tableau1[[#This Row],[Date]],JANV!$J$5:$AN$10,7)</f>
        <v>#REF!</v>
      </c>
    </row>
    <row r="233" spans="1:6" ht="14.25" customHeight="1">
      <c r="A233" s="10">
        <f t="shared" si="3"/>
        <v>42967</v>
      </c>
      <c r="B233" s="7">
        <f>WEEKDAY(Tableau1[[#This Row],[Date]],2)</f>
        <v>7</v>
      </c>
      <c r="C233" s="5">
        <f>HLOOKUP(Tableau1[[#This Row],[Date]],JANV!$J$5:$AN$10,4)</f>
        <v>0</v>
      </c>
      <c r="D233" s="5">
        <f>HLOOKUP(Tableau1[[#This Row],[Date]],JANV!$J$5:$AN$10,5)</f>
        <v>0</v>
      </c>
      <c r="E233" s="5">
        <f>HLOOKUP(Tableau1[[#This Row],[Date]],JANV!$J$5:$AN$10,6)</f>
        <v>0</v>
      </c>
      <c r="F233" s="5" t="e">
        <f>HLOOKUP(Tableau1[[#This Row],[Date]],JANV!$J$5:$AN$10,7)</f>
        <v>#REF!</v>
      </c>
    </row>
    <row r="234" spans="1:6" ht="14.25" customHeight="1">
      <c r="A234" s="10">
        <f t="shared" si="3"/>
        <v>42968</v>
      </c>
      <c r="B234" s="7">
        <f>WEEKDAY(Tableau1[[#This Row],[Date]],2)</f>
        <v>1</v>
      </c>
      <c r="C234" s="5">
        <f>HLOOKUP(Tableau1[[#This Row],[Date]],JANV!$J$5:$AN$10,4)</f>
        <v>0</v>
      </c>
      <c r="D234" s="5">
        <f>HLOOKUP(Tableau1[[#This Row],[Date]],JANV!$J$5:$AN$10,5)</f>
        <v>0</v>
      </c>
      <c r="E234" s="5">
        <f>HLOOKUP(Tableau1[[#This Row],[Date]],JANV!$J$5:$AN$10,6)</f>
        <v>0</v>
      </c>
      <c r="F234" s="5" t="e">
        <f>HLOOKUP(Tableau1[[#This Row],[Date]],JANV!$J$5:$AN$10,7)</f>
        <v>#REF!</v>
      </c>
    </row>
    <row r="235" spans="1:6" ht="14.25" customHeight="1">
      <c r="A235" s="10">
        <f t="shared" si="3"/>
        <v>42969</v>
      </c>
      <c r="B235" s="7">
        <f>WEEKDAY(Tableau1[[#This Row],[Date]],2)</f>
        <v>2</v>
      </c>
      <c r="C235" s="5">
        <f>HLOOKUP(Tableau1[[#This Row],[Date]],JANV!$J$5:$AN$10,4)</f>
        <v>0</v>
      </c>
      <c r="D235" s="5">
        <f>HLOOKUP(Tableau1[[#This Row],[Date]],JANV!$J$5:$AN$10,5)</f>
        <v>0</v>
      </c>
      <c r="E235" s="5">
        <f>HLOOKUP(Tableau1[[#This Row],[Date]],JANV!$J$5:$AN$10,6)</f>
        <v>0</v>
      </c>
      <c r="F235" s="5" t="e">
        <f>HLOOKUP(Tableau1[[#This Row],[Date]],JANV!$J$5:$AN$10,7)</f>
        <v>#REF!</v>
      </c>
    </row>
    <row r="236" spans="1:6" ht="14.25" customHeight="1">
      <c r="A236" s="10">
        <f t="shared" si="3"/>
        <v>42970</v>
      </c>
      <c r="B236" s="7">
        <f>WEEKDAY(Tableau1[[#This Row],[Date]],2)</f>
        <v>3</v>
      </c>
      <c r="C236" s="5">
        <f>HLOOKUP(Tableau1[[#This Row],[Date]],JANV!$J$5:$AN$10,4)</f>
        <v>0</v>
      </c>
      <c r="D236" s="5">
        <f>HLOOKUP(Tableau1[[#This Row],[Date]],JANV!$J$5:$AN$10,5)</f>
        <v>0</v>
      </c>
      <c r="E236" s="5">
        <f>HLOOKUP(Tableau1[[#This Row],[Date]],JANV!$J$5:$AN$10,6)</f>
        <v>0</v>
      </c>
      <c r="F236" s="5" t="e">
        <f>HLOOKUP(Tableau1[[#This Row],[Date]],JANV!$J$5:$AN$10,7)</f>
        <v>#REF!</v>
      </c>
    </row>
    <row r="237" spans="1:6" ht="14.25" customHeight="1">
      <c r="A237" s="10">
        <f t="shared" si="3"/>
        <v>42971</v>
      </c>
      <c r="B237" s="7">
        <f>WEEKDAY(Tableau1[[#This Row],[Date]],2)</f>
        <v>4</v>
      </c>
      <c r="C237" s="5">
        <f>HLOOKUP(Tableau1[[#This Row],[Date]],JANV!$J$5:$AN$10,4)</f>
        <v>0</v>
      </c>
      <c r="D237" s="5">
        <f>HLOOKUP(Tableau1[[#This Row],[Date]],JANV!$J$5:$AN$10,5)</f>
        <v>0</v>
      </c>
      <c r="E237" s="5">
        <f>HLOOKUP(Tableau1[[#This Row],[Date]],JANV!$J$5:$AN$10,6)</f>
        <v>0</v>
      </c>
      <c r="F237" s="5" t="e">
        <f>HLOOKUP(Tableau1[[#This Row],[Date]],JANV!$J$5:$AN$10,7)</f>
        <v>#REF!</v>
      </c>
    </row>
    <row r="238" spans="1:6" ht="14.25" customHeight="1">
      <c r="A238" s="10">
        <f t="shared" si="3"/>
        <v>42972</v>
      </c>
      <c r="B238" s="7">
        <f>WEEKDAY(Tableau1[[#This Row],[Date]],2)</f>
        <v>5</v>
      </c>
      <c r="C238" s="5">
        <f>HLOOKUP(Tableau1[[#This Row],[Date]],JANV!$J$5:$AN$10,4)</f>
        <v>0</v>
      </c>
      <c r="D238" s="5">
        <f>HLOOKUP(Tableau1[[#This Row],[Date]],JANV!$J$5:$AN$10,5)</f>
        <v>0</v>
      </c>
      <c r="E238" s="5">
        <f>HLOOKUP(Tableau1[[#This Row],[Date]],JANV!$J$5:$AN$10,6)</f>
        <v>0</v>
      </c>
      <c r="F238" s="5" t="e">
        <f>HLOOKUP(Tableau1[[#This Row],[Date]],JANV!$J$5:$AN$10,7)</f>
        <v>#REF!</v>
      </c>
    </row>
    <row r="239" spans="1:6" ht="14.25" customHeight="1">
      <c r="A239" s="10">
        <f t="shared" si="3"/>
        <v>42973</v>
      </c>
      <c r="B239" s="7">
        <f>WEEKDAY(Tableau1[[#This Row],[Date]],2)</f>
        <v>6</v>
      </c>
      <c r="C239" s="5">
        <f>HLOOKUP(Tableau1[[#This Row],[Date]],JANV!$J$5:$AN$10,4)</f>
        <v>0</v>
      </c>
      <c r="D239" s="5">
        <f>HLOOKUP(Tableau1[[#This Row],[Date]],JANV!$J$5:$AN$10,5)</f>
        <v>0</v>
      </c>
      <c r="E239" s="5">
        <f>HLOOKUP(Tableau1[[#This Row],[Date]],JANV!$J$5:$AN$10,6)</f>
        <v>0</v>
      </c>
      <c r="F239" s="5" t="e">
        <f>HLOOKUP(Tableau1[[#This Row],[Date]],JANV!$J$5:$AN$10,7)</f>
        <v>#REF!</v>
      </c>
    </row>
    <row r="240" spans="1:6" ht="14.25" customHeight="1">
      <c r="A240" s="10">
        <f t="shared" si="3"/>
        <v>42974</v>
      </c>
      <c r="B240" s="7">
        <f>WEEKDAY(Tableau1[[#This Row],[Date]],2)</f>
        <v>7</v>
      </c>
      <c r="C240" s="5">
        <f>HLOOKUP(Tableau1[[#This Row],[Date]],JANV!$J$5:$AN$10,4)</f>
        <v>0</v>
      </c>
      <c r="D240" s="5">
        <f>HLOOKUP(Tableau1[[#This Row],[Date]],JANV!$J$5:$AN$10,5)</f>
        <v>0</v>
      </c>
      <c r="E240" s="5">
        <f>HLOOKUP(Tableau1[[#This Row],[Date]],JANV!$J$5:$AN$10,6)</f>
        <v>0</v>
      </c>
      <c r="F240" s="5" t="e">
        <f>HLOOKUP(Tableau1[[#This Row],[Date]],JANV!$J$5:$AN$10,7)</f>
        <v>#REF!</v>
      </c>
    </row>
    <row r="241" spans="1:6" ht="14.25" customHeight="1">
      <c r="A241" s="10">
        <f t="shared" si="3"/>
        <v>42975</v>
      </c>
      <c r="B241" s="7">
        <f>WEEKDAY(Tableau1[[#This Row],[Date]],2)</f>
        <v>1</v>
      </c>
      <c r="C241" s="5">
        <f>HLOOKUP(Tableau1[[#This Row],[Date]],JANV!$J$5:$AN$10,4)</f>
        <v>0</v>
      </c>
      <c r="D241" s="5">
        <f>HLOOKUP(Tableau1[[#This Row],[Date]],JANV!$J$5:$AN$10,5)</f>
        <v>0</v>
      </c>
      <c r="E241" s="5">
        <f>HLOOKUP(Tableau1[[#This Row],[Date]],JANV!$J$5:$AN$10,6)</f>
        <v>0</v>
      </c>
      <c r="F241" s="5" t="e">
        <f>HLOOKUP(Tableau1[[#This Row],[Date]],JANV!$J$5:$AN$10,7)</f>
        <v>#REF!</v>
      </c>
    </row>
    <row r="242" spans="1:6" ht="14.25" customHeight="1">
      <c r="A242" s="10">
        <f t="shared" si="3"/>
        <v>42976</v>
      </c>
      <c r="B242" s="7">
        <f>WEEKDAY(Tableau1[[#This Row],[Date]],2)</f>
        <v>2</v>
      </c>
      <c r="C242" s="5">
        <f>HLOOKUP(Tableau1[[#This Row],[Date]],JANV!$J$5:$AN$10,4)</f>
        <v>0</v>
      </c>
      <c r="D242" s="5">
        <f>HLOOKUP(Tableau1[[#This Row],[Date]],JANV!$J$5:$AN$10,5)</f>
        <v>0</v>
      </c>
      <c r="E242" s="5">
        <f>HLOOKUP(Tableau1[[#This Row],[Date]],JANV!$J$5:$AN$10,6)</f>
        <v>0</v>
      </c>
      <c r="F242" s="5" t="e">
        <f>HLOOKUP(Tableau1[[#This Row],[Date]],JANV!$J$5:$AN$10,7)</f>
        <v>#REF!</v>
      </c>
    </row>
    <row r="243" spans="1:6" ht="14.25" customHeight="1">
      <c r="A243" s="10">
        <f t="shared" si="3"/>
        <v>42977</v>
      </c>
      <c r="B243" s="7">
        <f>WEEKDAY(Tableau1[[#This Row],[Date]],2)</f>
        <v>3</v>
      </c>
      <c r="C243" s="5">
        <f>HLOOKUP(Tableau1[[#This Row],[Date]],JANV!$J$5:$AN$10,4)</f>
        <v>0</v>
      </c>
      <c r="D243" s="5">
        <f>HLOOKUP(Tableau1[[#This Row],[Date]],JANV!$J$5:$AN$10,5)</f>
        <v>0</v>
      </c>
      <c r="E243" s="5">
        <f>HLOOKUP(Tableau1[[#This Row],[Date]],JANV!$J$5:$AN$10,6)</f>
        <v>0</v>
      </c>
      <c r="F243" s="5" t="e">
        <f>HLOOKUP(Tableau1[[#This Row],[Date]],JANV!$J$5:$AN$10,7)</f>
        <v>#REF!</v>
      </c>
    </row>
    <row r="244" spans="1:6" ht="14.25" customHeight="1">
      <c r="A244" s="10">
        <f t="shared" si="3"/>
        <v>42978</v>
      </c>
      <c r="B244" s="7">
        <f>WEEKDAY(Tableau1[[#This Row],[Date]],2)</f>
        <v>4</v>
      </c>
      <c r="C244" s="5">
        <f>HLOOKUP(Tableau1[[#This Row],[Date]],JANV!$J$5:$AN$10,4)</f>
        <v>0</v>
      </c>
      <c r="D244" s="5">
        <f>HLOOKUP(Tableau1[[#This Row],[Date]],JANV!$J$5:$AN$10,5)</f>
        <v>0</v>
      </c>
      <c r="E244" s="5">
        <f>HLOOKUP(Tableau1[[#This Row],[Date]],JANV!$J$5:$AN$10,6)</f>
        <v>0</v>
      </c>
      <c r="F244" s="5" t="e">
        <f>HLOOKUP(Tableau1[[#This Row],[Date]],JANV!$J$5:$AN$10,7)</f>
        <v>#REF!</v>
      </c>
    </row>
    <row r="245" spans="1:6" ht="14.25" customHeight="1">
      <c r="A245" s="10">
        <f t="shared" si="3"/>
        <v>42979</v>
      </c>
      <c r="B245" s="7">
        <f>WEEKDAY(Tableau1[[#This Row],[Date]],2)</f>
        <v>5</v>
      </c>
      <c r="C245" s="5">
        <f>HLOOKUP(Tableau1[[#This Row],[Date]],JANV!$J$5:$AN$10,4)</f>
        <v>0</v>
      </c>
      <c r="D245" s="5">
        <f>HLOOKUP(Tableau1[[#This Row],[Date]],JANV!$J$5:$AN$10,5)</f>
        <v>0</v>
      </c>
      <c r="E245" s="5">
        <f>HLOOKUP(Tableau1[[#This Row],[Date]],JANV!$J$5:$AN$10,6)</f>
        <v>0</v>
      </c>
      <c r="F245" s="5" t="e">
        <f>HLOOKUP(Tableau1[[#This Row],[Date]],JANV!$J$5:$AN$10,7)</f>
        <v>#REF!</v>
      </c>
    </row>
    <row r="246" spans="1:6" ht="14.25" customHeight="1">
      <c r="A246" s="10">
        <f t="shared" si="3"/>
        <v>42980</v>
      </c>
      <c r="B246" s="7">
        <f>WEEKDAY(Tableau1[[#This Row],[Date]],2)</f>
        <v>6</v>
      </c>
      <c r="C246" s="5">
        <f>HLOOKUP(Tableau1[[#This Row],[Date]],JANV!$J$5:$AN$10,4)</f>
        <v>0</v>
      </c>
      <c r="D246" s="5">
        <f>HLOOKUP(Tableau1[[#This Row],[Date]],JANV!$J$5:$AN$10,5)</f>
        <v>0</v>
      </c>
      <c r="E246" s="5">
        <f>HLOOKUP(Tableau1[[#This Row],[Date]],JANV!$J$5:$AN$10,6)</f>
        <v>0</v>
      </c>
      <c r="F246" s="5" t="e">
        <f>HLOOKUP(Tableau1[[#This Row],[Date]],JANV!$J$5:$AN$10,7)</f>
        <v>#REF!</v>
      </c>
    </row>
    <row r="247" spans="1:6" ht="14.25" customHeight="1">
      <c r="A247" s="10">
        <f t="shared" si="3"/>
        <v>42981</v>
      </c>
      <c r="B247" s="7">
        <f>WEEKDAY(Tableau1[[#This Row],[Date]],2)</f>
        <v>7</v>
      </c>
      <c r="C247" s="5">
        <f>HLOOKUP(Tableau1[[#This Row],[Date]],JANV!$J$5:$AN$10,4)</f>
        <v>0</v>
      </c>
      <c r="D247" s="5">
        <f>HLOOKUP(Tableau1[[#This Row],[Date]],JANV!$J$5:$AN$10,5)</f>
        <v>0</v>
      </c>
      <c r="E247" s="5">
        <f>HLOOKUP(Tableau1[[#This Row],[Date]],JANV!$J$5:$AN$10,6)</f>
        <v>0</v>
      </c>
      <c r="F247" s="5" t="e">
        <f>HLOOKUP(Tableau1[[#This Row],[Date]],JANV!$J$5:$AN$10,7)</f>
        <v>#REF!</v>
      </c>
    </row>
    <row r="248" spans="1:6" ht="14.25" customHeight="1">
      <c r="A248" s="10">
        <f t="shared" si="3"/>
        <v>42982</v>
      </c>
      <c r="B248" s="7">
        <f>WEEKDAY(Tableau1[[#This Row],[Date]],2)</f>
        <v>1</v>
      </c>
      <c r="C248" s="5">
        <f>HLOOKUP(Tableau1[[#This Row],[Date]],JANV!$J$5:$AN$10,4)</f>
        <v>0</v>
      </c>
      <c r="D248" s="5">
        <f>HLOOKUP(Tableau1[[#This Row],[Date]],JANV!$J$5:$AN$10,5)</f>
        <v>0</v>
      </c>
      <c r="E248" s="5">
        <f>HLOOKUP(Tableau1[[#This Row],[Date]],JANV!$J$5:$AN$10,6)</f>
        <v>0</v>
      </c>
      <c r="F248" s="5" t="e">
        <f>HLOOKUP(Tableau1[[#This Row],[Date]],JANV!$J$5:$AN$10,7)</f>
        <v>#REF!</v>
      </c>
    </row>
    <row r="249" spans="1:6" ht="14.25" customHeight="1">
      <c r="A249" s="10">
        <f t="shared" si="3"/>
        <v>42983</v>
      </c>
      <c r="B249" s="7">
        <f>WEEKDAY(Tableau1[[#This Row],[Date]],2)</f>
        <v>2</v>
      </c>
      <c r="C249" s="5">
        <f>HLOOKUP(Tableau1[[#This Row],[Date]],JANV!$J$5:$AN$10,4)</f>
        <v>0</v>
      </c>
      <c r="D249" s="5">
        <f>HLOOKUP(Tableau1[[#This Row],[Date]],JANV!$J$5:$AN$10,5)</f>
        <v>0</v>
      </c>
      <c r="E249" s="5">
        <f>HLOOKUP(Tableau1[[#This Row],[Date]],JANV!$J$5:$AN$10,6)</f>
        <v>0</v>
      </c>
      <c r="F249" s="5" t="e">
        <f>HLOOKUP(Tableau1[[#This Row],[Date]],JANV!$J$5:$AN$10,7)</f>
        <v>#REF!</v>
      </c>
    </row>
    <row r="250" spans="1:6" ht="14.25" customHeight="1">
      <c r="A250" s="10">
        <f t="shared" si="3"/>
        <v>42984</v>
      </c>
      <c r="B250" s="7">
        <f>WEEKDAY(Tableau1[[#This Row],[Date]],2)</f>
        <v>3</v>
      </c>
      <c r="C250" s="5">
        <f>HLOOKUP(Tableau1[[#This Row],[Date]],JANV!$J$5:$AN$10,4)</f>
        <v>0</v>
      </c>
      <c r="D250" s="5">
        <f>HLOOKUP(Tableau1[[#This Row],[Date]],JANV!$J$5:$AN$10,5)</f>
        <v>0</v>
      </c>
      <c r="E250" s="5">
        <f>HLOOKUP(Tableau1[[#This Row],[Date]],JANV!$J$5:$AN$10,6)</f>
        <v>0</v>
      </c>
      <c r="F250" s="5" t="e">
        <f>HLOOKUP(Tableau1[[#This Row],[Date]],JANV!$J$5:$AN$10,7)</f>
        <v>#REF!</v>
      </c>
    </row>
    <row r="251" spans="1:6" ht="14.25" customHeight="1">
      <c r="A251" s="10">
        <f t="shared" si="3"/>
        <v>42985</v>
      </c>
      <c r="B251" s="7">
        <f>WEEKDAY(Tableau1[[#This Row],[Date]],2)</f>
        <v>4</v>
      </c>
      <c r="C251" s="5">
        <f>HLOOKUP(Tableau1[[#This Row],[Date]],JANV!$J$5:$AN$10,4)</f>
        <v>0</v>
      </c>
      <c r="D251" s="5">
        <f>HLOOKUP(Tableau1[[#This Row],[Date]],JANV!$J$5:$AN$10,5)</f>
        <v>0</v>
      </c>
      <c r="E251" s="5">
        <f>HLOOKUP(Tableau1[[#This Row],[Date]],JANV!$J$5:$AN$10,6)</f>
        <v>0</v>
      </c>
      <c r="F251" s="5" t="e">
        <f>HLOOKUP(Tableau1[[#This Row],[Date]],JANV!$J$5:$AN$10,7)</f>
        <v>#REF!</v>
      </c>
    </row>
    <row r="252" spans="1:6" ht="14.25" customHeight="1">
      <c r="A252" s="10">
        <f t="shared" si="3"/>
        <v>42986</v>
      </c>
      <c r="B252" s="7">
        <f>WEEKDAY(Tableau1[[#This Row],[Date]],2)</f>
        <v>5</v>
      </c>
      <c r="C252" s="5">
        <f>HLOOKUP(Tableau1[[#This Row],[Date]],JANV!$J$5:$AN$10,4)</f>
        <v>0</v>
      </c>
      <c r="D252" s="5">
        <f>HLOOKUP(Tableau1[[#This Row],[Date]],JANV!$J$5:$AN$10,5)</f>
        <v>0</v>
      </c>
      <c r="E252" s="5">
        <f>HLOOKUP(Tableau1[[#This Row],[Date]],JANV!$J$5:$AN$10,6)</f>
        <v>0</v>
      </c>
      <c r="F252" s="5" t="e">
        <f>HLOOKUP(Tableau1[[#This Row],[Date]],JANV!$J$5:$AN$10,7)</f>
        <v>#REF!</v>
      </c>
    </row>
    <row r="253" spans="1:6" ht="14.25" customHeight="1">
      <c r="A253" s="10">
        <f t="shared" si="3"/>
        <v>42987</v>
      </c>
      <c r="B253" s="7">
        <f>WEEKDAY(Tableau1[[#This Row],[Date]],2)</f>
        <v>6</v>
      </c>
      <c r="C253" s="5">
        <f>HLOOKUP(Tableau1[[#This Row],[Date]],JANV!$J$5:$AN$10,4)</f>
        <v>0</v>
      </c>
      <c r="D253" s="5">
        <f>HLOOKUP(Tableau1[[#This Row],[Date]],JANV!$J$5:$AN$10,5)</f>
        <v>0</v>
      </c>
      <c r="E253" s="5">
        <f>HLOOKUP(Tableau1[[#This Row],[Date]],JANV!$J$5:$AN$10,6)</f>
        <v>0</v>
      </c>
      <c r="F253" s="5" t="e">
        <f>HLOOKUP(Tableau1[[#This Row],[Date]],JANV!$J$5:$AN$10,7)</f>
        <v>#REF!</v>
      </c>
    </row>
    <row r="254" spans="1:6" ht="14.25" customHeight="1">
      <c r="A254" s="10">
        <f t="shared" si="3"/>
        <v>42988</v>
      </c>
      <c r="B254" s="7">
        <f>WEEKDAY(Tableau1[[#This Row],[Date]],2)</f>
        <v>7</v>
      </c>
      <c r="C254" s="5">
        <f>HLOOKUP(Tableau1[[#This Row],[Date]],JANV!$J$5:$AN$10,4)</f>
        <v>0</v>
      </c>
      <c r="D254" s="5">
        <f>HLOOKUP(Tableau1[[#This Row],[Date]],JANV!$J$5:$AN$10,5)</f>
        <v>0</v>
      </c>
      <c r="E254" s="5">
        <f>HLOOKUP(Tableau1[[#This Row],[Date]],JANV!$J$5:$AN$10,6)</f>
        <v>0</v>
      </c>
      <c r="F254" s="5" t="e">
        <f>HLOOKUP(Tableau1[[#This Row],[Date]],JANV!$J$5:$AN$10,7)</f>
        <v>#REF!</v>
      </c>
    </row>
    <row r="255" spans="1:6" ht="14.25" customHeight="1">
      <c r="A255" s="10">
        <f t="shared" si="3"/>
        <v>42989</v>
      </c>
      <c r="B255" s="7">
        <f>WEEKDAY(Tableau1[[#This Row],[Date]],2)</f>
        <v>1</v>
      </c>
      <c r="C255" s="5">
        <f>HLOOKUP(Tableau1[[#This Row],[Date]],JANV!$J$5:$AN$10,4)</f>
        <v>0</v>
      </c>
      <c r="D255" s="5">
        <f>HLOOKUP(Tableau1[[#This Row],[Date]],JANV!$J$5:$AN$10,5)</f>
        <v>0</v>
      </c>
      <c r="E255" s="5">
        <f>HLOOKUP(Tableau1[[#This Row],[Date]],JANV!$J$5:$AN$10,6)</f>
        <v>0</v>
      </c>
      <c r="F255" s="5" t="e">
        <f>HLOOKUP(Tableau1[[#This Row],[Date]],JANV!$J$5:$AN$10,7)</f>
        <v>#REF!</v>
      </c>
    </row>
    <row r="256" spans="1:6" ht="14.25" customHeight="1">
      <c r="A256" s="10">
        <f t="shared" si="3"/>
        <v>42990</v>
      </c>
      <c r="B256" s="7">
        <f>WEEKDAY(Tableau1[[#This Row],[Date]],2)</f>
        <v>2</v>
      </c>
      <c r="C256" s="5">
        <f>HLOOKUP(Tableau1[[#This Row],[Date]],JANV!$J$5:$AN$10,4)</f>
        <v>0</v>
      </c>
      <c r="D256" s="5">
        <f>HLOOKUP(Tableau1[[#This Row],[Date]],JANV!$J$5:$AN$10,5)</f>
        <v>0</v>
      </c>
      <c r="E256" s="5">
        <f>HLOOKUP(Tableau1[[#This Row],[Date]],JANV!$J$5:$AN$10,6)</f>
        <v>0</v>
      </c>
      <c r="F256" s="5" t="e">
        <f>HLOOKUP(Tableau1[[#This Row],[Date]],JANV!$J$5:$AN$10,7)</f>
        <v>#REF!</v>
      </c>
    </row>
    <row r="257" spans="1:6" ht="14.25" customHeight="1">
      <c r="A257" s="10">
        <f t="shared" si="3"/>
        <v>42991</v>
      </c>
      <c r="B257" s="7">
        <f>WEEKDAY(Tableau1[[#This Row],[Date]],2)</f>
        <v>3</v>
      </c>
      <c r="C257" s="5">
        <f>HLOOKUP(Tableau1[[#This Row],[Date]],JANV!$J$5:$AN$10,4)</f>
        <v>0</v>
      </c>
      <c r="D257" s="5">
        <f>HLOOKUP(Tableau1[[#This Row],[Date]],JANV!$J$5:$AN$10,5)</f>
        <v>0</v>
      </c>
      <c r="E257" s="5">
        <f>HLOOKUP(Tableau1[[#This Row],[Date]],JANV!$J$5:$AN$10,6)</f>
        <v>0</v>
      </c>
      <c r="F257" s="5" t="e">
        <f>HLOOKUP(Tableau1[[#This Row],[Date]],JANV!$J$5:$AN$10,7)</f>
        <v>#REF!</v>
      </c>
    </row>
    <row r="258" spans="1:6" ht="14.25" customHeight="1">
      <c r="A258" s="10">
        <f t="shared" si="3"/>
        <v>42992</v>
      </c>
      <c r="B258" s="7">
        <f>WEEKDAY(Tableau1[[#This Row],[Date]],2)</f>
        <v>4</v>
      </c>
      <c r="C258" s="5">
        <f>HLOOKUP(Tableau1[[#This Row],[Date]],JANV!$J$5:$AN$10,4)</f>
        <v>0</v>
      </c>
      <c r="D258" s="5">
        <f>HLOOKUP(Tableau1[[#This Row],[Date]],JANV!$J$5:$AN$10,5)</f>
        <v>0</v>
      </c>
      <c r="E258" s="5">
        <f>HLOOKUP(Tableau1[[#This Row],[Date]],JANV!$J$5:$AN$10,6)</f>
        <v>0</v>
      </c>
      <c r="F258" s="5" t="e">
        <f>HLOOKUP(Tableau1[[#This Row],[Date]],JANV!$J$5:$AN$10,7)</f>
        <v>#REF!</v>
      </c>
    </row>
    <row r="259" spans="1:6" ht="14.25" customHeight="1">
      <c r="A259" s="10">
        <f t="shared" si="3"/>
        <v>42993</v>
      </c>
      <c r="B259" s="7">
        <f>WEEKDAY(Tableau1[[#This Row],[Date]],2)</f>
        <v>5</v>
      </c>
      <c r="C259" s="5">
        <f>HLOOKUP(Tableau1[[#This Row],[Date]],JANV!$J$5:$AN$10,4)</f>
        <v>0</v>
      </c>
      <c r="D259" s="5">
        <f>HLOOKUP(Tableau1[[#This Row],[Date]],JANV!$J$5:$AN$10,5)</f>
        <v>0</v>
      </c>
      <c r="E259" s="5">
        <f>HLOOKUP(Tableau1[[#This Row],[Date]],JANV!$J$5:$AN$10,6)</f>
        <v>0</v>
      </c>
      <c r="F259" s="5" t="e">
        <f>HLOOKUP(Tableau1[[#This Row],[Date]],JANV!$J$5:$AN$10,7)</f>
        <v>#REF!</v>
      </c>
    </row>
    <row r="260" spans="1:6" ht="14.25" customHeight="1">
      <c r="A260" s="10">
        <f t="shared" si="3"/>
        <v>42994</v>
      </c>
      <c r="B260" s="7">
        <f>WEEKDAY(Tableau1[[#This Row],[Date]],2)</f>
        <v>6</v>
      </c>
      <c r="C260" s="5">
        <f>HLOOKUP(Tableau1[[#This Row],[Date]],JANV!$J$5:$AN$10,4)</f>
        <v>0</v>
      </c>
      <c r="D260" s="5">
        <f>HLOOKUP(Tableau1[[#This Row],[Date]],JANV!$J$5:$AN$10,5)</f>
        <v>0</v>
      </c>
      <c r="E260" s="5">
        <f>HLOOKUP(Tableau1[[#This Row],[Date]],JANV!$J$5:$AN$10,6)</f>
        <v>0</v>
      </c>
      <c r="F260" s="5" t="e">
        <f>HLOOKUP(Tableau1[[#This Row],[Date]],JANV!$J$5:$AN$10,7)</f>
        <v>#REF!</v>
      </c>
    </row>
    <row r="261" spans="1:6" ht="14.25" customHeight="1">
      <c r="A261" s="10">
        <f t="shared" ref="A261:A324" si="4">+A260+1</f>
        <v>42995</v>
      </c>
      <c r="B261" s="7">
        <f>WEEKDAY(Tableau1[[#This Row],[Date]],2)</f>
        <v>7</v>
      </c>
      <c r="C261" s="5">
        <f>HLOOKUP(Tableau1[[#This Row],[Date]],JANV!$J$5:$AN$10,4)</f>
        <v>0</v>
      </c>
      <c r="D261" s="5">
        <f>HLOOKUP(Tableau1[[#This Row],[Date]],JANV!$J$5:$AN$10,5)</f>
        <v>0</v>
      </c>
      <c r="E261" s="5">
        <f>HLOOKUP(Tableau1[[#This Row],[Date]],JANV!$J$5:$AN$10,6)</f>
        <v>0</v>
      </c>
      <c r="F261" s="5" t="e">
        <f>HLOOKUP(Tableau1[[#This Row],[Date]],JANV!$J$5:$AN$10,7)</f>
        <v>#REF!</v>
      </c>
    </row>
    <row r="262" spans="1:6" ht="14.25" customHeight="1">
      <c r="A262" s="10">
        <f t="shared" si="4"/>
        <v>42996</v>
      </c>
      <c r="B262" s="7">
        <f>WEEKDAY(Tableau1[[#This Row],[Date]],2)</f>
        <v>1</v>
      </c>
      <c r="C262" s="5">
        <f>HLOOKUP(Tableau1[[#This Row],[Date]],JANV!$J$5:$AN$10,4)</f>
        <v>0</v>
      </c>
      <c r="D262" s="5">
        <f>HLOOKUP(Tableau1[[#This Row],[Date]],JANV!$J$5:$AN$10,5)</f>
        <v>0</v>
      </c>
      <c r="E262" s="5">
        <f>HLOOKUP(Tableau1[[#This Row],[Date]],JANV!$J$5:$AN$10,6)</f>
        <v>0</v>
      </c>
      <c r="F262" s="5" t="e">
        <f>HLOOKUP(Tableau1[[#This Row],[Date]],JANV!$J$5:$AN$10,7)</f>
        <v>#REF!</v>
      </c>
    </row>
    <row r="263" spans="1:6" ht="14.25" customHeight="1">
      <c r="A263" s="10">
        <f t="shared" si="4"/>
        <v>42997</v>
      </c>
      <c r="B263" s="7">
        <f>WEEKDAY(Tableau1[[#This Row],[Date]],2)</f>
        <v>2</v>
      </c>
      <c r="C263" s="5">
        <f>HLOOKUP(Tableau1[[#This Row],[Date]],JANV!$J$5:$AN$10,4)</f>
        <v>0</v>
      </c>
      <c r="D263" s="5">
        <f>HLOOKUP(Tableau1[[#This Row],[Date]],JANV!$J$5:$AN$10,5)</f>
        <v>0</v>
      </c>
      <c r="E263" s="5">
        <f>HLOOKUP(Tableau1[[#This Row],[Date]],JANV!$J$5:$AN$10,6)</f>
        <v>0</v>
      </c>
      <c r="F263" s="5" t="e">
        <f>HLOOKUP(Tableau1[[#This Row],[Date]],JANV!$J$5:$AN$10,7)</f>
        <v>#REF!</v>
      </c>
    </row>
    <row r="264" spans="1:6" ht="14.25" customHeight="1">
      <c r="A264" s="10">
        <f t="shared" si="4"/>
        <v>42998</v>
      </c>
      <c r="B264" s="7">
        <f>WEEKDAY(Tableau1[[#This Row],[Date]],2)</f>
        <v>3</v>
      </c>
      <c r="C264" s="5">
        <f>HLOOKUP(Tableau1[[#This Row],[Date]],JANV!$J$5:$AN$10,4)</f>
        <v>0</v>
      </c>
      <c r="D264" s="5">
        <f>HLOOKUP(Tableau1[[#This Row],[Date]],JANV!$J$5:$AN$10,5)</f>
        <v>0</v>
      </c>
      <c r="E264" s="5">
        <f>HLOOKUP(Tableau1[[#This Row],[Date]],JANV!$J$5:$AN$10,6)</f>
        <v>0</v>
      </c>
      <c r="F264" s="5" t="e">
        <f>HLOOKUP(Tableau1[[#This Row],[Date]],JANV!$J$5:$AN$10,7)</f>
        <v>#REF!</v>
      </c>
    </row>
    <row r="265" spans="1:6" ht="14.25" customHeight="1">
      <c r="A265" s="10">
        <f t="shared" si="4"/>
        <v>42999</v>
      </c>
      <c r="B265" s="7">
        <f>WEEKDAY(Tableau1[[#This Row],[Date]],2)</f>
        <v>4</v>
      </c>
      <c r="C265" s="5">
        <f>HLOOKUP(Tableau1[[#This Row],[Date]],JANV!$J$5:$AN$10,4)</f>
        <v>0</v>
      </c>
      <c r="D265" s="5">
        <f>HLOOKUP(Tableau1[[#This Row],[Date]],JANV!$J$5:$AN$10,5)</f>
        <v>0</v>
      </c>
      <c r="E265" s="5">
        <f>HLOOKUP(Tableau1[[#This Row],[Date]],JANV!$J$5:$AN$10,6)</f>
        <v>0</v>
      </c>
      <c r="F265" s="5" t="e">
        <f>HLOOKUP(Tableau1[[#This Row],[Date]],JANV!$J$5:$AN$10,7)</f>
        <v>#REF!</v>
      </c>
    </row>
    <row r="266" spans="1:6" ht="14.25" customHeight="1">
      <c r="A266" s="10">
        <f t="shared" si="4"/>
        <v>43000</v>
      </c>
      <c r="B266" s="7">
        <f>WEEKDAY(Tableau1[[#This Row],[Date]],2)</f>
        <v>5</v>
      </c>
      <c r="C266" s="5">
        <f>HLOOKUP(Tableau1[[#This Row],[Date]],JANV!$J$5:$AN$10,4)</f>
        <v>0</v>
      </c>
      <c r="D266" s="5">
        <f>HLOOKUP(Tableau1[[#This Row],[Date]],JANV!$J$5:$AN$10,5)</f>
        <v>0</v>
      </c>
      <c r="E266" s="5">
        <f>HLOOKUP(Tableau1[[#This Row],[Date]],JANV!$J$5:$AN$10,6)</f>
        <v>0</v>
      </c>
      <c r="F266" s="5" t="e">
        <f>HLOOKUP(Tableau1[[#This Row],[Date]],JANV!$J$5:$AN$10,7)</f>
        <v>#REF!</v>
      </c>
    </row>
    <row r="267" spans="1:6" ht="14.25" customHeight="1">
      <c r="A267" s="10">
        <f t="shared" si="4"/>
        <v>43001</v>
      </c>
      <c r="B267" s="7">
        <f>WEEKDAY(Tableau1[[#This Row],[Date]],2)</f>
        <v>6</v>
      </c>
      <c r="C267" s="5">
        <f>HLOOKUP(Tableau1[[#This Row],[Date]],JANV!$J$5:$AN$10,4)</f>
        <v>0</v>
      </c>
      <c r="D267" s="5">
        <f>HLOOKUP(Tableau1[[#This Row],[Date]],JANV!$J$5:$AN$10,5)</f>
        <v>0</v>
      </c>
      <c r="E267" s="5">
        <f>HLOOKUP(Tableau1[[#This Row],[Date]],JANV!$J$5:$AN$10,6)</f>
        <v>0</v>
      </c>
      <c r="F267" s="5" t="e">
        <f>HLOOKUP(Tableau1[[#This Row],[Date]],JANV!$J$5:$AN$10,7)</f>
        <v>#REF!</v>
      </c>
    </row>
    <row r="268" spans="1:6" ht="14.25" customHeight="1">
      <c r="A268" s="10">
        <f t="shared" si="4"/>
        <v>43002</v>
      </c>
      <c r="B268" s="7">
        <f>WEEKDAY(Tableau1[[#This Row],[Date]],2)</f>
        <v>7</v>
      </c>
      <c r="C268" s="5">
        <f>HLOOKUP(Tableau1[[#This Row],[Date]],JANV!$J$5:$AN$10,4)</f>
        <v>0</v>
      </c>
      <c r="D268" s="5">
        <f>HLOOKUP(Tableau1[[#This Row],[Date]],JANV!$J$5:$AN$10,5)</f>
        <v>0</v>
      </c>
      <c r="E268" s="5">
        <f>HLOOKUP(Tableau1[[#This Row],[Date]],JANV!$J$5:$AN$10,6)</f>
        <v>0</v>
      </c>
      <c r="F268" s="5" t="e">
        <f>HLOOKUP(Tableau1[[#This Row],[Date]],JANV!$J$5:$AN$10,7)</f>
        <v>#REF!</v>
      </c>
    </row>
    <row r="269" spans="1:6" ht="14.25" customHeight="1">
      <c r="A269" s="10">
        <f t="shared" si="4"/>
        <v>43003</v>
      </c>
      <c r="B269" s="7">
        <f>WEEKDAY(Tableau1[[#This Row],[Date]],2)</f>
        <v>1</v>
      </c>
      <c r="C269" s="5">
        <f>HLOOKUP(Tableau1[[#This Row],[Date]],JANV!$J$5:$AN$10,4)</f>
        <v>0</v>
      </c>
      <c r="D269" s="5">
        <f>HLOOKUP(Tableau1[[#This Row],[Date]],JANV!$J$5:$AN$10,5)</f>
        <v>0</v>
      </c>
      <c r="E269" s="5">
        <f>HLOOKUP(Tableau1[[#This Row],[Date]],JANV!$J$5:$AN$10,6)</f>
        <v>0</v>
      </c>
      <c r="F269" s="5" t="e">
        <f>HLOOKUP(Tableau1[[#This Row],[Date]],JANV!$J$5:$AN$10,7)</f>
        <v>#REF!</v>
      </c>
    </row>
    <row r="270" spans="1:6" ht="14.25" customHeight="1">
      <c r="A270" s="10">
        <f t="shared" si="4"/>
        <v>43004</v>
      </c>
      <c r="B270" s="7">
        <f>WEEKDAY(Tableau1[[#This Row],[Date]],2)</f>
        <v>2</v>
      </c>
      <c r="C270" s="5">
        <f>HLOOKUP(Tableau1[[#This Row],[Date]],JANV!$J$5:$AN$10,4)</f>
        <v>0</v>
      </c>
      <c r="D270" s="5">
        <f>HLOOKUP(Tableau1[[#This Row],[Date]],JANV!$J$5:$AN$10,5)</f>
        <v>0</v>
      </c>
      <c r="E270" s="5">
        <f>HLOOKUP(Tableau1[[#This Row],[Date]],JANV!$J$5:$AN$10,6)</f>
        <v>0</v>
      </c>
      <c r="F270" s="5" t="e">
        <f>HLOOKUP(Tableau1[[#This Row],[Date]],JANV!$J$5:$AN$10,7)</f>
        <v>#REF!</v>
      </c>
    </row>
    <row r="271" spans="1:6" ht="14.25" customHeight="1">
      <c r="A271" s="10">
        <f t="shared" si="4"/>
        <v>43005</v>
      </c>
      <c r="B271" s="7">
        <f>WEEKDAY(Tableau1[[#This Row],[Date]],2)</f>
        <v>3</v>
      </c>
      <c r="C271" s="5">
        <f>HLOOKUP(Tableau1[[#This Row],[Date]],JANV!$J$5:$AN$10,4)</f>
        <v>0</v>
      </c>
      <c r="D271" s="5">
        <f>HLOOKUP(Tableau1[[#This Row],[Date]],JANV!$J$5:$AN$10,5)</f>
        <v>0</v>
      </c>
      <c r="E271" s="5">
        <f>HLOOKUP(Tableau1[[#This Row],[Date]],JANV!$J$5:$AN$10,6)</f>
        <v>0</v>
      </c>
      <c r="F271" s="5" t="e">
        <f>HLOOKUP(Tableau1[[#This Row],[Date]],JANV!$J$5:$AN$10,7)</f>
        <v>#REF!</v>
      </c>
    </row>
    <row r="272" spans="1:6" ht="14.25" customHeight="1">
      <c r="A272" s="10">
        <f t="shared" si="4"/>
        <v>43006</v>
      </c>
      <c r="B272" s="7">
        <f>WEEKDAY(Tableau1[[#This Row],[Date]],2)</f>
        <v>4</v>
      </c>
      <c r="C272" s="5">
        <f>HLOOKUP(Tableau1[[#This Row],[Date]],JANV!$J$5:$AN$10,4)</f>
        <v>0</v>
      </c>
      <c r="D272" s="5">
        <f>HLOOKUP(Tableau1[[#This Row],[Date]],JANV!$J$5:$AN$10,5)</f>
        <v>0</v>
      </c>
      <c r="E272" s="5">
        <f>HLOOKUP(Tableau1[[#This Row],[Date]],JANV!$J$5:$AN$10,6)</f>
        <v>0</v>
      </c>
      <c r="F272" s="5" t="e">
        <f>HLOOKUP(Tableau1[[#This Row],[Date]],JANV!$J$5:$AN$10,7)</f>
        <v>#REF!</v>
      </c>
    </row>
    <row r="273" spans="1:6" ht="14.25" customHeight="1">
      <c r="A273" s="10">
        <f t="shared" si="4"/>
        <v>43007</v>
      </c>
      <c r="B273" s="7">
        <f>WEEKDAY(Tableau1[[#This Row],[Date]],2)</f>
        <v>5</v>
      </c>
      <c r="C273" s="5">
        <f>HLOOKUP(Tableau1[[#This Row],[Date]],JANV!$J$5:$AN$10,4)</f>
        <v>0</v>
      </c>
      <c r="D273" s="5">
        <f>HLOOKUP(Tableau1[[#This Row],[Date]],JANV!$J$5:$AN$10,5)</f>
        <v>0</v>
      </c>
      <c r="E273" s="5">
        <f>HLOOKUP(Tableau1[[#This Row],[Date]],JANV!$J$5:$AN$10,6)</f>
        <v>0</v>
      </c>
      <c r="F273" s="5" t="e">
        <f>HLOOKUP(Tableau1[[#This Row],[Date]],JANV!$J$5:$AN$10,7)</f>
        <v>#REF!</v>
      </c>
    </row>
    <row r="274" spans="1:6" ht="14.25" customHeight="1">
      <c r="A274" s="10">
        <f t="shared" si="4"/>
        <v>43008</v>
      </c>
      <c r="B274" s="7">
        <f>WEEKDAY(Tableau1[[#This Row],[Date]],2)</f>
        <v>6</v>
      </c>
      <c r="C274" s="5">
        <f>HLOOKUP(Tableau1[[#This Row],[Date]],JANV!$J$5:$AN$10,4)</f>
        <v>0</v>
      </c>
      <c r="D274" s="5">
        <f>HLOOKUP(Tableau1[[#This Row],[Date]],JANV!$J$5:$AN$10,5)</f>
        <v>0</v>
      </c>
      <c r="E274" s="5">
        <f>HLOOKUP(Tableau1[[#This Row],[Date]],JANV!$J$5:$AN$10,6)</f>
        <v>0</v>
      </c>
      <c r="F274" s="5" t="e">
        <f>HLOOKUP(Tableau1[[#This Row],[Date]],JANV!$J$5:$AN$10,7)</f>
        <v>#REF!</v>
      </c>
    </row>
    <row r="275" spans="1:6" ht="14.25" customHeight="1">
      <c r="A275" s="10">
        <f t="shared" si="4"/>
        <v>43009</v>
      </c>
      <c r="B275" s="7">
        <f>WEEKDAY(Tableau1[[#This Row],[Date]],2)</f>
        <v>7</v>
      </c>
      <c r="C275" s="5">
        <f>HLOOKUP(Tableau1[[#This Row],[Date]],JANV!$J$5:$AN$10,4)</f>
        <v>0</v>
      </c>
      <c r="D275" s="5">
        <f>HLOOKUP(Tableau1[[#This Row],[Date]],JANV!$J$5:$AN$10,5)</f>
        <v>0</v>
      </c>
      <c r="E275" s="5">
        <f>HLOOKUP(Tableau1[[#This Row],[Date]],JANV!$J$5:$AN$10,6)</f>
        <v>0</v>
      </c>
      <c r="F275" s="5" t="e">
        <f>HLOOKUP(Tableau1[[#This Row],[Date]],JANV!$J$5:$AN$10,7)</f>
        <v>#REF!</v>
      </c>
    </row>
    <row r="276" spans="1:6" ht="14.25" customHeight="1">
      <c r="A276" s="10">
        <f t="shared" si="4"/>
        <v>43010</v>
      </c>
      <c r="B276" s="7">
        <f>WEEKDAY(Tableau1[[#This Row],[Date]],2)</f>
        <v>1</v>
      </c>
      <c r="C276" s="5">
        <f>HLOOKUP(Tableau1[[#This Row],[Date]],JANV!$J$5:$AN$10,4)</f>
        <v>0</v>
      </c>
      <c r="D276" s="5">
        <f>HLOOKUP(Tableau1[[#This Row],[Date]],JANV!$J$5:$AN$10,5)</f>
        <v>0</v>
      </c>
      <c r="E276" s="5">
        <f>HLOOKUP(Tableau1[[#This Row],[Date]],JANV!$J$5:$AN$10,6)</f>
        <v>0</v>
      </c>
      <c r="F276" s="5" t="e">
        <f>HLOOKUP(Tableau1[[#This Row],[Date]],JANV!$J$5:$AN$10,7)</f>
        <v>#REF!</v>
      </c>
    </row>
    <row r="277" spans="1:6" ht="14.25" customHeight="1">
      <c r="A277" s="10">
        <f t="shared" si="4"/>
        <v>43011</v>
      </c>
      <c r="B277" s="7">
        <f>WEEKDAY(Tableau1[[#This Row],[Date]],2)</f>
        <v>2</v>
      </c>
      <c r="C277" s="5">
        <f>HLOOKUP(Tableau1[[#This Row],[Date]],JANV!$J$5:$AN$10,4)</f>
        <v>0</v>
      </c>
      <c r="D277" s="5">
        <f>HLOOKUP(Tableau1[[#This Row],[Date]],JANV!$J$5:$AN$10,5)</f>
        <v>0</v>
      </c>
      <c r="E277" s="5">
        <f>HLOOKUP(Tableau1[[#This Row],[Date]],JANV!$J$5:$AN$10,6)</f>
        <v>0</v>
      </c>
      <c r="F277" s="5" t="e">
        <f>HLOOKUP(Tableau1[[#This Row],[Date]],JANV!$J$5:$AN$10,7)</f>
        <v>#REF!</v>
      </c>
    </row>
    <row r="278" spans="1:6" ht="14.25" customHeight="1">
      <c r="A278" s="10">
        <f t="shared" si="4"/>
        <v>43012</v>
      </c>
      <c r="B278" s="7">
        <f>WEEKDAY(Tableau1[[#This Row],[Date]],2)</f>
        <v>3</v>
      </c>
      <c r="C278" s="5">
        <f>HLOOKUP(Tableau1[[#This Row],[Date]],JANV!$J$5:$AN$10,4)</f>
        <v>0</v>
      </c>
      <c r="D278" s="5">
        <f>HLOOKUP(Tableau1[[#This Row],[Date]],JANV!$J$5:$AN$10,5)</f>
        <v>0</v>
      </c>
      <c r="E278" s="5">
        <f>HLOOKUP(Tableau1[[#This Row],[Date]],JANV!$J$5:$AN$10,6)</f>
        <v>0</v>
      </c>
      <c r="F278" s="5" t="e">
        <f>HLOOKUP(Tableau1[[#This Row],[Date]],JANV!$J$5:$AN$10,7)</f>
        <v>#REF!</v>
      </c>
    </row>
    <row r="279" spans="1:6" ht="14.25" customHeight="1">
      <c r="A279" s="10">
        <f t="shared" si="4"/>
        <v>43013</v>
      </c>
      <c r="B279" s="7">
        <f>WEEKDAY(Tableau1[[#This Row],[Date]],2)</f>
        <v>4</v>
      </c>
      <c r="C279" s="5">
        <f>HLOOKUP(Tableau1[[#This Row],[Date]],JANV!$J$5:$AN$10,4)</f>
        <v>0</v>
      </c>
      <c r="D279" s="5">
        <f>HLOOKUP(Tableau1[[#This Row],[Date]],JANV!$J$5:$AN$10,5)</f>
        <v>0</v>
      </c>
      <c r="E279" s="5">
        <f>HLOOKUP(Tableau1[[#This Row],[Date]],JANV!$J$5:$AN$10,6)</f>
        <v>0</v>
      </c>
      <c r="F279" s="5" t="e">
        <f>HLOOKUP(Tableau1[[#This Row],[Date]],JANV!$J$5:$AN$10,7)</f>
        <v>#REF!</v>
      </c>
    </row>
    <row r="280" spans="1:6" ht="14.25" customHeight="1">
      <c r="A280" s="10">
        <f t="shared" si="4"/>
        <v>43014</v>
      </c>
      <c r="B280" s="7">
        <f>WEEKDAY(Tableau1[[#This Row],[Date]],2)</f>
        <v>5</v>
      </c>
      <c r="C280" s="5">
        <f>HLOOKUP(Tableau1[[#This Row],[Date]],JANV!$J$5:$AN$10,4)</f>
        <v>0</v>
      </c>
      <c r="D280" s="5">
        <f>HLOOKUP(Tableau1[[#This Row],[Date]],JANV!$J$5:$AN$10,5)</f>
        <v>0</v>
      </c>
      <c r="E280" s="5">
        <f>HLOOKUP(Tableau1[[#This Row],[Date]],JANV!$J$5:$AN$10,6)</f>
        <v>0</v>
      </c>
      <c r="F280" s="5" t="e">
        <f>HLOOKUP(Tableau1[[#This Row],[Date]],JANV!$J$5:$AN$10,7)</f>
        <v>#REF!</v>
      </c>
    </row>
    <row r="281" spans="1:6" ht="14.25" customHeight="1">
      <c r="A281" s="10">
        <f t="shared" si="4"/>
        <v>43015</v>
      </c>
      <c r="B281" s="7">
        <f>WEEKDAY(Tableau1[[#This Row],[Date]],2)</f>
        <v>6</v>
      </c>
      <c r="C281" s="5">
        <f>HLOOKUP(Tableau1[[#This Row],[Date]],JANV!$J$5:$AN$10,4)</f>
        <v>0</v>
      </c>
      <c r="D281" s="5">
        <f>HLOOKUP(Tableau1[[#This Row],[Date]],JANV!$J$5:$AN$10,5)</f>
        <v>0</v>
      </c>
      <c r="E281" s="5">
        <f>HLOOKUP(Tableau1[[#This Row],[Date]],JANV!$J$5:$AN$10,6)</f>
        <v>0</v>
      </c>
      <c r="F281" s="5" t="e">
        <f>HLOOKUP(Tableau1[[#This Row],[Date]],JANV!$J$5:$AN$10,7)</f>
        <v>#REF!</v>
      </c>
    </row>
    <row r="282" spans="1:6" ht="14.25" customHeight="1">
      <c r="A282" s="10">
        <f t="shared" si="4"/>
        <v>43016</v>
      </c>
      <c r="B282" s="7">
        <f>WEEKDAY(Tableau1[[#This Row],[Date]],2)</f>
        <v>7</v>
      </c>
      <c r="C282" s="5">
        <f>HLOOKUP(Tableau1[[#This Row],[Date]],JANV!$J$5:$AN$10,4)</f>
        <v>0</v>
      </c>
      <c r="D282" s="5">
        <f>HLOOKUP(Tableau1[[#This Row],[Date]],JANV!$J$5:$AN$10,5)</f>
        <v>0</v>
      </c>
      <c r="E282" s="5">
        <f>HLOOKUP(Tableau1[[#This Row],[Date]],JANV!$J$5:$AN$10,6)</f>
        <v>0</v>
      </c>
      <c r="F282" s="5" t="e">
        <f>HLOOKUP(Tableau1[[#This Row],[Date]],JANV!$J$5:$AN$10,7)</f>
        <v>#REF!</v>
      </c>
    </row>
    <row r="283" spans="1:6" ht="14.25" customHeight="1">
      <c r="A283" s="10">
        <f t="shared" si="4"/>
        <v>43017</v>
      </c>
      <c r="B283" s="7">
        <f>WEEKDAY(Tableau1[[#This Row],[Date]],2)</f>
        <v>1</v>
      </c>
      <c r="C283" s="5">
        <f>HLOOKUP(Tableau1[[#This Row],[Date]],JANV!$J$5:$AN$10,4)</f>
        <v>0</v>
      </c>
      <c r="D283" s="5">
        <f>HLOOKUP(Tableau1[[#This Row],[Date]],JANV!$J$5:$AN$10,5)</f>
        <v>0</v>
      </c>
      <c r="E283" s="5">
        <f>HLOOKUP(Tableau1[[#This Row],[Date]],JANV!$J$5:$AN$10,6)</f>
        <v>0</v>
      </c>
      <c r="F283" s="5" t="e">
        <f>HLOOKUP(Tableau1[[#This Row],[Date]],JANV!$J$5:$AN$10,7)</f>
        <v>#REF!</v>
      </c>
    </row>
    <row r="284" spans="1:6" ht="14.25" customHeight="1">
      <c r="A284" s="10">
        <f t="shared" si="4"/>
        <v>43018</v>
      </c>
      <c r="B284" s="7">
        <f>WEEKDAY(Tableau1[[#This Row],[Date]],2)</f>
        <v>2</v>
      </c>
      <c r="C284" s="5">
        <f>HLOOKUP(Tableau1[[#This Row],[Date]],JANV!$J$5:$AN$10,4)</f>
        <v>0</v>
      </c>
      <c r="D284" s="5">
        <f>HLOOKUP(Tableau1[[#This Row],[Date]],JANV!$J$5:$AN$10,5)</f>
        <v>0</v>
      </c>
      <c r="E284" s="5">
        <f>HLOOKUP(Tableau1[[#This Row],[Date]],JANV!$J$5:$AN$10,6)</f>
        <v>0</v>
      </c>
      <c r="F284" s="5" t="e">
        <f>HLOOKUP(Tableau1[[#This Row],[Date]],JANV!$J$5:$AN$10,7)</f>
        <v>#REF!</v>
      </c>
    </row>
    <row r="285" spans="1:6" ht="14.25" customHeight="1">
      <c r="A285" s="10">
        <f t="shared" si="4"/>
        <v>43019</v>
      </c>
      <c r="B285" s="7">
        <f>WEEKDAY(Tableau1[[#This Row],[Date]],2)</f>
        <v>3</v>
      </c>
      <c r="C285" s="5">
        <f>HLOOKUP(Tableau1[[#This Row],[Date]],JANV!$J$5:$AN$10,4)</f>
        <v>0</v>
      </c>
      <c r="D285" s="5">
        <f>HLOOKUP(Tableau1[[#This Row],[Date]],JANV!$J$5:$AN$10,5)</f>
        <v>0</v>
      </c>
      <c r="E285" s="5">
        <f>HLOOKUP(Tableau1[[#This Row],[Date]],JANV!$J$5:$AN$10,6)</f>
        <v>0</v>
      </c>
      <c r="F285" s="5" t="e">
        <f>HLOOKUP(Tableau1[[#This Row],[Date]],JANV!$J$5:$AN$10,7)</f>
        <v>#REF!</v>
      </c>
    </row>
    <row r="286" spans="1:6" ht="14.25" customHeight="1">
      <c r="A286" s="10">
        <f t="shared" si="4"/>
        <v>43020</v>
      </c>
      <c r="B286" s="7">
        <f>WEEKDAY(Tableau1[[#This Row],[Date]],2)</f>
        <v>4</v>
      </c>
      <c r="C286" s="5">
        <f>HLOOKUP(Tableau1[[#This Row],[Date]],JANV!$J$5:$AN$10,4)</f>
        <v>0</v>
      </c>
      <c r="D286" s="5">
        <f>HLOOKUP(Tableau1[[#This Row],[Date]],JANV!$J$5:$AN$10,5)</f>
        <v>0</v>
      </c>
      <c r="E286" s="5">
        <f>HLOOKUP(Tableau1[[#This Row],[Date]],JANV!$J$5:$AN$10,6)</f>
        <v>0</v>
      </c>
      <c r="F286" s="5" t="e">
        <f>HLOOKUP(Tableau1[[#This Row],[Date]],JANV!$J$5:$AN$10,7)</f>
        <v>#REF!</v>
      </c>
    </row>
    <row r="287" spans="1:6" ht="14.25" customHeight="1">
      <c r="A287" s="10">
        <f t="shared" si="4"/>
        <v>43021</v>
      </c>
      <c r="B287" s="7">
        <f>WEEKDAY(Tableau1[[#This Row],[Date]],2)</f>
        <v>5</v>
      </c>
      <c r="C287" s="5">
        <f>HLOOKUP(Tableau1[[#This Row],[Date]],JANV!$J$5:$AN$10,4)</f>
        <v>0</v>
      </c>
      <c r="D287" s="5">
        <f>HLOOKUP(Tableau1[[#This Row],[Date]],JANV!$J$5:$AN$10,5)</f>
        <v>0</v>
      </c>
      <c r="E287" s="5">
        <f>HLOOKUP(Tableau1[[#This Row],[Date]],JANV!$J$5:$AN$10,6)</f>
        <v>0</v>
      </c>
      <c r="F287" s="5" t="e">
        <f>HLOOKUP(Tableau1[[#This Row],[Date]],JANV!$J$5:$AN$10,7)</f>
        <v>#REF!</v>
      </c>
    </row>
    <row r="288" spans="1:6" ht="14.25" customHeight="1">
      <c r="A288" s="10">
        <f t="shared" si="4"/>
        <v>43022</v>
      </c>
      <c r="B288" s="7">
        <f>WEEKDAY(Tableau1[[#This Row],[Date]],2)</f>
        <v>6</v>
      </c>
      <c r="C288" s="5">
        <f>HLOOKUP(Tableau1[[#This Row],[Date]],JANV!$J$5:$AN$10,4)</f>
        <v>0</v>
      </c>
      <c r="D288" s="5">
        <f>HLOOKUP(Tableau1[[#This Row],[Date]],JANV!$J$5:$AN$10,5)</f>
        <v>0</v>
      </c>
      <c r="E288" s="5">
        <f>HLOOKUP(Tableau1[[#This Row],[Date]],JANV!$J$5:$AN$10,6)</f>
        <v>0</v>
      </c>
      <c r="F288" s="5" t="e">
        <f>HLOOKUP(Tableau1[[#This Row],[Date]],JANV!$J$5:$AN$10,7)</f>
        <v>#REF!</v>
      </c>
    </row>
    <row r="289" spans="1:6" ht="14.25" customHeight="1">
      <c r="A289" s="10">
        <f t="shared" si="4"/>
        <v>43023</v>
      </c>
      <c r="B289" s="7">
        <f>WEEKDAY(Tableau1[[#This Row],[Date]],2)</f>
        <v>7</v>
      </c>
      <c r="C289" s="5">
        <f>HLOOKUP(Tableau1[[#This Row],[Date]],JANV!$J$5:$AN$10,4)</f>
        <v>0</v>
      </c>
      <c r="D289" s="5">
        <f>HLOOKUP(Tableau1[[#This Row],[Date]],JANV!$J$5:$AN$10,5)</f>
        <v>0</v>
      </c>
      <c r="E289" s="5">
        <f>HLOOKUP(Tableau1[[#This Row],[Date]],JANV!$J$5:$AN$10,6)</f>
        <v>0</v>
      </c>
      <c r="F289" s="5" t="e">
        <f>HLOOKUP(Tableau1[[#This Row],[Date]],JANV!$J$5:$AN$10,7)</f>
        <v>#REF!</v>
      </c>
    </row>
    <row r="290" spans="1:6" ht="14.25" customHeight="1">
      <c r="A290" s="10">
        <f t="shared" si="4"/>
        <v>43024</v>
      </c>
      <c r="B290" s="7">
        <f>WEEKDAY(Tableau1[[#This Row],[Date]],2)</f>
        <v>1</v>
      </c>
      <c r="C290" s="5">
        <f>HLOOKUP(Tableau1[[#This Row],[Date]],JANV!$J$5:$AN$10,4)</f>
        <v>0</v>
      </c>
      <c r="D290" s="5">
        <f>HLOOKUP(Tableau1[[#This Row],[Date]],JANV!$J$5:$AN$10,5)</f>
        <v>0</v>
      </c>
      <c r="E290" s="5">
        <f>HLOOKUP(Tableau1[[#This Row],[Date]],JANV!$J$5:$AN$10,6)</f>
        <v>0</v>
      </c>
      <c r="F290" s="5" t="e">
        <f>HLOOKUP(Tableau1[[#This Row],[Date]],JANV!$J$5:$AN$10,7)</f>
        <v>#REF!</v>
      </c>
    </row>
    <row r="291" spans="1:6" ht="14.25" customHeight="1">
      <c r="A291" s="10">
        <f t="shared" si="4"/>
        <v>43025</v>
      </c>
      <c r="B291" s="7">
        <f>WEEKDAY(Tableau1[[#This Row],[Date]],2)</f>
        <v>2</v>
      </c>
      <c r="C291" s="5">
        <f>HLOOKUP(Tableau1[[#This Row],[Date]],JANV!$J$5:$AN$10,4)</f>
        <v>0</v>
      </c>
      <c r="D291" s="5">
        <f>HLOOKUP(Tableau1[[#This Row],[Date]],JANV!$J$5:$AN$10,5)</f>
        <v>0</v>
      </c>
      <c r="E291" s="5">
        <f>HLOOKUP(Tableau1[[#This Row],[Date]],JANV!$J$5:$AN$10,6)</f>
        <v>0</v>
      </c>
      <c r="F291" s="5" t="e">
        <f>HLOOKUP(Tableau1[[#This Row],[Date]],JANV!$J$5:$AN$10,7)</f>
        <v>#REF!</v>
      </c>
    </row>
    <row r="292" spans="1:6" ht="14.25" customHeight="1">
      <c r="A292" s="10">
        <f t="shared" si="4"/>
        <v>43026</v>
      </c>
      <c r="B292" s="7">
        <f>WEEKDAY(Tableau1[[#This Row],[Date]],2)</f>
        <v>3</v>
      </c>
      <c r="C292" s="5">
        <f>HLOOKUP(Tableau1[[#This Row],[Date]],JANV!$J$5:$AN$10,4)</f>
        <v>0</v>
      </c>
      <c r="D292" s="5">
        <f>HLOOKUP(Tableau1[[#This Row],[Date]],JANV!$J$5:$AN$10,5)</f>
        <v>0</v>
      </c>
      <c r="E292" s="5">
        <f>HLOOKUP(Tableau1[[#This Row],[Date]],JANV!$J$5:$AN$10,6)</f>
        <v>0</v>
      </c>
      <c r="F292" s="5" t="e">
        <f>HLOOKUP(Tableau1[[#This Row],[Date]],JANV!$J$5:$AN$10,7)</f>
        <v>#REF!</v>
      </c>
    </row>
    <row r="293" spans="1:6" ht="14.25" customHeight="1">
      <c r="A293" s="10">
        <f t="shared" si="4"/>
        <v>43027</v>
      </c>
      <c r="B293" s="7">
        <f>WEEKDAY(Tableau1[[#This Row],[Date]],2)</f>
        <v>4</v>
      </c>
      <c r="C293" s="5">
        <f>HLOOKUP(Tableau1[[#This Row],[Date]],JANV!$J$5:$AN$10,4)</f>
        <v>0</v>
      </c>
      <c r="D293" s="5">
        <f>HLOOKUP(Tableau1[[#This Row],[Date]],JANV!$J$5:$AN$10,5)</f>
        <v>0</v>
      </c>
      <c r="E293" s="5">
        <f>HLOOKUP(Tableau1[[#This Row],[Date]],JANV!$J$5:$AN$10,6)</f>
        <v>0</v>
      </c>
      <c r="F293" s="5" t="e">
        <f>HLOOKUP(Tableau1[[#This Row],[Date]],JANV!$J$5:$AN$10,7)</f>
        <v>#REF!</v>
      </c>
    </row>
    <row r="294" spans="1:6" ht="14.25" customHeight="1">
      <c r="A294" s="10">
        <f t="shared" si="4"/>
        <v>43028</v>
      </c>
      <c r="B294" s="7">
        <f>WEEKDAY(Tableau1[[#This Row],[Date]],2)</f>
        <v>5</v>
      </c>
      <c r="C294" s="5">
        <f>HLOOKUP(Tableau1[[#This Row],[Date]],JANV!$J$5:$AN$10,4)</f>
        <v>0</v>
      </c>
      <c r="D294" s="5">
        <f>HLOOKUP(Tableau1[[#This Row],[Date]],JANV!$J$5:$AN$10,5)</f>
        <v>0</v>
      </c>
      <c r="E294" s="5">
        <f>HLOOKUP(Tableau1[[#This Row],[Date]],JANV!$J$5:$AN$10,6)</f>
        <v>0</v>
      </c>
      <c r="F294" s="5" t="e">
        <f>HLOOKUP(Tableau1[[#This Row],[Date]],JANV!$J$5:$AN$10,7)</f>
        <v>#REF!</v>
      </c>
    </row>
    <row r="295" spans="1:6" ht="14.25" customHeight="1">
      <c r="A295" s="10">
        <f t="shared" si="4"/>
        <v>43029</v>
      </c>
      <c r="B295" s="7">
        <f>WEEKDAY(Tableau1[[#This Row],[Date]],2)</f>
        <v>6</v>
      </c>
      <c r="C295" s="5">
        <f>HLOOKUP(Tableau1[[#This Row],[Date]],JANV!$J$5:$AN$10,4)</f>
        <v>0</v>
      </c>
      <c r="D295" s="5">
        <f>HLOOKUP(Tableau1[[#This Row],[Date]],JANV!$J$5:$AN$10,5)</f>
        <v>0</v>
      </c>
      <c r="E295" s="5">
        <f>HLOOKUP(Tableau1[[#This Row],[Date]],JANV!$J$5:$AN$10,6)</f>
        <v>0</v>
      </c>
      <c r="F295" s="5" t="e">
        <f>HLOOKUP(Tableau1[[#This Row],[Date]],JANV!$J$5:$AN$10,7)</f>
        <v>#REF!</v>
      </c>
    </row>
    <row r="296" spans="1:6" ht="14.25" customHeight="1">
      <c r="A296" s="10">
        <f t="shared" si="4"/>
        <v>43030</v>
      </c>
      <c r="B296" s="7">
        <f>WEEKDAY(Tableau1[[#This Row],[Date]],2)</f>
        <v>7</v>
      </c>
      <c r="C296" s="5">
        <f>HLOOKUP(Tableau1[[#This Row],[Date]],JANV!$J$5:$AN$10,4)</f>
        <v>0</v>
      </c>
      <c r="D296" s="5">
        <f>HLOOKUP(Tableau1[[#This Row],[Date]],JANV!$J$5:$AN$10,5)</f>
        <v>0</v>
      </c>
      <c r="E296" s="5">
        <f>HLOOKUP(Tableau1[[#This Row],[Date]],JANV!$J$5:$AN$10,6)</f>
        <v>0</v>
      </c>
      <c r="F296" s="5" t="e">
        <f>HLOOKUP(Tableau1[[#This Row],[Date]],JANV!$J$5:$AN$10,7)</f>
        <v>#REF!</v>
      </c>
    </row>
    <row r="297" spans="1:6" ht="14.25" customHeight="1">
      <c r="A297" s="10">
        <f t="shared" si="4"/>
        <v>43031</v>
      </c>
      <c r="B297" s="7">
        <f>WEEKDAY(Tableau1[[#This Row],[Date]],2)</f>
        <v>1</v>
      </c>
      <c r="C297" s="5">
        <f>HLOOKUP(Tableau1[[#This Row],[Date]],JANV!$J$5:$AN$10,4)</f>
        <v>0</v>
      </c>
      <c r="D297" s="5">
        <f>HLOOKUP(Tableau1[[#This Row],[Date]],JANV!$J$5:$AN$10,5)</f>
        <v>0</v>
      </c>
      <c r="E297" s="5">
        <f>HLOOKUP(Tableau1[[#This Row],[Date]],JANV!$J$5:$AN$10,6)</f>
        <v>0</v>
      </c>
      <c r="F297" s="5" t="e">
        <f>HLOOKUP(Tableau1[[#This Row],[Date]],JANV!$J$5:$AN$10,7)</f>
        <v>#REF!</v>
      </c>
    </row>
    <row r="298" spans="1:6" ht="14.25" customHeight="1">
      <c r="A298" s="10">
        <f t="shared" si="4"/>
        <v>43032</v>
      </c>
      <c r="B298" s="7">
        <f>WEEKDAY(Tableau1[[#This Row],[Date]],2)</f>
        <v>2</v>
      </c>
      <c r="C298" s="5">
        <f>HLOOKUP(Tableau1[[#This Row],[Date]],JANV!$J$5:$AN$10,4)</f>
        <v>0</v>
      </c>
      <c r="D298" s="5">
        <f>HLOOKUP(Tableau1[[#This Row],[Date]],JANV!$J$5:$AN$10,5)</f>
        <v>0</v>
      </c>
      <c r="E298" s="5">
        <f>HLOOKUP(Tableau1[[#This Row],[Date]],JANV!$J$5:$AN$10,6)</f>
        <v>0</v>
      </c>
      <c r="F298" s="5" t="e">
        <f>HLOOKUP(Tableau1[[#This Row],[Date]],JANV!$J$5:$AN$10,7)</f>
        <v>#REF!</v>
      </c>
    </row>
    <row r="299" spans="1:6" ht="14.25" customHeight="1">
      <c r="A299" s="10">
        <f t="shared" si="4"/>
        <v>43033</v>
      </c>
      <c r="B299" s="7">
        <f>WEEKDAY(Tableau1[[#This Row],[Date]],2)</f>
        <v>3</v>
      </c>
      <c r="C299" s="5">
        <f>HLOOKUP(Tableau1[[#This Row],[Date]],JANV!$J$5:$AN$10,4)</f>
        <v>0</v>
      </c>
      <c r="D299" s="5">
        <f>HLOOKUP(Tableau1[[#This Row],[Date]],JANV!$J$5:$AN$10,5)</f>
        <v>0</v>
      </c>
      <c r="E299" s="5">
        <f>HLOOKUP(Tableau1[[#This Row],[Date]],JANV!$J$5:$AN$10,6)</f>
        <v>0</v>
      </c>
      <c r="F299" s="5" t="e">
        <f>HLOOKUP(Tableau1[[#This Row],[Date]],JANV!$J$5:$AN$10,7)</f>
        <v>#REF!</v>
      </c>
    </row>
    <row r="300" spans="1:6" ht="14.25" customHeight="1">
      <c r="A300" s="10">
        <f t="shared" si="4"/>
        <v>43034</v>
      </c>
      <c r="B300" s="7">
        <f>WEEKDAY(Tableau1[[#This Row],[Date]],2)</f>
        <v>4</v>
      </c>
      <c r="C300" s="5">
        <f>HLOOKUP(Tableau1[[#This Row],[Date]],JANV!$J$5:$AN$10,4)</f>
        <v>0</v>
      </c>
      <c r="D300" s="5">
        <f>HLOOKUP(Tableau1[[#This Row],[Date]],JANV!$J$5:$AN$10,5)</f>
        <v>0</v>
      </c>
      <c r="E300" s="5">
        <f>HLOOKUP(Tableau1[[#This Row],[Date]],JANV!$J$5:$AN$10,6)</f>
        <v>0</v>
      </c>
      <c r="F300" s="5" t="e">
        <f>HLOOKUP(Tableau1[[#This Row],[Date]],JANV!$J$5:$AN$10,7)</f>
        <v>#REF!</v>
      </c>
    </row>
    <row r="301" spans="1:6" ht="14.25" customHeight="1">
      <c r="A301" s="10">
        <f t="shared" si="4"/>
        <v>43035</v>
      </c>
      <c r="B301" s="7">
        <f>WEEKDAY(Tableau1[[#This Row],[Date]],2)</f>
        <v>5</v>
      </c>
      <c r="C301" s="5">
        <f>HLOOKUP(Tableau1[[#This Row],[Date]],JANV!$J$5:$AN$10,4)</f>
        <v>0</v>
      </c>
      <c r="D301" s="5">
        <f>HLOOKUP(Tableau1[[#This Row],[Date]],JANV!$J$5:$AN$10,5)</f>
        <v>0</v>
      </c>
      <c r="E301" s="5">
        <f>HLOOKUP(Tableau1[[#This Row],[Date]],JANV!$J$5:$AN$10,6)</f>
        <v>0</v>
      </c>
      <c r="F301" s="5" t="e">
        <f>HLOOKUP(Tableau1[[#This Row],[Date]],JANV!$J$5:$AN$10,7)</f>
        <v>#REF!</v>
      </c>
    </row>
    <row r="302" spans="1:6" ht="14.25" customHeight="1">
      <c r="A302" s="10">
        <f t="shared" si="4"/>
        <v>43036</v>
      </c>
      <c r="B302" s="7">
        <f>WEEKDAY(Tableau1[[#This Row],[Date]],2)</f>
        <v>6</v>
      </c>
      <c r="C302" s="5">
        <f>HLOOKUP(Tableau1[[#This Row],[Date]],JANV!$J$5:$AN$10,4)</f>
        <v>0</v>
      </c>
      <c r="D302" s="5">
        <f>HLOOKUP(Tableau1[[#This Row],[Date]],JANV!$J$5:$AN$10,5)</f>
        <v>0</v>
      </c>
      <c r="E302" s="5">
        <f>HLOOKUP(Tableau1[[#This Row],[Date]],JANV!$J$5:$AN$10,6)</f>
        <v>0</v>
      </c>
      <c r="F302" s="5" t="e">
        <f>HLOOKUP(Tableau1[[#This Row],[Date]],JANV!$J$5:$AN$10,7)</f>
        <v>#REF!</v>
      </c>
    </row>
    <row r="303" spans="1:6" ht="14.25" customHeight="1">
      <c r="A303" s="10">
        <f t="shared" si="4"/>
        <v>43037</v>
      </c>
      <c r="B303" s="7">
        <f>WEEKDAY(Tableau1[[#This Row],[Date]],2)</f>
        <v>7</v>
      </c>
      <c r="C303" s="5">
        <f>HLOOKUP(Tableau1[[#This Row],[Date]],JANV!$J$5:$AN$10,4)</f>
        <v>0</v>
      </c>
      <c r="D303" s="5">
        <f>HLOOKUP(Tableau1[[#This Row],[Date]],JANV!$J$5:$AN$10,5)</f>
        <v>0</v>
      </c>
      <c r="E303" s="5">
        <f>HLOOKUP(Tableau1[[#This Row],[Date]],JANV!$J$5:$AN$10,6)</f>
        <v>0</v>
      </c>
      <c r="F303" s="5" t="e">
        <f>HLOOKUP(Tableau1[[#This Row],[Date]],JANV!$J$5:$AN$10,7)</f>
        <v>#REF!</v>
      </c>
    </row>
    <row r="304" spans="1:6" ht="14.25" customHeight="1">
      <c r="A304" s="10">
        <f t="shared" si="4"/>
        <v>43038</v>
      </c>
      <c r="B304" s="7">
        <f>WEEKDAY(Tableau1[[#This Row],[Date]],2)</f>
        <v>1</v>
      </c>
      <c r="C304" s="5">
        <f>HLOOKUP(Tableau1[[#This Row],[Date]],JANV!$J$5:$AN$10,4)</f>
        <v>0</v>
      </c>
      <c r="D304" s="5">
        <f>HLOOKUP(Tableau1[[#This Row],[Date]],JANV!$J$5:$AN$10,5)</f>
        <v>0</v>
      </c>
      <c r="E304" s="5">
        <f>HLOOKUP(Tableau1[[#This Row],[Date]],JANV!$J$5:$AN$10,6)</f>
        <v>0</v>
      </c>
      <c r="F304" s="5" t="e">
        <f>HLOOKUP(Tableau1[[#This Row],[Date]],JANV!$J$5:$AN$10,7)</f>
        <v>#REF!</v>
      </c>
    </row>
    <row r="305" spans="1:6" ht="14.25" customHeight="1">
      <c r="A305" s="10">
        <f t="shared" si="4"/>
        <v>43039</v>
      </c>
      <c r="B305" s="7">
        <f>WEEKDAY(Tableau1[[#This Row],[Date]],2)</f>
        <v>2</v>
      </c>
      <c r="C305" s="5">
        <f>HLOOKUP(Tableau1[[#This Row],[Date]],JANV!$J$5:$AN$10,4)</f>
        <v>0</v>
      </c>
      <c r="D305" s="5">
        <f>HLOOKUP(Tableau1[[#This Row],[Date]],JANV!$J$5:$AN$10,5)</f>
        <v>0</v>
      </c>
      <c r="E305" s="5">
        <f>HLOOKUP(Tableau1[[#This Row],[Date]],JANV!$J$5:$AN$10,6)</f>
        <v>0</v>
      </c>
      <c r="F305" s="5" t="e">
        <f>HLOOKUP(Tableau1[[#This Row],[Date]],JANV!$J$5:$AN$10,7)</f>
        <v>#REF!</v>
      </c>
    </row>
    <row r="306" spans="1:6" ht="14.25" customHeight="1">
      <c r="A306" s="10">
        <f t="shared" si="4"/>
        <v>43040</v>
      </c>
      <c r="B306" s="7">
        <f>WEEKDAY(Tableau1[[#This Row],[Date]],2)</f>
        <v>3</v>
      </c>
      <c r="C306" s="5">
        <f>HLOOKUP(Tableau1[[#This Row],[Date]],JANV!$J$5:$AN$10,4)</f>
        <v>0</v>
      </c>
      <c r="D306" s="5">
        <f>HLOOKUP(Tableau1[[#This Row],[Date]],JANV!$J$5:$AN$10,5)</f>
        <v>0</v>
      </c>
      <c r="E306" s="5">
        <f>HLOOKUP(Tableau1[[#This Row],[Date]],JANV!$J$5:$AN$10,6)</f>
        <v>0</v>
      </c>
      <c r="F306" s="5" t="e">
        <f>HLOOKUP(Tableau1[[#This Row],[Date]],JANV!$J$5:$AN$10,7)</f>
        <v>#REF!</v>
      </c>
    </row>
    <row r="307" spans="1:6" ht="14.25" customHeight="1">
      <c r="A307" s="10">
        <f t="shared" si="4"/>
        <v>43041</v>
      </c>
      <c r="B307" s="7">
        <f>WEEKDAY(Tableau1[[#This Row],[Date]],2)</f>
        <v>4</v>
      </c>
      <c r="C307" s="5">
        <f>HLOOKUP(Tableau1[[#This Row],[Date]],JANV!$J$5:$AN$10,4)</f>
        <v>0</v>
      </c>
      <c r="D307" s="5">
        <f>HLOOKUP(Tableau1[[#This Row],[Date]],JANV!$J$5:$AN$10,5)</f>
        <v>0</v>
      </c>
      <c r="E307" s="5">
        <f>HLOOKUP(Tableau1[[#This Row],[Date]],JANV!$J$5:$AN$10,6)</f>
        <v>0</v>
      </c>
      <c r="F307" s="5" t="e">
        <f>HLOOKUP(Tableau1[[#This Row],[Date]],JANV!$J$5:$AN$10,7)</f>
        <v>#REF!</v>
      </c>
    </row>
    <row r="308" spans="1:6" ht="14.25" customHeight="1">
      <c r="A308" s="10">
        <f t="shared" si="4"/>
        <v>43042</v>
      </c>
      <c r="B308" s="7">
        <f>WEEKDAY(Tableau1[[#This Row],[Date]],2)</f>
        <v>5</v>
      </c>
      <c r="C308" s="5">
        <f>HLOOKUP(Tableau1[[#This Row],[Date]],JANV!$J$5:$AN$10,4)</f>
        <v>0</v>
      </c>
      <c r="D308" s="5">
        <f>HLOOKUP(Tableau1[[#This Row],[Date]],JANV!$J$5:$AN$10,5)</f>
        <v>0</v>
      </c>
      <c r="E308" s="5">
        <f>HLOOKUP(Tableau1[[#This Row],[Date]],JANV!$J$5:$AN$10,6)</f>
        <v>0</v>
      </c>
      <c r="F308" s="5" t="e">
        <f>HLOOKUP(Tableau1[[#This Row],[Date]],JANV!$J$5:$AN$10,7)</f>
        <v>#REF!</v>
      </c>
    </row>
    <row r="309" spans="1:6" ht="14.25" customHeight="1">
      <c r="A309" s="10">
        <f t="shared" si="4"/>
        <v>43043</v>
      </c>
      <c r="B309" s="7">
        <f>WEEKDAY(Tableau1[[#This Row],[Date]],2)</f>
        <v>6</v>
      </c>
      <c r="C309" s="5">
        <f>HLOOKUP(Tableau1[[#This Row],[Date]],JANV!$J$5:$AN$10,4)</f>
        <v>0</v>
      </c>
      <c r="D309" s="5">
        <f>HLOOKUP(Tableau1[[#This Row],[Date]],JANV!$J$5:$AN$10,5)</f>
        <v>0</v>
      </c>
      <c r="E309" s="5">
        <f>HLOOKUP(Tableau1[[#This Row],[Date]],JANV!$J$5:$AN$10,6)</f>
        <v>0</v>
      </c>
      <c r="F309" s="5" t="e">
        <f>HLOOKUP(Tableau1[[#This Row],[Date]],JANV!$J$5:$AN$10,7)</f>
        <v>#REF!</v>
      </c>
    </row>
    <row r="310" spans="1:6" ht="14.25" customHeight="1">
      <c r="A310" s="10">
        <f t="shared" si="4"/>
        <v>43044</v>
      </c>
      <c r="B310" s="7">
        <f>WEEKDAY(Tableau1[[#This Row],[Date]],2)</f>
        <v>7</v>
      </c>
      <c r="C310" s="5">
        <f>HLOOKUP(Tableau1[[#This Row],[Date]],JANV!$J$5:$AN$10,4)</f>
        <v>0</v>
      </c>
      <c r="D310" s="5">
        <f>HLOOKUP(Tableau1[[#This Row],[Date]],JANV!$J$5:$AN$10,5)</f>
        <v>0</v>
      </c>
      <c r="E310" s="5">
        <f>HLOOKUP(Tableau1[[#This Row],[Date]],JANV!$J$5:$AN$10,6)</f>
        <v>0</v>
      </c>
      <c r="F310" s="5" t="e">
        <f>HLOOKUP(Tableau1[[#This Row],[Date]],JANV!$J$5:$AN$10,7)</f>
        <v>#REF!</v>
      </c>
    </row>
    <row r="311" spans="1:6" ht="14.25" customHeight="1">
      <c r="A311" s="10">
        <f t="shared" si="4"/>
        <v>43045</v>
      </c>
      <c r="B311" s="7">
        <f>WEEKDAY(Tableau1[[#This Row],[Date]],2)</f>
        <v>1</v>
      </c>
      <c r="C311" s="5">
        <f>HLOOKUP(Tableau1[[#This Row],[Date]],JANV!$J$5:$AN$10,4)</f>
        <v>0</v>
      </c>
      <c r="D311" s="5">
        <f>HLOOKUP(Tableau1[[#This Row],[Date]],JANV!$J$5:$AN$10,5)</f>
        <v>0</v>
      </c>
      <c r="E311" s="5">
        <f>HLOOKUP(Tableau1[[#This Row],[Date]],JANV!$J$5:$AN$10,6)</f>
        <v>0</v>
      </c>
      <c r="F311" s="5" t="e">
        <f>HLOOKUP(Tableau1[[#This Row],[Date]],JANV!$J$5:$AN$10,7)</f>
        <v>#REF!</v>
      </c>
    </row>
    <row r="312" spans="1:6" ht="14.25" customHeight="1">
      <c r="A312" s="10">
        <f t="shared" si="4"/>
        <v>43046</v>
      </c>
      <c r="B312" s="7">
        <f>WEEKDAY(Tableau1[[#This Row],[Date]],2)</f>
        <v>2</v>
      </c>
      <c r="C312" s="5">
        <f>HLOOKUP(Tableau1[[#This Row],[Date]],JANV!$J$5:$AN$10,4)</f>
        <v>0</v>
      </c>
      <c r="D312" s="5">
        <f>HLOOKUP(Tableau1[[#This Row],[Date]],JANV!$J$5:$AN$10,5)</f>
        <v>0</v>
      </c>
      <c r="E312" s="5">
        <f>HLOOKUP(Tableau1[[#This Row],[Date]],JANV!$J$5:$AN$10,6)</f>
        <v>0</v>
      </c>
      <c r="F312" s="5" t="e">
        <f>HLOOKUP(Tableau1[[#This Row],[Date]],JANV!$J$5:$AN$10,7)</f>
        <v>#REF!</v>
      </c>
    </row>
    <row r="313" spans="1:6" ht="14.25" customHeight="1">
      <c r="A313" s="10">
        <f t="shared" si="4"/>
        <v>43047</v>
      </c>
      <c r="B313" s="7">
        <f>WEEKDAY(Tableau1[[#This Row],[Date]],2)</f>
        <v>3</v>
      </c>
      <c r="C313" s="5">
        <f>HLOOKUP(Tableau1[[#This Row],[Date]],JANV!$J$5:$AN$10,4)</f>
        <v>0</v>
      </c>
      <c r="D313" s="5">
        <f>HLOOKUP(Tableau1[[#This Row],[Date]],JANV!$J$5:$AN$10,5)</f>
        <v>0</v>
      </c>
      <c r="E313" s="5">
        <f>HLOOKUP(Tableau1[[#This Row],[Date]],JANV!$J$5:$AN$10,6)</f>
        <v>0</v>
      </c>
      <c r="F313" s="5" t="e">
        <f>HLOOKUP(Tableau1[[#This Row],[Date]],JANV!$J$5:$AN$10,7)</f>
        <v>#REF!</v>
      </c>
    </row>
    <row r="314" spans="1:6" ht="14.25" customHeight="1">
      <c r="A314" s="10">
        <f t="shared" si="4"/>
        <v>43048</v>
      </c>
      <c r="B314" s="7">
        <f>WEEKDAY(Tableau1[[#This Row],[Date]],2)</f>
        <v>4</v>
      </c>
      <c r="C314" s="5">
        <f>HLOOKUP(Tableau1[[#This Row],[Date]],JANV!$J$5:$AN$10,4)</f>
        <v>0</v>
      </c>
      <c r="D314" s="5">
        <f>HLOOKUP(Tableau1[[#This Row],[Date]],JANV!$J$5:$AN$10,5)</f>
        <v>0</v>
      </c>
      <c r="E314" s="5">
        <f>HLOOKUP(Tableau1[[#This Row],[Date]],JANV!$J$5:$AN$10,6)</f>
        <v>0</v>
      </c>
      <c r="F314" s="5" t="e">
        <f>HLOOKUP(Tableau1[[#This Row],[Date]],JANV!$J$5:$AN$10,7)</f>
        <v>#REF!</v>
      </c>
    </row>
    <row r="315" spans="1:6" ht="14.25" customHeight="1">
      <c r="A315" s="10">
        <f t="shared" si="4"/>
        <v>43049</v>
      </c>
      <c r="B315" s="7">
        <f>WEEKDAY(Tableau1[[#This Row],[Date]],2)</f>
        <v>5</v>
      </c>
      <c r="C315" s="5">
        <f>HLOOKUP(Tableau1[[#This Row],[Date]],JANV!$J$5:$AN$10,4)</f>
        <v>0</v>
      </c>
      <c r="D315" s="5">
        <f>HLOOKUP(Tableau1[[#This Row],[Date]],JANV!$J$5:$AN$10,5)</f>
        <v>0</v>
      </c>
      <c r="E315" s="5">
        <f>HLOOKUP(Tableau1[[#This Row],[Date]],JANV!$J$5:$AN$10,6)</f>
        <v>0</v>
      </c>
      <c r="F315" s="5" t="e">
        <f>HLOOKUP(Tableau1[[#This Row],[Date]],JANV!$J$5:$AN$10,7)</f>
        <v>#REF!</v>
      </c>
    </row>
    <row r="316" spans="1:6" ht="14.25" customHeight="1">
      <c r="A316" s="10">
        <f t="shared" si="4"/>
        <v>43050</v>
      </c>
      <c r="B316" s="7">
        <f>WEEKDAY(Tableau1[[#This Row],[Date]],2)</f>
        <v>6</v>
      </c>
      <c r="C316" s="5">
        <f>HLOOKUP(Tableau1[[#This Row],[Date]],JANV!$J$5:$AN$10,4)</f>
        <v>0</v>
      </c>
      <c r="D316" s="5">
        <f>HLOOKUP(Tableau1[[#This Row],[Date]],JANV!$J$5:$AN$10,5)</f>
        <v>0</v>
      </c>
      <c r="E316" s="5">
        <f>HLOOKUP(Tableau1[[#This Row],[Date]],JANV!$J$5:$AN$10,6)</f>
        <v>0</v>
      </c>
      <c r="F316" s="5" t="e">
        <f>HLOOKUP(Tableau1[[#This Row],[Date]],JANV!$J$5:$AN$10,7)</f>
        <v>#REF!</v>
      </c>
    </row>
    <row r="317" spans="1:6" ht="14.25" customHeight="1">
      <c r="A317" s="10">
        <f t="shared" si="4"/>
        <v>43051</v>
      </c>
      <c r="B317" s="7">
        <f>WEEKDAY(Tableau1[[#This Row],[Date]],2)</f>
        <v>7</v>
      </c>
      <c r="C317" s="5">
        <f>HLOOKUP(Tableau1[[#This Row],[Date]],JANV!$J$5:$AN$10,4)</f>
        <v>0</v>
      </c>
      <c r="D317" s="5">
        <f>HLOOKUP(Tableau1[[#This Row],[Date]],JANV!$J$5:$AN$10,5)</f>
        <v>0</v>
      </c>
      <c r="E317" s="5">
        <f>HLOOKUP(Tableau1[[#This Row],[Date]],JANV!$J$5:$AN$10,6)</f>
        <v>0</v>
      </c>
      <c r="F317" s="5" t="e">
        <f>HLOOKUP(Tableau1[[#This Row],[Date]],JANV!$J$5:$AN$10,7)</f>
        <v>#REF!</v>
      </c>
    </row>
    <row r="318" spans="1:6" ht="14.25" customHeight="1">
      <c r="A318" s="10">
        <f t="shared" si="4"/>
        <v>43052</v>
      </c>
      <c r="B318" s="7">
        <f>WEEKDAY(Tableau1[[#This Row],[Date]],2)</f>
        <v>1</v>
      </c>
      <c r="C318" s="5">
        <f>HLOOKUP(Tableau1[[#This Row],[Date]],JANV!$J$5:$AN$10,4)</f>
        <v>0</v>
      </c>
      <c r="D318" s="5">
        <f>HLOOKUP(Tableau1[[#This Row],[Date]],JANV!$J$5:$AN$10,5)</f>
        <v>0</v>
      </c>
      <c r="E318" s="5">
        <f>HLOOKUP(Tableau1[[#This Row],[Date]],JANV!$J$5:$AN$10,6)</f>
        <v>0</v>
      </c>
      <c r="F318" s="5" t="e">
        <f>HLOOKUP(Tableau1[[#This Row],[Date]],JANV!$J$5:$AN$10,7)</f>
        <v>#REF!</v>
      </c>
    </row>
    <row r="319" spans="1:6" ht="14.25" customHeight="1">
      <c r="A319" s="10">
        <f t="shared" si="4"/>
        <v>43053</v>
      </c>
      <c r="B319" s="7">
        <f>WEEKDAY(Tableau1[[#This Row],[Date]],2)</f>
        <v>2</v>
      </c>
      <c r="C319" s="5">
        <f>HLOOKUP(Tableau1[[#This Row],[Date]],JANV!$J$5:$AN$10,4)</f>
        <v>0</v>
      </c>
      <c r="D319" s="5">
        <f>HLOOKUP(Tableau1[[#This Row],[Date]],JANV!$J$5:$AN$10,5)</f>
        <v>0</v>
      </c>
      <c r="E319" s="5">
        <f>HLOOKUP(Tableau1[[#This Row],[Date]],JANV!$J$5:$AN$10,6)</f>
        <v>0</v>
      </c>
      <c r="F319" s="5" t="e">
        <f>HLOOKUP(Tableau1[[#This Row],[Date]],JANV!$J$5:$AN$10,7)</f>
        <v>#REF!</v>
      </c>
    </row>
    <row r="320" spans="1:6" ht="14.25" customHeight="1">
      <c r="A320" s="10">
        <f t="shared" si="4"/>
        <v>43054</v>
      </c>
      <c r="B320" s="7">
        <f>WEEKDAY(Tableau1[[#This Row],[Date]],2)</f>
        <v>3</v>
      </c>
      <c r="C320" s="5">
        <f>HLOOKUP(Tableau1[[#This Row],[Date]],JANV!$J$5:$AN$10,4)</f>
        <v>0</v>
      </c>
      <c r="D320" s="5">
        <f>HLOOKUP(Tableau1[[#This Row],[Date]],JANV!$J$5:$AN$10,5)</f>
        <v>0</v>
      </c>
      <c r="E320" s="5">
        <f>HLOOKUP(Tableau1[[#This Row],[Date]],JANV!$J$5:$AN$10,6)</f>
        <v>0</v>
      </c>
      <c r="F320" s="5" t="e">
        <f>HLOOKUP(Tableau1[[#This Row],[Date]],JANV!$J$5:$AN$10,7)</f>
        <v>#REF!</v>
      </c>
    </row>
    <row r="321" spans="1:6" ht="14.25" customHeight="1">
      <c r="A321" s="10">
        <f t="shared" si="4"/>
        <v>43055</v>
      </c>
      <c r="B321" s="7">
        <f>WEEKDAY(Tableau1[[#This Row],[Date]],2)</f>
        <v>4</v>
      </c>
      <c r="C321" s="5">
        <f>HLOOKUP(Tableau1[[#This Row],[Date]],JANV!$J$5:$AN$10,4)</f>
        <v>0</v>
      </c>
      <c r="D321" s="5">
        <f>HLOOKUP(Tableau1[[#This Row],[Date]],JANV!$J$5:$AN$10,5)</f>
        <v>0</v>
      </c>
      <c r="E321" s="5">
        <f>HLOOKUP(Tableau1[[#This Row],[Date]],JANV!$J$5:$AN$10,6)</f>
        <v>0</v>
      </c>
      <c r="F321" s="5" t="e">
        <f>HLOOKUP(Tableau1[[#This Row],[Date]],JANV!$J$5:$AN$10,7)</f>
        <v>#REF!</v>
      </c>
    </row>
    <row r="322" spans="1:6" ht="14.25" customHeight="1">
      <c r="A322" s="10">
        <f t="shared" si="4"/>
        <v>43056</v>
      </c>
      <c r="B322" s="7">
        <f>WEEKDAY(Tableau1[[#This Row],[Date]],2)</f>
        <v>5</v>
      </c>
      <c r="C322" s="5">
        <f>HLOOKUP(Tableau1[[#This Row],[Date]],JANV!$J$5:$AN$10,4)</f>
        <v>0</v>
      </c>
      <c r="D322" s="5">
        <f>HLOOKUP(Tableau1[[#This Row],[Date]],JANV!$J$5:$AN$10,5)</f>
        <v>0</v>
      </c>
      <c r="E322" s="5">
        <f>HLOOKUP(Tableau1[[#This Row],[Date]],JANV!$J$5:$AN$10,6)</f>
        <v>0</v>
      </c>
      <c r="F322" s="5" t="e">
        <f>HLOOKUP(Tableau1[[#This Row],[Date]],JANV!$J$5:$AN$10,7)</f>
        <v>#REF!</v>
      </c>
    </row>
    <row r="323" spans="1:6" ht="14.25" customHeight="1">
      <c r="A323" s="10">
        <f t="shared" si="4"/>
        <v>43057</v>
      </c>
      <c r="B323" s="7">
        <f>WEEKDAY(Tableau1[[#This Row],[Date]],2)</f>
        <v>6</v>
      </c>
      <c r="C323" s="5">
        <f>HLOOKUP(Tableau1[[#This Row],[Date]],JANV!$J$5:$AN$10,4)</f>
        <v>0</v>
      </c>
      <c r="D323" s="5">
        <f>HLOOKUP(Tableau1[[#This Row],[Date]],JANV!$J$5:$AN$10,5)</f>
        <v>0</v>
      </c>
      <c r="E323" s="5">
        <f>HLOOKUP(Tableau1[[#This Row],[Date]],JANV!$J$5:$AN$10,6)</f>
        <v>0</v>
      </c>
      <c r="F323" s="5" t="e">
        <f>HLOOKUP(Tableau1[[#This Row],[Date]],JANV!$J$5:$AN$10,7)</f>
        <v>#REF!</v>
      </c>
    </row>
    <row r="324" spans="1:6" ht="14.25" customHeight="1">
      <c r="A324" s="10">
        <f t="shared" si="4"/>
        <v>43058</v>
      </c>
      <c r="B324" s="7">
        <f>WEEKDAY(Tableau1[[#This Row],[Date]],2)</f>
        <v>7</v>
      </c>
      <c r="C324" s="5">
        <f>HLOOKUP(Tableau1[[#This Row],[Date]],JANV!$J$5:$AN$10,4)</f>
        <v>0</v>
      </c>
      <c r="D324" s="5">
        <f>HLOOKUP(Tableau1[[#This Row],[Date]],JANV!$J$5:$AN$10,5)</f>
        <v>0</v>
      </c>
      <c r="E324" s="5">
        <f>HLOOKUP(Tableau1[[#This Row],[Date]],JANV!$J$5:$AN$10,6)</f>
        <v>0</v>
      </c>
      <c r="F324" s="5" t="e">
        <f>HLOOKUP(Tableau1[[#This Row],[Date]],JANV!$J$5:$AN$10,7)</f>
        <v>#REF!</v>
      </c>
    </row>
    <row r="325" spans="1:6" ht="14.25" customHeight="1">
      <c r="A325" s="10">
        <f t="shared" ref="A325:A367" si="5">+A324+1</f>
        <v>43059</v>
      </c>
      <c r="B325" s="7">
        <f>WEEKDAY(Tableau1[[#This Row],[Date]],2)</f>
        <v>1</v>
      </c>
      <c r="C325" s="5">
        <f>HLOOKUP(Tableau1[[#This Row],[Date]],JANV!$J$5:$AN$10,4)</f>
        <v>0</v>
      </c>
      <c r="D325" s="5">
        <f>HLOOKUP(Tableau1[[#This Row],[Date]],JANV!$J$5:$AN$10,5)</f>
        <v>0</v>
      </c>
      <c r="E325" s="5">
        <f>HLOOKUP(Tableau1[[#This Row],[Date]],JANV!$J$5:$AN$10,6)</f>
        <v>0</v>
      </c>
      <c r="F325" s="5" t="e">
        <f>HLOOKUP(Tableau1[[#This Row],[Date]],JANV!$J$5:$AN$10,7)</f>
        <v>#REF!</v>
      </c>
    </row>
    <row r="326" spans="1:6" ht="14.25" customHeight="1">
      <c r="A326" s="10">
        <f t="shared" si="5"/>
        <v>43060</v>
      </c>
      <c r="B326" s="7">
        <f>WEEKDAY(Tableau1[[#This Row],[Date]],2)</f>
        <v>2</v>
      </c>
      <c r="C326" s="5">
        <f>HLOOKUP(Tableau1[[#This Row],[Date]],JANV!$J$5:$AN$10,4)</f>
        <v>0</v>
      </c>
      <c r="D326" s="5">
        <f>HLOOKUP(Tableau1[[#This Row],[Date]],JANV!$J$5:$AN$10,5)</f>
        <v>0</v>
      </c>
      <c r="E326" s="5">
        <f>HLOOKUP(Tableau1[[#This Row],[Date]],JANV!$J$5:$AN$10,6)</f>
        <v>0</v>
      </c>
      <c r="F326" s="5" t="e">
        <f>HLOOKUP(Tableau1[[#This Row],[Date]],JANV!$J$5:$AN$10,7)</f>
        <v>#REF!</v>
      </c>
    </row>
    <row r="327" spans="1:6" ht="14.25" customHeight="1">
      <c r="A327" s="10">
        <f t="shared" si="5"/>
        <v>43061</v>
      </c>
      <c r="B327" s="7">
        <f>WEEKDAY(Tableau1[[#This Row],[Date]],2)</f>
        <v>3</v>
      </c>
      <c r="C327" s="5">
        <f>HLOOKUP(Tableau1[[#This Row],[Date]],JANV!$J$5:$AN$10,4)</f>
        <v>0</v>
      </c>
      <c r="D327" s="5">
        <f>HLOOKUP(Tableau1[[#This Row],[Date]],JANV!$J$5:$AN$10,5)</f>
        <v>0</v>
      </c>
      <c r="E327" s="5">
        <f>HLOOKUP(Tableau1[[#This Row],[Date]],JANV!$J$5:$AN$10,6)</f>
        <v>0</v>
      </c>
      <c r="F327" s="5" t="e">
        <f>HLOOKUP(Tableau1[[#This Row],[Date]],JANV!$J$5:$AN$10,7)</f>
        <v>#REF!</v>
      </c>
    </row>
    <row r="328" spans="1:6" ht="14.25" customHeight="1">
      <c r="A328" s="10">
        <f t="shared" si="5"/>
        <v>43062</v>
      </c>
      <c r="B328" s="7">
        <f>WEEKDAY(Tableau1[[#This Row],[Date]],2)</f>
        <v>4</v>
      </c>
      <c r="C328" s="5">
        <f>HLOOKUP(Tableau1[[#This Row],[Date]],JANV!$J$5:$AN$10,4)</f>
        <v>0</v>
      </c>
      <c r="D328" s="5">
        <f>HLOOKUP(Tableau1[[#This Row],[Date]],JANV!$J$5:$AN$10,5)</f>
        <v>0</v>
      </c>
      <c r="E328" s="5">
        <f>HLOOKUP(Tableau1[[#This Row],[Date]],JANV!$J$5:$AN$10,6)</f>
        <v>0</v>
      </c>
      <c r="F328" s="5" t="e">
        <f>HLOOKUP(Tableau1[[#This Row],[Date]],JANV!$J$5:$AN$10,7)</f>
        <v>#REF!</v>
      </c>
    </row>
    <row r="329" spans="1:6" ht="14.25" customHeight="1">
      <c r="A329" s="10">
        <f t="shared" si="5"/>
        <v>43063</v>
      </c>
      <c r="B329" s="7">
        <f>WEEKDAY(Tableau1[[#This Row],[Date]],2)</f>
        <v>5</v>
      </c>
      <c r="C329" s="5">
        <f>HLOOKUP(Tableau1[[#This Row],[Date]],JANV!$J$5:$AN$10,4)</f>
        <v>0</v>
      </c>
      <c r="D329" s="5">
        <f>HLOOKUP(Tableau1[[#This Row],[Date]],JANV!$J$5:$AN$10,5)</f>
        <v>0</v>
      </c>
      <c r="E329" s="5">
        <f>HLOOKUP(Tableau1[[#This Row],[Date]],JANV!$J$5:$AN$10,6)</f>
        <v>0</v>
      </c>
      <c r="F329" s="5" t="e">
        <f>HLOOKUP(Tableau1[[#This Row],[Date]],JANV!$J$5:$AN$10,7)</f>
        <v>#REF!</v>
      </c>
    </row>
    <row r="330" spans="1:6" ht="14.25" customHeight="1">
      <c r="A330" s="10">
        <f t="shared" si="5"/>
        <v>43064</v>
      </c>
      <c r="B330" s="7">
        <f>WEEKDAY(Tableau1[[#This Row],[Date]],2)</f>
        <v>6</v>
      </c>
      <c r="C330" s="5">
        <f>HLOOKUP(Tableau1[[#This Row],[Date]],JANV!$J$5:$AN$10,4)</f>
        <v>0</v>
      </c>
      <c r="D330" s="5">
        <f>HLOOKUP(Tableau1[[#This Row],[Date]],JANV!$J$5:$AN$10,5)</f>
        <v>0</v>
      </c>
      <c r="E330" s="5">
        <f>HLOOKUP(Tableau1[[#This Row],[Date]],JANV!$J$5:$AN$10,6)</f>
        <v>0</v>
      </c>
      <c r="F330" s="5" t="e">
        <f>HLOOKUP(Tableau1[[#This Row],[Date]],JANV!$J$5:$AN$10,7)</f>
        <v>#REF!</v>
      </c>
    </row>
    <row r="331" spans="1:6" ht="14.25" customHeight="1">
      <c r="A331" s="10">
        <f t="shared" si="5"/>
        <v>43065</v>
      </c>
      <c r="B331" s="7">
        <f>WEEKDAY(Tableau1[[#This Row],[Date]],2)</f>
        <v>7</v>
      </c>
      <c r="C331" s="5">
        <f>HLOOKUP(Tableau1[[#This Row],[Date]],JANV!$J$5:$AN$10,4)</f>
        <v>0</v>
      </c>
      <c r="D331" s="5">
        <f>HLOOKUP(Tableau1[[#This Row],[Date]],JANV!$J$5:$AN$10,5)</f>
        <v>0</v>
      </c>
      <c r="E331" s="5">
        <f>HLOOKUP(Tableau1[[#This Row],[Date]],JANV!$J$5:$AN$10,6)</f>
        <v>0</v>
      </c>
      <c r="F331" s="5" t="e">
        <f>HLOOKUP(Tableau1[[#This Row],[Date]],JANV!$J$5:$AN$10,7)</f>
        <v>#REF!</v>
      </c>
    </row>
    <row r="332" spans="1:6" ht="14.25" customHeight="1">
      <c r="A332" s="10">
        <f t="shared" si="5"/>
        <v>43066</v>
      </c>
      <c r="B332" s="7">
        <f>WEEKDAY(Tableau1[[#This Row],[Date]],2)</f>
        <v>1</v>
      </c>
      <c r="C332" s="5">
        <f>HLOOKUP(Tableau1[[#This Row],[Date]],JANV!$J$5:$AN$10,4)</f>
        <v>0</v>
      </c>
      <c r="D332" s="5">
        <f>HLOOKUP(Tableau1[[#This Row],[Date]],JANV!$J$5:$AN$10,5)</f>
        <v>0</v>
      </c>
      <c r="E332" s="5">
        <f>HLOOKUP(Tableau1[[#This Row],[Date]],JANV!$J$5:$AN$10,6)</f>
        <v>0</v>
      </c>
      <c r="F332" s="5" t="e">
        <f>HLOOKUP(Tableau1[[#This Row],[Date]],JANV!$J$5:$AN$10,7)</f>
        <v>#REF!</v>
      </c>
    </row>
    <row r="333" spans="1:6" ht="14.25" customHeight="1">
      <c r="A333" s="10">
        <f t="shared" si="5"/>
        <v>43067</v>
      </c>
      <c r="B333" s="7">
        <f>WEEKDAY(Tableau1[[#This Row],[Date]],2)</f>
        <v>2</v>
      </c>
      <c r="C333" s="5">
        <f>HLOOKUP(Tableau1[[#This Row],[Date]],JANV!$J$5:$AN$10,4)</f>
        <v>0</v>
      </c>
      <c r="D333" s="5">
        <f>HLOOKUP(Tableau1[[#This Row],[Date]],JANV!$J$5:$AN$10,5)</f>
        <v>0</v>
      </c>
      <c r="E333" s="5">
        <f>HLOOKUP(Tableau1[[#This Row],[Date]],JANV!$J$5:$AN$10,6)</f>
        <v>0</v>
      </c>
      <c r="F333" s="5" t="e">
        <f>HLOOKUP(Tableau1[[#This Row],[Date]],JANV!$J$5:$AN$10,7)</f>
        <v>#REF!</v>
      </c>
    </row>
    <row r="334" spans="1:6" ht="14.25" customHeight="1">
      <c r="A334" s="10">
        <f t="shared" si="5"/>
        <v>43068</v>
      </c>
      <c r="B334" s="7">
        <f>WEEKDAY(Tableau1[[#This Row],[Date]],2)</f>
        <v>3</v>
      </c>
      <c r="C334" s="5">
        <f>HLOOKUP(Tableau1[[#This Row],[Date]],JANV!$J$5:$AN$10,4)</f>
        <v>0</v>
      </c>
      <c r="D334" s="5">
        <f>HLOOKUP(Tableau1[[#This Row],[Date]],JANV!$J$5:$AN$10,5)</f>
        <v>0</v>
      </c>
      <c r="E334" s="5">
        <f>HLOOKUP(Tableau1[[#This Row],[Date]],JANV!$J$5:$AN$10,6)</f>
        <v>0</v>
      </c>
      <c r="F334" s="5" t="e">
        <f>HLOOKUP(Tableau1[[#This Row],[Date]],JANV!$J$5:$AN$10,7)</f>
        <v>#REF!</v>
      </c>
    </row>
    <row r="335" spans="1:6" ht="14.25" customHeight="1">
      <c r="A335" s="10">
        <f t="shared" si="5"/>
        <v>43069</v>
      </c>
      <c r="B335" s="7">
        <f>WEEKDAY(Tableau1[[#This Row],[Date]],2)</f>
        <v>4</v>
      </c>
      <c r="C335" s="5">
        <f>HLOOKUP(Tableau1[[#This Row],[Date]],JANV!$J$5:$AN$10,4)</f>
        <v>0</v>
      </c>
      <c r="D335" s="5">
        <f>HLOOKUP(Tableau1[[#This Row],[Date]],JANV!$J$5:$AN$10,5)</f>
        <v>0</v>
      </c>
      <c r="E335" s="5">
        <f>HLOOKUP(Tableau1[[#This Row],[Date]],JANV!$J$5:$AN$10,6)</f>
        <v>0</v>
      </c>
      <c r="F335" s="5" t="e">
        <f>HLOOKUP(Tableau1[[#This Row],[Date]],JANV!$J$5:$AN$10,7)</f>
        <v>#REF!</v>
      </c>
    </row>
    <row r="336" spans="1:6" ht="14.25" customHeight="1">
      <c r="A336" s="10">
        <f t="shared" si="5"/>
        <v>43070</v>
      </c>
      <c r="B336" s="7">
        <f>WEEKDAY(Tableau1[[#This Row],[Date]],2)</f>
        <v>5</v>
      </c>
      <c r="C336" s="5">
        <f>HLOOKUP(Tableau1[[#This Row],[Date]],JANV!$J$5:$AN$10,4)</f>
        <v>0</v>
      </c>
      <c r="D336" s="5">
        <f>HLOOKUP(Tableau1[[#This Row],[Date]],JANV!$J$5:$AN$10,5)</f>
        <v>0</v>
      </c>
      <c r="E336" s="5">
        <f>HLOOKUP(Tableau1[[#This Row],[Date]],JANV!$J$5:$AN$10,6)</f>
        <v>0</v>
      </c>
      <c r="F336" s="5" t="e">
        <f>HLOOKUP(Tableau1[[#This Row],[Date]],JANV!$J$5:$AN$10,7)</f>
        <v>#REF!</v>
      </c>
    </row>
    <row r="337" spans="1:6" ht="14.25" customHeight="1">
      <c r="A337" s="10">
        <f t="shared" si="5"/>
        <v>43071</v>
      </c>
      <c r="B337" s="7">
        <f>WEEKDAY(Tableau1[[#This Row],[Date]],2)</f>
        <v>6</v>
      </c>
      <c r="C337" s="5">
        <f>HLOOKUP(Tableau1[[#This Row],[Date]],JANV!$J$5:$AN$10,4)</f>
        <v>0</v>
      </c>
      <c r="D337" s="5">
        <f>HLOOKUP(Tableau1[[#This Row],[Date]],JANV!$J$5:$AN$10,5)</f>
        <v>0</v>
      </c>
      <c r="E337" s="5">
        <f>HLOOKUP(Tableau1[[#This Row],[Date]],JANV!$J$5:$AN$10,6)</f>
        <v>0</v>
      </c>
      <c r="F337" s="5" t="e">
        <f>HLOOKUP(Tableau1[[#This Row],[Date]],JANV!$J$5:$AN$10,7)</f>
        <v>#REF!</v>
      </c>
    </row>
    <row r="338" spans="1:6" ht="14.25" customHeight="1">
      <c r="A338" s="10">
        <f t="shared" si="5"/>
        <v>43072</v>
      </c>
      <c r="B338" s="7">
        <f>WEEKDAY(Tableau1[[#This Row],[Date]],2)</f>
        <v>7</v>
      </c>
      <c r="C338" s="5">
        <f>HLOOKUP(Tableau1[[#This Row],[Date]],JANV!$J$5:$AN$10,4)</f>
        <v>0</v>
      </c>
      <c r="D338" s="5">
        <f>HLOOKUP(Tableau1[[#This Row],[Date]],JANV!$J$5:$AN$10,5)</f>
        <v>0</v>
      </c>
      <c r="E338" s="5">
        <f>HLOOKUP(Tableau1[[#This Row],[Date]],JANV!$J$5:$AN$10,6)</f>
        <v>0</v>
      </c>
      <c r="F338" s="5" t="e">
        <f>HLOOKUP(Tableau1[[#This Row],[Date]],JANV!$J$5:$AN$10,7)</f>
        <v>#REF!</v>
      </c>
    </row>
    <row r="339" spans="1:6" ht="14.25" customHeight="1">
      <c r="A339" s="10">
        <f t="shared" si="5"/>
        <v>43073</v>
      </c>
      <c r="B339" s="7">
        <f>WEEKDAY(Tableau1[[#This Row],[Date]],2)</f>
        <v>1</v>
      </c>
      <c r="C339" s="5">
        <f>HLOOKUP(Tableau1[[#This Row],[Date]],JANV!$J$5:$AN$10,4)</f>
        <v>0</v>
      </c>
      <c r="D339" s="5">
        <f>HLOOKUP(Tableau1[[#This Row],[Date]],JANV!$J$5:$AN$10,5)</f>
        <v>0</v>
      </c>
      <c r="E339" s="5">
        <f>HLOOKUP(Tableau1[[#This Row],[Date]],JANV!$J$5:$AN$10,6)</f>
        <v>0</v>
      </c>
      <c r="F339" s="5" t="e">
        <f>HLOOKUP(Tableau1[[#This Row],[Date]],JANV!$J$5:$AN$10,7)</f>
        <v>#REF!</v>
      </c>
    </row>
    <row r="340" spans="1:6" ht="14.25" customHeight="1">
      <c r="A340" s="10">
        <f t="shared" si="5"/>
        <v>43074</v>
      </c>
      <c r="B340" s="7">
        <f>WEEKDAY(Tableau1[[#This Row],[Date]],2)</f>
        <v>2</v>
      </c>
      <c r="C340" s="5">
        <f>HLOOKUP(Tableau1[[#This Row],[Date]],JANV!$J$5:$AN$10,4)</f>
        <v>0</v>
      </c>
      <c r="D340" s="5">
        <f>HLOOKUP(Tableau1[[#This Row],[Date]],JANV!$J$5:$AN$10,5)</f>
        <v>0</v>
      </c>
      <c r="E340" s="5">
        <f>HLOOKUP(Tableau1[[#This Row],[Date]],JANV!$J$5:$AN$10,6)</f>
        <v>0</v>
      </c>
      <c r="F340" s="5" t="e">
        <f>HLOOKUP(Tableau1[[#This Row],[Date]],JANV!$J$5:$AN$10,7)</f>
        <v>#REF!</v>
      </c>
    </row>
    <row r="341" spans="1:6" ht="14.25" customHeight="1">
      <c r="A341" s="10">
        <f t="shared" si="5"/>
        <v>43075</v>
      </c>
      <c r="B341" s="7">
        <f>WEEKDAY(Tableau1[[#This Row],[Date]],2)</f>
        <v>3</v>
      </c>
      <c r="C341" s="5">
        <f>HLOOKUP(Tableau1[[#This Row],[Date]],JANV!$J$5:$AN$10,4)</f>
        <v>0</v>
      </c>
      <c r="D341" s="5">
        <f>HLOOKUP(Tableau1[[#This Row],[Date]],JANV!$J$5:$AN$10,5)</f>
        <v>0</v>
      </c>
      <c r="E341" s="5">
        <f>HLOOKUP(Tableau1[[#This Row],[Date]],JANV!$J$5:$AN$10,6)</f>
        <v>0</v>
      </c>
      <c r="F341" s="5" t="e">
        <f>HLOOKUP(Tableau1[[#This Row],[Date]],JANV!$J$5:$AN$10,7)</f>
        <v>#REF!</v>
      </c>
    </row>
    <row r="342" spans="1:6" ht="14.25" customHeight="1">
      <c r="A342" s="10">
        <f t="shared" si="5"/>
        <v>43076</v>
      </c>
      <c r="B342" s="7">
        <f>WEEKDAY(Tableau1[[#This Row],[Date]],2)</f>
        <v>4</v>
      </c>
      <c r="C342" s="5">
        <f>HLOOKUP(Tableau1[[#This Row],[Date]],JANV!$J$5:$AN$10,4)</f>
        <v>0</v>
      </c>
      <c r="D342" s="5">
        <f>HLOOKUP(Tableau1[[#This Row],[Date]],JANV!$J$5:$AN$10,5)</f>
        <v>0</v>
      </c>
      <c r="E342" s="5">
        <f>HLOOKUP(Tableau1[[#This Row],[Date]],JANV!$J$5:$AN$10,6)</f>
        <v>0</v>
      </c>
      <c r="F342" s="5" t="e">
        <f>HLOOKUP(Tableau1[[#This Row],[Date]],JANV!$J$5:$AN$10,7)</f>
        <v>#REF!</v>
      </c>
    </row>
    <row r="343" spans="1:6" ht="14.25" customHeight="1">
      <c r="A343" s="10">
        <f t="shared" si="5"/>
        <v>43077</v>
      </c>
      <c r="B343" s="7">
        <f>WEEKDAY(Tableau1[[#This Row],[Date]],2)</f>
        <v>5</v>
      </c>
      <c r="C343" s="5">
        <f>HLOOKUP(Tableau1[[#This Row],[Date]],JANV!$J$5:$AN$10,4)</f>
        <v>0</v>
      </c>
      <c r="D343" s="5">
        <f>HLOOKUP(Tableau1[[#This Row],[Date]],JANV!$J$5:$AN$10,5)</f>
        <v>0</v>
      </c>
      <c r="E343" s="5">
        <f>HLOOKUP(Tableau1[[#This Row],[Date]],JANV!$J$5:$AN$10,6)</f>
        <v>0</v>
      </c>
      <c r="F343" s="5" t="e">
        <f>HLOOKUP(Tableau1[[#This Row],[Date]],JANV!$J$5:$AN$10,7)</f>
        <v>#REF!</v>
      </c>
    </row>
    <row r="344" spans="1:6" ht="14.25" customHeight="1">
      <c r="A344" s="10">
        <f t="shared" si="5"/>
        <v>43078</v>
      </c>
      <c r="B344" s="7">
        <f>WEEKDAY(Tableau1[[#This Row],[Date]],2)</f>
        <v>6</v>
      </c>
      <c r="C344" s="5">
        <f>HLOOKUP(Tableau1[[#This Row],[Date]],JANV!$J$5:$AN$10,4)</f>
        <v>0</v>
      </c>
      <c r="D344" s="5">
        <f>HLOOKUP(Tableau1[[#This Row],[Date]],JANV!$J$5:$AN$10,5)</f>
        <v>0</v>
      </c>
      <c r="E344" s="5">
        <f>HLOOKUP(Tableau1[[#This Row],[Date]],JANV!$J$5:$AN$10,6)</f>
        <v>0</v>
      </c>
      <c r="F344" s="5" t="e">
        <f>HLOOKUP(Tableau1[[#This Row],[Date]],JANV!$J$5:$AN$10,7)</f>
        <v>#REF!</v>
      </c>
    </row>
    <row r="345" spans="1:6" ht="14.25" customHeight="1">
      <c r="A345" s="10">
        <f t="shared" si="5"/>
        <v>43079</v>
      </c>
      <c r="B345" s="7">
        <f>WEEKDAY(Tableau1[[#This Row],[Date]],2)</f>
        <v>7</v>
      </c>
      <c r="C345" s="5">
        <f>HLOOKUP(Tableau1[[#This Row],[Date]],JANV!$J$5:$AN$10,4)</f>
        <v>0</v>
      </c>
      <c r="D345" s="5">
        <f>HLOOKUP(Tableau1[[#This Row],[Date]],JANV!$J$5:$AN$10,5)</f>
        <v>0</v>
      </c>
      <c r="E345" s="5">
        <f>HLOOKUP(Tableau1[[#This Row],[Date]],JANV!$J$5:$AN$10,6)</f>
        <v>0</v>
      </c>
      <c r="F345" s="5" t="e">
        <f>HLOOKUP(Tableau1[[#This Row],[Date]],JANV!$J$5:$AN$10,7)</f>
        <v>#REF!</v>
      </c>
    </row>
    <row r="346" spans="1:6" ht="14.25" customHeight="1">
      <c r="A346" s="10">
        <f t="shared" si="5"/>
        <v>43080</v>
      </c>
      <c r="B346" s="7">
        <f>WEEKDAY(Tableau1[[#This Row],[Date]],2)</f>
        <v>1</v>
      </c>
      <c r="C346" s="5">
        <f>HLOOKUP(Tableau1[[#This Row],[Date]],JANV!$J$5:$AN$10,4)</f>
        <v>0</v>
      </c>
      <c r="D346" s="5">
        <f>HLOOKUP(Tableau1[[#This Row],[Date]],JANV!$J$5:$AN$10,5)</f>
        <v>0</v>
      </c>
      <c r="E346" s="5">
        <f>HLOOKUP(Tableau1[[#This Row],[Date]],JANV!$J$5:$AN$10,6)</f>
        <v>0</v>
      </c>
      <c r="F346" s="5" t="e">
        <f>HLOOKUP(Tableau1[[#This Row],[Date]],JANV!$J$5:$AN$10,7)</f>
        <v>#REF!</v>
      </c>
    </row>
    <row r="347" spans="1:6" ht="14.25" customHeight="1">
      <c r="A347" s="10">
        <f t="shared" si="5"/>
        <v>43081</v>
      </c>
      <c r="B347" s="7">
        <f>WEEKDAY(Tableau1[[#This Row],[Date]],2)</f>
        <v>2</v>
      </c>
      <c r="C347" s="5">
        <f>HLOOKUP(Tableau1[[#This Row],[Date]],JANV!$J$5:$AN$10,4)</f>
        <v>0</v>
      </c>
      <c r="D347" s="5">
        <f>HLOOKUP(Tableau1[[#This Row],[Date]],JANV!$J$5:$AN$10,5)</f>
        <v>0</v>
      </c>
      <c r="E347" s="5">
        <f>HLOOKUP(Tableau1[[#This Row],[Date]],JANV!$J$5:$AN$10,6)</f>
        <v>0</v>
      </c>
      <c r="F347" s="5" t="e">
        <f>HLOOKUP(Tableau1[[#This Row],[Date]],JANV!$J$5:$AN$10,7)</f>
        <v>#REF!</v>
      </c>
    </row>
    <row r="348" spans="1:6" ht="14.25" customHeight="1">
      <c r="A348" s="10">
        <f t="shared" si="5"/>
        <v>43082</v>
      </c>
      <c r="B348" s="7">
        <f>WEEKDAY(Tableau1[[#This Row],[Date]],2)</f>
        <v>3</v>
      </c>
      <c r="C348" s="5">
        <f>HLOOKUP(Tableau1[[#This Row],[Date]],JANV!$J$5:$AN$10,4)</f>
        <v>0</v>
      </c>
      <c r="D348" s="5">
        <f>HLOOKUP(Tableau1[[#This Row],[Date]],JANV!$J$5:$AN$10,5)</f>
        <v>0</v>
      </c>
      <c r="E348" s="5">
        <f>HLOOKUP(Tableau1[[#This Row],[Date]],JANV!$J$5:$AN$10,6)</f>
        <v>0</v>
      </c>
      <c r="F348" s="5" t="e">
        <f>HLOOKUP(Tableau1[[#This Row],[Date]],JANV!$J$5:$AN$10,7)</f>
        <v>#REF!</v>
      </c>
    </row>
    <row r="349" spans="1:6" ht="14.25" customHeight="1">
      <c r="A349" s="10">
        <f t="shared" si="5"/>
        <v>43083</v>
      </c>
      <c r="B349" s="7">
        <f>WEEKDAY(Tableau1[[#This Row],[Date]],2)</f>
        <v>4</v>
      </c>
      <c r="C349" s="5">
        <f>HLOOKUP(Tableau1[[#This Row],[Date]],JANV!$J$5:$AN$10,4)</f>
        <v>0</v>
      </c>
      <c r="D349" s="5">
        <f>HLOOKUP(Tableau1[[#This Row],[Date]],JANV!$J$5:$AN$10,5)</f>
        <v>0</v>
      </c>
      <c r="E349" s="5">
        <f>HLOOKUP(Tableau1[[#This Row],[Date]],JANV!$J$5:$AN$10,6)</f>
        <v>0</v>
      </c>
      <c r="F349" s="5" t="e">
        <f>HLOOKUP(Tableau1[[#This Row],[Date]],JANV!$J$5:$AN$10,7)</f>
        <v>#REF!</v>
      </c>
    </row>
    <row r="350" spans="1:6" ht="14.25" customHeight="1">
      <c r="A350" s="10">
        <f t="shared" si="5"/>
        <v>43084</v>
      </c>
      <c r="B350" s="7">
        <f>WEEKDAY(Tableau1[[#This Row],[Date]],2)</f>
        <v>5</v>
      </c>
      <c r="C350" s="5">
        <f>HLOOKUP(Tableau1[[#This Row],[Date]],JANV!$J$5:$AN$10,4)</f>
        <v>0</v>
      </c>
      <c r="D350" s="5">
        <f>HLOOKUP(Tableau1[[#This Row],[Date]],JANV!$J$5:$AN$10,5)</f>
        <v>0</v>
      </c>
      <c r="E350" s="5">
        <f>HLOOKUP(Tableau1[[#This Row],[Date]],JANV!$J$5:$AN$10,6)</f>
        <v>0</v>
      </c>
      <c r="F350" s="5" t="e">
        <f>HLOOKUP(Tableau1[[#This Row],[Date]],JANV!$J$5:$AN$10,7)</f>
        <v>#REF!</v>
      </c>
    </row>
    <row r="351" spans="1:6" ht="14.25" customHeight="1">
      <c r="A351" s="10">
        <f t="shared" si="5"/>
        <v>43085</v>
      </c>
      <c r="B351" s="7">
        <f>WEEKDAY(Tableau1[[#This Row],[Date]],2)</f>
        <v>6</v>
      </c>
      <c r="C351" s="5">
        <f>HLOOKUP(Tableau1[[#This Row],[Date]],JANV!$J$5:$AN$10,4)</f>
        <v>0</v>
      </c>
      <c r="D351" s="5">
        <f>HLOOKUP(Tableau1[[#This Row],[Date]],JANV!$J$5:$AN$10,5)</f>
        <v>0</v>
      </c>
      <c r="E351" s="5">
        <f>HLOOKUP(Tableau1[[#This Row],[Date]],JANV!$J$5:$AN$10,6)</f>
        <v>0</v>
      </c>
      <c r="F351" s="5" t="e">
        <f>HLOOKUP(Tableau1[[#This Row],[Date]],JANV!$J$5:$AN$10,7)</f>
        <v>#REF!</v>
      </c>
    </row>
    <row r="352" spans="1:6" ht="14.25" customHeight="1">
      <c r="A352" s="10">
        <f t="shared" si="5"/>
        <v>43086</v>
      </c>
      <c r="B352" s="7">
        <f>WEEKDAY(Tableau1[[#This Row],[Date]],2)</f>
        <v>7</v>
      </c>
      <c r="C352" s="5">
        <f>HLOOKUP(Tableau1[[#This Row],[Date]],JANV!$J$5:$AN$10,4)</f>
        <v>0</v>
      </c>
      <c r="D352" s="5">
        <f>HLOOKUP(Tableau1[[#This Row],[Date]],JANV!$J$5:$AN$10,5)</f>
        <v>0</v>
      </c>
      <c r="E352" s="5">
        <f>HLOOKUP(Tableau1[[#This Row],[Date]],JANV!$J$5:$AN$10,6)</f>
        <v>0</v>
      </c>
      <c r="F352" s="5" t="e">
        <f>HLOOKUP(Tableau1[[#This Row],[Date]],JANV!$J$5:$AN$10,7)</f>
        <v>#REF!</v>
      </c>
    </row>
    <row r="353" spans="1:6" ht="14.25" customHeight="1">
      <c r="A353" s="10">
        <f t="shared" si="5"/>
        <v>43087</v>
      </c>
      <c r="B353" s="7">
        <f>WEEKDAY(Tableau1[[#This Row],[Date]],2)</f>
        <v>1</v>
      </c>
      <c r="C353" s="5">
        <f>HLOOKUP(Tableau1[[#This Row],[Date]],JANV!$J$5:$AN$10,4)</f>
        <v>0</v>
      </c>
      <c r="D353" s="5">
        <f>HLOOKUP(Tableau1[[#This Row],[Date]],JANV!$J$5:$AN$10,5)</f>
        <v>0</v>
      </c>
      <c r="E353" s="5">
        <f>HLOOKUP(Tableau1[[#This Row],[Date]],JANV!$J$5:$AN$10,6)</f>
        <v>0</v>
      </c>
      <c r="F353" s="5" t="e">
        <f>HLOOKUP(Tableau1[[#This Row],[Date]],JANV!$J$5:$AN$10,7)</f>
        <v>#REF!</v>
      </c>
    </row>
    <row r="354" spans="1:6" ht="14.25" customHeight="1">
      <c r="A354" s="10">
        <f t="shared" si="5"/>
        <v>43088</v>
      </c>
      <c r="B354" s="7">
        <f>WEEKDAY(Tableau1[[#This Row],[Date]],2)</f>
        <v>2</v>
      </c>
      <c r="C354" s="5">
        <f>HLOOKUP(Tableau1[[#This Row],[Date]],JANV!$J$5:$AN$10,4)</f>
        <v>0</v>
      </c>
      <c r="D354" s="5">
        <f>HLOOKUP(Tableau1[[#This Row],[Date]],JANV!$J$5:$AN$10,5)</f>
        <v>0</v>
      </c>
      <c r="E354" s="5">
        <f>HLOOKUP(Tableau1[[#This Row],[Date]],JANV!$J$5:$AN$10,6)</f>
        <v>0</v>
      </c>
      <c r="F354" s="5" t="e">
        <f>HLOOKUP(Tableau1[[#This Row],[Date]],JANV!$J$5:$AN$10,7)</f>
        <v>#REF!</v>
      </c>
    </row>
    <row r="355" spans="1:6" ht="14.25" customHeight="1">
      <c r="A355" s="10">
        <f t="shared" si="5"/>
        <v>43089</v>
      </c>
      <c r="B355" s="7">
        <f>WEEKDAY(Tableau1[[#This Row],[Date]],2)</f>
        <v>3</v>
      </c>
      <c r="C355" s="5">
        <f>HLOOKUP(Tableau1[[#This Row],[Date]],JANV!$J$5:$AN$10,4)</f>
        <v>0</v>
      </c>
      <c r="D355" s="5">
        <f>HLOOKUP(Tableau1[[#This Row],[Date]],JANV!$J$5:$AN$10,5)</f>
        <v>0</v>
      </c>
      <c r="E355" s="5">
        <f>HLOOKUP(Tableau1[[#This Row],[Date]],JANV!$J$5:$AN$10,6)</f>
        <v>0</v>
      </c>
      <c r="F355" s="5" t="e">
        <f>HLOOKUP(Tableau1[[#This Row],[Date]],JANV!$J$5:$AN$10,7)</f>
        <v>#REF!</v>
      </c>
    </row>
    <row r="356" spans="1:6" ht="14.25" customHeight="1">
      <c r="A356" s="10">
        <f t="shared" si="5"/>
        <v>43090</v>
      </c>
      <c r="B356" s="7">
        <f>WEEKDAY(Tableau1[[#This Row],[Date]],2)</f>
        <v>4</v>
      </c>
      <c r="C356" s="5">
        <f>HLOOKUP(Tableau1[[#This Row],[Date]],JANV!$J$5:$AN$10,4)</f>
        <v>0</v>
      </c>
      <c r="D356" s="5">
        <f>HLOOKUP(Tableau1[[#This Row],[Date]],JANV!$J$5:$AN$10,5)</f>
        <v>0</v>
      </c>
      <c r="E356" s="5">
        <f>HLOOKUP(Tableau1[[#This Row],[Date]],JANV!$J$5:$AN$10,6)</f>
        <v>0</v>
      </c>
      <c r="F356" s="5" t="e">
        <f>HLOOKUP(Tableau1[[#This Row],[Date]],JANV!$J$5:$AN$10,7)</f>
        <v>#REF!</v>
      </c>
    </row>
    <row r="357" spans="1:6" ht="14.25" customHeight="1">
      <c r="A357" s="10">
        <f t="shared" si="5"/>
        <v>43091</v>
      </c>
      <c r="B357" s="7">
        <f>WEEKDAY(Tableau1[[#This Row],[Date]],2)</f>
        <v>5</v>
      </c>
      <c r="C357" s="5">
        <f>HLOOKUP(Tableau1[[#This Row],[Date]],JANV!$J$5:$AN$10,4)</f>
        <v>0</v>
      </c>
      <c r="D357" s="5">
        <f>HLOOKUP(Tableau1[[#This Row],[Date]],JANV!$J$5:$AN$10,5)</f>
        <v>0</v>
      </c>
      <c r="E357" s="5">
        <f>HLOOKUP(Tableau1[[#This Row],[Date]],JANV!$J$5:$AN$10,6)</f>
        <v>0</v>
      </c>
      <c r="F357" s="5" t="e">
        <f>HLOOKUP(Tableau1[[#This Row],[Date]],JANV!$J$5:$AN$10,7)</f>
        <v>#REF!</v>
      </c>
    </row>
    <row r="358" spans="1:6" ht="14.25" customHeight="1">
      <c r="A358" s="10">
        <f t="shared" si="5"/>
        <v>43092</v>
      </c>
      <c r="B358" s="7">
        <f>WEEKDAY(Tableau1[[#This Row],[Date]],2)</f>
        <v>6</v>
      </c>
      <c r="C358" s="5">
        <f>HLOOKUP(Tableau1[[#This Row],[Date]],JANV!$J$5:$AN$10,4)</f>
        <v>0</v>
      </c>
      <c r="D358" s="5">
        <f>HLOOKUP(Tableau1[[#This Row],[Date]],JANV!$J$5:$AN$10,5)</f>
        <v>0</v>
      </c>
      <c r="E358" s="5">
        <f>HLOOKUP(Tableau1[[#This Row],[Date]],JANV!$J$5:$AN$10,6)</f>
        <v>0</v>
      </c>
      <c r="F358" s="5" t="e">
        <f>HLOOKUP(Tableau1[[#This Row],[Date]],JANV!$J$5:$AN$10,7)</f>
        <v>#REF!</v>
      </c>
    </row>
    <row r="359" spans="1:6" ht="14.25" customHeight="1">
      <c r="A359" s="10">
        <f t="shared" si="5"/>
        <v>43093</v>
      </c>
      <c r="B359" s="7">
        <f>WEEKDAY(Tableau1[[#This Row],[Date]],2)</f>
        <v>7</v>
      </c>
      <c r="C359" s="5">
        <f>HLOOKUP(Tableau1[[#This Row],[Date]],JANV!$J$5:$AN$10,4)</f>
        <v>0</v>
      </c>
      <c r="D359" s="5">
        <f>HLOOKUP(Tableau1[[#This Row],[Date]],JANV!$J$5:$AN$10,5)</f>
        <v>0</v>
      </c>
      <c r="E359" s="5">
        <f>HLOOKUP(Tableau1[[#This Row],[Date]],JANV!$J$5:$AN$10,6)</f>
        <v>0</v>
      </c>
      <c r="F359" s="5" t="e">
        <f>HLOOKUP(Tableau1[[#This Row],[Date]],JANV!$J$5:$AN$10,7)</f>
        <v>#REF!</v>
      </c>
    </row>
    <row r="360" spans="1:6" ht="14.25" customHeight="1">
      <c r="A360" s="10">
        <f t="shared" si="5"/>
        <v>43094</v>
      </c>
      <c r="B360" s="7">
        <f>WEEKDAY(Tableau1[[#This Row],[Date]],2)</f>
        <v>1</v>
      </c>
      <c r="C360" s="5">
        <f>HLOOKUP(Tableau1[[#This Row],[Date]],JANV!$J$5:$AN$10,4)</f>
        <v>0</v>
      </c>
      <c r="D360" s="5">
        <f>HLOOKUP(Tableau1[[#This Row],[Date]],JANV!$J$5:$AN$10,5)</f>
        <v>0</v>
      </c>
      <c r="E360" s="5">
        <f>HLOOKUP(Tableau1[[#This Row],[Date]],JANV!$J$5:$AN$10,6)</f>
        <v>0</v>
      </c>
      <c r="F360" s="5" t="e">
        <f>HLOOKUP(Tableau1[[#This Row],[Date]],JANV!$J$5:$AN$10,7)</f>
        <v>#REF!</v>
      </c>
    </row>
    <row r="361" spans="1:6" ht="14.25" customHeight="1">
      <c r="A361" s="10">
        <f t="shared" si="5"/>
        <v>43095</v>
      </c>
      <c r="B361" s="7">
        <f>WEEKDAY(Tableau1[[#This Row],[Date]],2)</f>
        <v>2</v>
      </c>
      <c r="C361" s="5">
        <f>HLOOKUP(Tableau1[[#This Row],[Date]],JANV!$J$5:$AN$10,4)</f>
        <v>0</v>
      </c>
      <c r="D361" s="5">
        <f>HLOOKUP(Tableau1[[#This Row],[Date]],JANV!$J$5:$AN$10,5)</f>
        <v>0</v>
      </c>
      <c r="E361" s="5">
        <f>HLOOKUP(Tableau1[[#This Row],[Date]],JANV!$J$5:$AN$10,6)</f>
        <v>0</v>
      </c>
      <c r="F361" s="5" t="e">
        <f>HLOOKUP(Tableau1[[#This Row],[Date]],JANV!$J$5:$AN$10,7)</f>
        <v>#REF!</v>
      </c>
    </row>
    <row r="362" spans="1:6" ht="14.25" customHeight="1">
      <c r="A362" s="10">
        <f t="shared" si="5"/>
        <v>43096</v>
      </c>
      <c r="B362" s="7">
        <f>WEEKDAY(Tableau1[[#This Row],[Date]],2)</f>
        <v>3</v>
      </c>
      <c r="C362" s="5">
        <f>HLOOKUP(Tableau1[[#This Row],[Date]],JANV!$J$5:$AN$10,4)</f>
        <v>0</v>
      </c>
      <c r="D362" s="5">
        <f>HLOOKUP(Tableau1[[#This Row],[Date]],JANV!$J$5:$AN$10,5)</f>
        <v>0</v>
      </c>
      <c r="E362" s="5">
        <f>HLOOKUP(Tableau1[[#This Row],[Date]],JANV!$J$5:$AN$10,6)</f>
        <v>0</v>
      </c>
      <c r="F362" s="5" t="e">
        <f>HLOOKUP(Tableau1[[#This Row],[Date]],JANV!$J$5:$AN$10,7)</f>
        <v>#REF!</v>
      </c>
    </row>
    <row r="363" spans="1:6" ht="14.25" customHeight="1">
      <c r="A363" s="10">
        <f t="shared" si="5"/>
        <v>43097</v>
      </c>
      <c r="B363" s="7">
        <f>WEEKDAY(Tableau1[[#This Row],[Date]],2)</f>
        <v>4</v>
      </c>
      <c r="C363" s="5">
        <f>HLOOKUP(Tableau1[[#This Row],[Date]],JANV!$J$5:$AN$10,4)</f>
        <v>0</v>
      </c>
      <c r="D363" s="5">
        <f>HLOOKUP(Tableau1[[#This Row],[Date]],JANV!$J$5:$AN$10,5)</f>
        <v>0</v>
      </c>
      <c r="E363" s="5">
        <f>HLOOKUP(Tableau1[[#This Row],[Date]],JANV!$J$5:$AN$10,6)</f>
        <v>0</v>
      </c>
      <c r="F363" s="5" t="e">
        <f>HLOOKUP(Tableau1[[#This Row],[Date]],JANV!$J$5:$AN$10,7)</f>
        <v>#REF!</v>
      </c>
    </row>
    <row r="364" spans="1:6" ht="14.25" customHeight="1">
      <c r="A364" s="10">
        <f t="shared" si="5"/>
        <v>43098</v>
      </c>
      <c r="B364" s="7">
        <f>WEEKDAY(Tableau1[[#This Row],[Date]],2)</f>
        <v>5</v>
      </c>
      <c r="C364" s="5">
        <f>HLOOKUP(Tableau1[[#This Row],[Date]],JANV!$J$5:$AN$10,4)</f>
        <v>0</v>
      </c>
      <c r="D364" s="5">
        <f>HLOOKUP(Tableau1[[#This Row],[Date]],JANV!$J$5:$AN$10,5)</f>
        <v>0</v>
      </c>
      <c r="E364" s="5">
        <f>HLOOKUP(Tableau1[[#This Row],[Date]],JANV!$J$5:$AN$10,6)</f>
        <v>0</v>
      </c>
      <c r="F364" s="5" t="e">
        <f>HLOOKUP(Tableau1[[#This Row],[Date]],JANV!$J$5:$AN$10,7)</f>
        <v>#REF!</v>
      </c>
    </row>
    <row r="365" spans="1:6" ht="14.25" customHeight="1">
      <c r="A365" s="10">
        <f t="shared" si="5"/>
        <v>43099</v>
      </c>
      <c r="B365" s="7">
        <f>WEEKDAY(Tableau1[[#This Row],[Date]],2)</f>
        <v>6</v>
      </c>
      <c r="C365" s="5">
        <f>HLOOKUP(Tableau1[[#This Row],[Date]],JANV!$J$5:$AN$10,4)</f>
        <v>0</v>
      </c>
      <c r="D365" s="5">
        <f>HLOOKUP(Tableau1[[#This Row],[Date]],JANV!$J$5:$AN$10,5)</f>
        <v>0</v>
      </c>
      <c r="E365" s="5">
        <f>HLOOKUP(Tableau1[[#This Row],[Date]],JANV!$J$5:$AN$10,6)</f>
        <v>0</v>
      </c>
      <c r="F365" s="5" t="e">
        <f>HLOOKUP(Tableau1[[#This Row],[Date]],JANV!$J$5:$AN$10,7)</f>
        <v>#REF!</v>
      </c>
    </row>
    <row r="366" spans="1:6" ht="14.25" customHeight="1">
      <c r="A366" s="10">
        <f t="shared" si="5"/>
        <v>43100</v>
      </c>
      <c r="B366" s="7">
        <f>WEEKDAY(Tableau1[[#This Row],[Date]],2)</f>
        <v>7</v>
      </c>
      <c r="C366" s="5">
        <f>HLOOKUP(Tableau1[[#This Row],[Date]],JANV!$J$5:$AN$10,4)</f>
        <v>0</v>
      </c>
      <c r="D366" s="5">
        <f>HLOOKUP(Tableau1[[#This Row],[Date]],JANV!$J$5:$AN$10,5)</f>
        <v>0</v>
      </c>
      <c r="E366" s="5">
        <f>HLOOKUP(Tableau1[[#This Row],[Date]],JANV!$J$5:$AN$10,6)</f>
        <v>0</v>
      </c>
      <c r="F366" s="5" t="e">
        <f>HLOOKUP(Tableau1[[#This Row],[Date]],JANV!$J$5:$AN$10,7)</f>
        <v>#REF!</v>
      </c>
    </row>
    <row r="367" spans="1:6" ht="14.25" customHeight="1">
      <c r="A367" s="10">
        <f t="shared" si="5"/>
        <v>43101</v>
      </c>
      <c r="B367" s="7">
        <f>WEEKDAY(Tableau1[[#This Row],[Date]],2)</f>
        <v>1</v>
      </c>
      <c r="C367" s="5">
        <f>HLOOKUP(Tableau1[[#This Row],[Date]],JANV!$J$5:$AN$10,4)</f>
        <v>0</v>
      </c>
      <c r="D367" s="5">
        <f>HLOOKUP(Tableau1[[#This Row],[Date]],JANV!$J$5:$AN$10,5)</f>
        <v>0</v>
      </c>
      <c r="E367" s="5">
        <f>HLOOKUP(Tableau1[[#This Row],[Date]],JANV!$J$5:$AN$10,6)</f>
        <v>0</v>
      </c>
      <c r="F367" s="5" t="e">
        <f>HLOOKUP(Tableau1[[#This Row],[Date]],JANV!$J$5:$AN$10,7)</f>
        <v>#REF!</v>
      </c>
    </row>
    <row r="368" spans="1:6" ht="14.25" customHeight="1">
      <c r="B368" s="7"/>
    </row>
  </sheetData>
  <conditionalFormatting sqref="A2:F367">
    <cfRule type="expression" dxfId="15" priority="1">
      <formula>$B2=7</formula>
    </cfRule>
    <cfRule type="expression" dxfId="14" priority="2">
      <formula>$B2=6</formula>
    </cfRule>
  </conditionalFormatting>
  <pageMargins left="0.7" right="0.7" top="0.75" bottom="0.75" header="0.3" footer="0.3"/>
  <pageSetup paperSize="0" orientation="portrait" horizontalDpi="0" verticalDpi="0" copies="0" r:id="rId1"/>
  <tableParts count="1">
    <tablePart r:id="rId2"/>
  </tableParts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>
    <tabColor theme="1" tint="0.14999847407452621"/>
    <pageSetUpPr fitToPage="1"/>
  </sheetPr>
  <dimension ref="A1:R23"/>
  <sheetViews>
    <sheetView showGridLines="0" workbookViewId="0">
      <selection activeCell="B20" sqref="B20"/>
    </sheetView>
  </sheetViews>
  <sheetFormatPr baseColWidth="10" defaultRowHeight="15.75" customHeight="1"/>
  <cols>
    <col min="1" max="1" width="10" bestFit="1" customWidth="1"/>
    <col min="2" max="2" width="37.42578125" customWidth="1"/>
    <col min="3" max="3" width="9.140625" customWidth="1"/>
    <col min="4" max="5" width="9.140625" hidden="1" customWidth="1"/>
    <col min="6" max="6" width="10.42578125" hidden="1" customWidth="1"/>
    <col min="7" max="7" width="7.85546875" customWidth="1"/>
    <col min="8" max="8" width="8.5703125" hidden="1" customWidth="1"/>
    <col min="9" max="9" width="19.140625" customWidth="1"/>
    <col min="10" max="10" width="11.42578125" customWidth="1"/>
    <col min="11" max="15" width="11.42578125" hidden="1" customWidth="1"/>
    <col min="17" max="17" width="4.5703125" hidden="1" customWidth="1"/>
    <col min="18" max="18" width="19.42578125" hidden="1" customWidth="1"/>
  </cols>
  <sheetData>
    <row r="1" spans="1:18" ht="15.75" customHeight="1">
      <c r="A1" t="s">
        <v>7</v>
      </c>
      <c r="C1" s="123" t="s">
        <v>194</v>
      </c>
      <c r="I1" s="144" t="s">
        <v>167</v>
      </c>
      <c r="J1" s="145"/>
      <c r="Q1" t="s">
        <v>77</v>
      </c>
      <c r="R1" t="s">
        <v>94</v>
      </c>
    </row>
    <row r="2" spans="1:18" ht="15.75" customHeight="1">
      <c r="A2" t="s">
        <v>0</v>
      </c>
      <c r="B2" t="s">
        <v>85</v>
      </c>
      <c r="C2" s="124">
        <v>2017</v>
      </c>
      <c r="D2">
        <v>1</v>
      </c>
      <c r="E2" s="8">
        <v>1</v>
      </c>
      <c r="F2" s="9">
        <f>DATE($C$2,D2,E2)</f>
        <v>42736</v>
      </c>
      <c r="H2">
        <v>1</v>
      </c>
      <c r="I2" s="115" t="s">
        <v>168</v>
      </c>
      <c r="J2" s="116">
        <v>42842</v>
      </c>
      <c r="K2" s="8">
        <f>+J2</f>
        <v>42842</v>
      </c>
      <c r="M2" t="s">
        <v>121</v>
      </c>
      <c r="N2" s="18">
        <f>DATE($C$2,1,1)</f>
        <v>42736</v>
      </c>
      <c r="O2" s="8">
        <f>+N2</f>
        <v>42736</v>
      </c>
      <c r="Q2" t="s">
        <v>75</v>
      </c>
      <c r="R2" t="s">
        <v>95</v>
      </c>
    </row>
    <row r="3" spans="1:18" ht="15.75" customHeight="1">
      <c r="A3" t="s">
        <v>4</v>
      </c>
      <c r="B3" t="s">
        <v>102</v>
      </c>
      <c r="D3">
        <v>2</v>
      </c>
      <c r="E3" s="8">
        <v>1</v>
      </c>
      <c r="F3" s="9">
        <f t="shared" ref="F3" si="0">DATE($C$2,D3,E3)</f>
        <v>42767</v>
      </c>
      <c r="H3">
        <v>2</v>
      </c>
      <c r="I3" s="117" t="s">
        <v>169</v>
      </c>
      <c r="J3" s="118">
        <v>42880</v>
      </c>
      <c r="K3" s="8">
        <f>+J3</f>
        <v>42880</v>
      </c>
      <c r="M3" t="s">
        <v>122</v>
      </c>
      <c r="N3" s="18">
        <f>DATE($C$2,5,1)</f>
        <v>42856</v>
      </c>
      <c r="O3" s="8">
        <f t="shared" ref="O3:O9" si="1">+N3</f>
        <v>42856</v>
      </c>
      <c r="Q3" t="s">
        <v>76</v>
      </c>
      <c r="R3" t="s">
        <v>96</v>
      </c>
    </row>
    <row r="4" spans="1:18" ht="15.75" customHeight="1">
      <c r="A4" t="s">
        <v>120</v>
      </c>
      <c r="B4" t="s">
        <v>90</v>
      </c>
      <c r="D4">
        <v>3</v>
      </c>
      <c r="E4" s="8">
        <v>1</v>
      </c>
      <c r="F4" s="9">
        <f t="shared" ref="F4:F13" si="2">DATE($C$2,D4,E4)</f>
        <v>42795</v>
      </c>
      <c r="H4">
        <v>3</v>
      </c>
      <c r="I4" s="113" t="s">
        <v>170</v>
      </c>
      <c r="J4" s="114">
        <v>42891</v>
      </c>
      <c r="K4" s="8">
        <f>+J4</f>
        <v>42891</v>
      </c>
      <c r="M4" t="s">
        <v>123</v>
      </c>
      <c r="N4" s="18">
        <f>DATE($C$2,5,8)</f>
        <v>42863</v>
      </c>
      <c r="O4" s="8">
        <f t="shared" si="1"/>
        <v>42863</v>
      </c>
      <c r="Q4" t="s">
        <v>74</v>
      </c>
      <c r="R4" t="s">
        <v>97</v>
      </c>
    </row>
    <row r="5" spans="1:18" ht="15.75" customHeight="1">
      <c r="A5" t="s">
        <v>1</v>
      </c>
      <c r="B5" t="s">
        <v>92</v>
      </c>
      <c r="D5">
        <v>4</v>
      </c>
      <c r="E5" s="8">
        <v>1</v>
      </c>
      <c r="F5" s="9">
        <f t="shared" si="2"/>
        <v>42826</v>
      </c>
      <c r="H5">
        <v>4</v>
      </c>
      <c r="M5" t="s">
        <v>124</v>
      </c>
      <c r="N5" s="18">
        <f>DATE($C$2,7,14)</f>
        <v>42930</v>
      </c>
      <c r="O5" s="8">
        <f t="shared" si="1"/>
        <v>42930</v>
      </c>
      <c r="Q5" t="s">
        <v>79</v>
      </c>
      <c r="R5" t="s">
        <v>98</v>
      </c>
    </row>
    <row r="6" spans="1:18" ht="15.75" customHeight="1">
      <c r="A6" t="s">
        <v>2</v>
      </c>
      <c r="B6" t="s">
        <v>101</v>
      </c>
      <c r="D6">
        <v>5</v>
      </c>
      <c r="E6" s="8">
        <v>1</v>
      </c>
      <c r="F6" s="9">
        <f t="shared" si="2"/>
        <v>42856</v>
      </c>
      <c r="H6">
        <v>5</v>
      </c>
      <c r="M6" t="s">
        <v>125</v>
      </c>
      <c r="N6" s="18">
        <f>DATE($C$2,8,15)</f>
        <v>42962</v>
      </c>
      <c r="O6" s="8">
        <f t="shared" si="1"/>
        <v>42962</v>
      </c>
      <c r="Q6" t="s">
        <v>80</v>
      </c>
      <c r="R6" t="s">
        <v>99</v>
      </c>
    </row>
    <row r="7" spans="1:18" ht="15.75" customHeight="1">
      <c r="A7" t="s">
        <v>114</v>
      </c>
      <c r="B7" t="s">
        <v>195</v>
      </c>
      <c r="D7">
        <v>6</v>
      </c>
      <c r="E7" s="8">
        <v>1</v>
      </c>
      <c r="F7" s="9">
        <f t="shared" si="2"/>
        <v>42887</v>
      </c>
      <c r="H7">
        <v>6</v>
      </c>
      <c r="M7" t="s">
        <v>126</v>
      </c>
      <c r="N7" s="18">
        <f>DATE($C$2,11,1)</f>
        <v>43040</v>
      </c>
      <c r="O7" s="8">
        <f t="shared" si="1"/>
        <v>43040</v>
      </c>
      <c r="Q7" t="s">
        <v>78</v>
      </c>
      <c r="R7" t="s">
        <v>100</v>
      </c>
    </row>
    <row r="8" spans="1:18" ht="15.75" customHeight="1">
      <c r="A8" t="s">
        <v>115</v>
      </c>
      <c r="B8" t="s">
        <v>196</v>
      </c>
      <c r="D8">
        <v>7</v>
      </c>
      <c r="E8" s="8">
        <v>1</v>
      </c>
      <c r="F8" s="9">
        <f t="shared" si="2"/>
        <v>42917</v>
      </c>
      <c r="H8">
        <v>7</v>
      </c>
      <c r="M8" t="s">
        <v>127</v>
      </c>
      <c r="N8" s="18">
        <f>DATE($C$2,11,11)</f>
        <v>43050</v>
      </c>
      <c r="O8" s="8">
        <f t="shared" si="1"/>
        <v>43050</v>
      </c>
      <c r="Q8" t="s">
        <v>73</v>
      </c>
      <c r="R8" t="s">
        <v>86</v>
      </c>
    </row>
    <row r="9" spans="1:18" ht="15.75" customHeight="1">
      <c r="A9" t="s">
        <v>3</v>
      </c>
      <c r="B9" t="s">
        <v>87</v>
      </c>
      <c r="D9">
        <v>8</v>
      </c>
      <c r="E9" s="8">
        <v>1</v>
      </c>
      <c r="F9" s="9">
        <f t="shared" si="2"/>
        <v>42948</v>
      </c>
      <c r="H9">
        <v>8</v>
      </c>
      <c r="M9" t="s">
        <v>128</v>
      </c>
      <c r="N9" s="18">
        <f>DATE($C$2,12,25)</f>
        <v>43094</v>
      </c>
      <c r="O9" s="8">
        <f t="shared" si="1"/>
        <v>43094</v>
      </c>
    </row>
    <row r="10" spans="1:18" ht="15.75" customHeight="1">
      <c r="A10" t="s">
        <v>8</v>
      </c>
      <c r="B10" t="s">
        <v>93</v>
      </c>
      <c r="D10">
        <v>9</v>
      </c>
      <c r="E10" s="8">
        <v>1</v>
      </c>
      <c r="F10" s="9">
        <f t="shared" si="2"/>
        <v>42979</v>
      </c>
      <c r="H10">
        <v>9</v>
      </c>
    </row>
    <row r="11" spans="1:18" ht="15.75" customHeight="1">
      <c r="A11" t="s">
        <v>10</v>
      </c>
      <c r="B11" t="s">
        <v>88</v>
      </c>
      <c r="D11">
        <v>10</v>
      </c>
      <c r="E11" s="8">
        <v>1</v>
      </c>
      <c r="F11" s="9">
        <f t="shared" si="2"/>
        <v>43009</v>
      </c>
      <c r="H11">
        <v>10</v>
      </c>
      <c r="I11" s="146" t="s">
        <v>186</v>
      </c>
      <c r="J11" s="147"/>
    </row>
    <row r="12" spans="1:18" ht="15.75" customHeight="1">
      <c r="A12" t="s">
        <v>11</v>
      </c>
      <c r="B12" t="s">
        <v>89</v>
      </c>
      <c r="D12">
        <v>11</v>
      </c>
      <c r="E12" s="8">
        <v>1</v>
      </c>
      <c r="F12" s="9">
        <f t="shared" si="2"/>
        <v>43040</v>
      </c>
      <c r="H12">
        <v>11</v>
      </c>
      <c r="I12" s="106" t="s">
        <v>189</v>
      </c>
      <c r="J12" s="119">
        <v>42721</v>
      </c>
      <c r="K12" s="8">
        <f>+J12</f>
        <v>42721</v>
      </c>
    </row>
    <row r="13" spans="1:18" ht="15.75" customHeight="1">
      <c r="A13" t="s">
        <v>82</v>
      </c>
      <c r="B13" t="s">
        <v>204</v>
      </c>
      <c r="D13">
        <v>12</v>
      </c>
      <c r="E13" s="8">
        <v>1</v>
      </c>
      <c r="F13" s="9">
        <f t="shared" si="2"/>
        <v>43070</v>
      </c>
      <c r="H13">
        <v>12</v>
      </c>
      <c r="I13" s="111" t="s">
        <v>187</v>
      </c>
      <c r="J13" s="120">
        <v>42737</v>
      </c>
      <c r="K13" s="8">
        <f t="shared" ref="K13:K23" si="3">+J13</f>
        <v>42737</v>
      </c>
    </row>
    <row r="14" spans="1:18" ht="15.75" customHeight="1">
      <c r="A14" t="s">
        <v>9</v>
      </c>
      <c r="B14" t="s">
        <v>205</v>
      </c>
      <c r="I14" s="107" t="s">
        <v>188</v>
      </c>
      <c r="J14" s="121">
        <v>42777</v>
      </c>
      <c r="K14" s="8">
        <f t="shared" si="3"/>
        <v>42777</v>
      </c>
    </row>
    <row r="15" spans="1:18" ht="15.75" customHeight="1">
      <c r="A15" t="s">
        <v>81</v>
      </c>
      <c r="B15" t="s">
        <v>91</v>
      </c>
      <c r="E15" s="8"/>
      <c r="F15" s="9"/>
      <c r="I15" s="112" t="s">
        <v>187</v>
      </c>
      <c r="J15" s="122">
        <v>42792</v>
      </c>
      <c r="K15" s="8">
        <f t="shared" si="3"/>
        <v>42792</v>
      </c>
    </row>
    <row r="16" spans="1:18" ht="15.75" customHeight="1">
      <c r="A16" t="s">
        <v>112</v>
      </c>
      <c r="B16" t="s">
        <v>113</v>
      </c>
      <c r="E16" s="8"/>
      <c r="F16" s="9"/>
      <c r="I16" s="106" t="s">
        <v>190</v>
      </c>
      <c r="J16" s="119">
        <v>42833</v>
      </c>
      <c r="K16" s="8">
        <f t="shared" si="3"/>
        <v>42833</v>
      </c>
    </row>
    <row r="17" spans="9:11" ht="15.75" customHeight="1">
      <c r="I17" s="111" t="s">
        <v>187</v>
      </c>
      <c r="J17" s="120">
        <v>42848</v>
      </c>
      <c r="K17" s="8">
        <f t="shared" si="3"/>
        <v>42848</v>
      </c>
    </row>
    <row r="18" spans="9:11" ht="15.75" customHeight="1">
      <c r="I18" s="107" t="s">
        <v>191</v>
      </c>
      <c r="J18" s="121">
        <v>42924</v>
      </c>
      <c r="K18" s="8">
        <f t="shared" si="3"/>
        <v>42924</v>
      </c>
    </row>
    <row r="19" spans="9:11" ht="15.75" customHeight="1">
      <c r="I19" s="112" t="s">
        <v>187</v>
      </c>
      <c r="J19" s="122">
        <v>42981</v>
      </c>
      <c r="K19" s="8">
        <f t="shared" si="3"/>
        <v>42981</v>
      </c>
    </row>
    <row r="20" spans="9:11" ht="15.75" customHeight="1">
      <c r="I20" s="106" t="s">
        <v>192</v>
      </c>
      <c r="J20" s="119">
        <v>43029</v>
      </c>
      <c r="K20" s="8">
        <f t="shared" si="3"/>
        <v>43029</v>
      </c>
    </row>
    <row r="21" spans="9:11" ht="15.75" customHeight="1">
      <c r="I21" s="111" t="s">
        <v>187</v>
      </c>
      <c r="J21" s="120">
        <v>43044</v>
      </c>
      <c r="K21" s="8">
        <f t="shared" si="3"/>
        <v>43044</v>
      </c>
    </row>
    <row r="22" spans="9:11" ht="15.75" customHeight="1">
      <c r="I22" s="107" t="s">
        <v>193</v>
      </c>
      <c r="J22" s="121">
        <v>43092</v>
      </c>
      <c r="K22" s="8">
        <f t="shared" si="3"/>
        <v>43092</v>
      </c>
    </row>
    <row r="23" spans="9:11" ht="15.75" customHeight="1">
      <c r="I23" s="112" t="s">
        <v>187</v>
      </c>
      <c r="J23" s="122">
        <v>43107</v>
      </c>
      <c r="K23" s="8">
        <f t="shared" si="3"/>
        <v>43107</v>
      </c>
    </row>
  </sheetData>
  <sortState ref="A2:A21">
    <sortCondition ref="A21"/>
  </sortState>
  <mergeCells count="2">
    <mergeCell ref="I1:J1"/>
    <mergeCell ref="I11:J11"/>
  </mergeCells>
  <conditionalFormatting sqref="J2:AI2">
    <cfRule type="cellIs" priority="1" operator="between">
      <formula>$K$18</formula>
      <formula>$K$19</formula>
    </cfRule>
    <cfRule type="cellIs" priority="2" operator="between">
      <formula>$K$18</formula>
      <formula>$K$19</formula>
    </cfRule>
  </conditionalFormatting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7">
    <tabColor rgb="FFFF0000"/>
  </sheetPr>
  <dimension ref="B1:C10"/>
  <sheetViews>
    <sheetView showGridLines="0" workbookViewId="0">
      <selection activeCell="O36" sqref="O36"/>
    </sheetView>
  </sheetViews>
  <sheetFormatPr baseColWidth="10" defaultRowHeight="15"/>
  <sheetData>
    <row r="1" spans="2:3" ht="42.75" customHeight="1" thickBot="1"/>
    <row r="2" spans="2:3" ht="15.75" thickTop="1">
      <c r="B2" s="99"/>
      <c r="C2" s="100"/>
    </row>
    <row r="3" spans="2:3">
      <c r="B3" s="101"/>
      <c r="C3" s="102"/>
    </row>
    <row r="4" spans="2:3">
      <c r="B4" s="148" t="s">
        <v>171</v>
      </c>
      <c r="C4" s="149"/>
    </row>
    <row r="5" spans="2:3">
      <c r="B5" s="148"/>
      <c r="C5" s="149"/>
    </row>
    <row r="6" spans="2:3" ht="15.75" thickBot="1">
      <c r="B6" s="148"/>
      <c r="C6" s="149"/>
    </row>
    <row r="7" spans="2:3" ht="15.75" thickTop="1">
      <c r="B7" s="150" t="s">
        <v>174</v>
      </c>
      <c r="C7" s="151"/>
    </row>
    <row r="8" spans="2:3">
      <c r="B8" s="152"/>
      <c r="C8" s="153"/>
    </row>
    <row r="9" spans="2:3" ht="15.75" thickBot="1">
      <c r="B9" s="154"/>
      <c r="C9" s="155"/>
    </row>
    <row r="10" spans="2:3" ht="15.75" thickTop="1"/>
  </sheetData>
  <mergeCells count="2">
    <mergeCell ref="B4:C6"/>
    <mergeCell ref="B7:C9"/>
  </mergeCells>
  <conditionalFormatting sqref="B2:C2">
    <cfRule type="cellIs" priority="1" operator="between">
      <formula>$L$18</formula>
      <formula>$L$19</formula>
    </cfRule>
    <cfRule type="cellIs" priority="2" operator="between">
      <formula>$L$18</formula>
      <formula>$L$19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1</vt:i4>
      </vt:variant>
    </vt:vector>
  </HeadingPairs>
  <TitlesOfParts>
    <vt:vector size="18" baseType="lpstr">
      <vt:lpstr>Fonctionnement</vt:lpstr>
      <vt:lpstr>JANV</vt:lpstr>
      <vt:lpstr>FEV</vt:lpstr>
      <vt:lpstr>MARS</vt:lpstr>
      <vt:lpstr>AVR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Liste du personnel</vt:lpstr>
      <vt:lpstr>Récap</vt:lpstr>
      <vt:lpstr>Paramètres</vt:lpstr>
      <vt:lpstr>RAZ</vt:lpstr>
      <vt:lpstr>ABS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Johann K</dc:creator>
  <cp:lastModifiedBy>Johann K</cp:lastModifiedBy>
  <cp:lastPrinted>2017-01-16T13:27:04Z</cp:lastPrinted>
  <dcterms:created xsi:type="dcterms:W3CDTF">2015-05-02T11:30:32Z</dcterms:created>
  <dcterms:modified xsi:type="dcterms:W3CDTF">2017-02-07T13:55:51Z</dcterms:modified>
</cp:coreProperties>
</file>