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490" windowHeight="8340"/>
  </bookViews>
  <sheets>
    <sheet name="Cours et volumes" sheetId="1" r:id="rId1"/>
    <sheet name="Chanderliers" sheetId="3" r:id="rId2"/>
    <sheet name="Bollinger" sheetId="2" r:id="rId3"/>
    <sheet name="Moyennes mobiles" sheetId="6" r:id="rId4"/>
    <sheet name="RSI" sheetId="7" r:id="rId5"/>
    <sheet name="Stop an reverse" sheetId="8" r:id="rId6"/>
    <sheet name="Dow" sheetId="10" r:id="rId7"/>
  </sheets>
  <definedNames>
    <definedName name="_xlnm.Print_Area" localSheetId="5">'Stop an reverse'!$O$38:$AB$74</definedName>
  </definedNames>
  <calcPr calcId="152511"/>
</workbook>
</file>

<file path=xl/calcChain.xml><?xml version="1.0" encoding="utf-8"?>
<calcChain xmlns="http://schemas.openxmlformats.org/spreadsheetml/2006/main">
  <c r="T14" i="2" l="1"/>
  <c r="W7" i="6" l="1"/>
  <c r="W8" i="6"/>
  <c r="U14" i="2" l="1"/>
  <c r="U7" i="2"/>
  <c r="S14" i="2" l="1"/>
  <c r="S11" i="2"/>
  <c r="S12" i="2"/>
  <c r="S13" i="2"/>
  <c r="P10" i="8"/>
  <c r="P11" i="8"/>
  <c r="W9" i="6"/>
  <c r="W10" i="6"/>
  <c r="T8" i="6"/>
  <c r="U8" i="6"/>
  <c r="V8" i="6"/>
  <c r="X8" i="6"/>
  <c r="T9" i="6"/>
  <c r="U9" i="6"/>
  <c r="V9" i="6"/>
  <c r="X9" i="6"/>
  <c r="T10" i="6"/>
  <c r="U10" i="6"/>
  <c r="V10" i="6"/>
  <c r="X10" i="6"/>
  <c r="S8" i="6"/>
  <c r="L8" i="6" s="1"/>
  <c r="S9" i="6"/>
  <c r="L9" i="6" s="1"/>
  <c r="S10" i="6"/>
  <c r="L10" i="6" s="1"/>
  <c r="R9" i="3"/>
  <c r="S9" i="3"/>
  <c r="T9" i="3"/>
  <c r="U9" i="3"/>
  <c r="V9" i="3"/>
  <c r="W9" i="3"/>
  <c r="R10" i="3"/>
  <c r="S10" i="3"/>
  <c r="T10" i="3"/>
  <c r="U10" i="3"/>
  <c r="V10" i="3"/>
  <c r="W10" i="3"/>
  <c r="N10" i="6" l="1"/>
  <c r="U13" i="2" s="1"/>
  <c r="T13" i="2" s="1"/>
  <c r="V14" i="2"/>
  <c r="X9" i="3"/>
  <c r="X10" i="3"/>
  <c r="N9" i="6"/>
  <c r="U12" i="2" s="1"/>
  <c r="N7" i="6"/>
  <c r="U10" i="2" s="1"/>
  <c r="T10" i="2" s="1"/>
  <c r="N8" i="6"/>
  <c r="U11" i="2" s="1"/>
  <c r="T11" i="2" s="1"/>
  <c r="K10" i="8"/>
  <c r="K11" i="8"/>
  <c r="L10" i="8"/>
  <c r="M10" i="8"/>
  <c r="N10" i="8"/>
  <c r="L11" i="8"/>
  <c r="M11" i="8"/>
  <c r="N11" i="8"/>
  <c r="O10" i="8"/>
  <c r="O11" i="8"/>
  <c r="U3" i="10"/>
  <c r="U4" i="10"/>
  <c r="U5" i="10"/>
  <c r="Y2" i="10"/>
  <c r="L12" i="7"/>
  <c r="L13" i="7"/>
  <c r="L14" i="7"/>
  <c r="L15" i="7"/>
  <c r="L16" i="7"/>
  <c r="L17" i="7"/>
  <c r="L18" i="7"/>
  <c r="L19" i="7"/>
  <c r="L20" i="7"/>
  <c r="L21" i="7"/>
  <c r="L22" i="7"/>
  <c r="T12" i="2" l="1"/>
  <c r="V11" i="2"/>
  <c r="V10" i="2"/>
  <c r="V12" i="2"/>
  <c r="V13" i="2"/>
  <c r="R8" i="3"/>
  <c r="V3" i="10" l="1"/>
  <c r="X3" i="10" s="1"/>
  <c r="V4" i="10"/>
  <c r="V5" i="10"/>
  <c r="V6" i="10"/>
  <c r="V2" i="10"/>
  <c r="U2" i="10"/>
  <c r="L9" i="7"/>
  <c r="V10" i="7" s="1"/>
  <c r="M9" i="7"/>
  <c r="N9" i="7"/>
  <c r="O9" i="7"/>
  <c r="P9" i="7"/>
  <c r="Q9" i="7"/>
  <c r="L10" i="7"/>
  <c r="M10" i="7"/>
  <c r="N10" i="7"/>
  <c r="O10" i="7"/>
  <c r="P10" i="7"/>
  <c r="Q10" i="7"/>
  <c r="L11" i="7"/>
  <c r="V12" i="7" s="1"/>
  <c r="M11" i="7"/>
  <c r="N11" i="7"/>
  <c r="O11" i="7"/>
  <c r="P11" i="7"/>
  <c r="Q11" i="7"/>
  <c r="M12" i="7"/>
  <c r="N12" i="7"/>
  <c r="O12" i="7"/>
  <c r="P12" i="7"/>
  <c r="Q12" i="7"/>
  <c r="M13" i="7"/>
  <c r="N13" i="7"/>
  <c r="O13" i="7"/>
  <c r="P13" i="7"/>
  <c r="S14" i="7" s="1"/>
  <c r="T14" i="7" s="1"/>
  <c r="Q13" i="7"/>
  <c r="M14" i="7"/>
  <c r="N14" i="7"/>
  <c r="O14" i="7"/>
  <c r="P14" i="7"/>
  <c r="Q14" i="7"/>
  <c r="V16" i="7"/>
  <c r="M15" i="7"/>
  <c r="N15" i="7"/>
  <c r="O15" i="7"/>
  <c r="P15" i="7"/>
  <c r="Q15" i="7"/>
  <c r="M16" i="7"/>
  <c r="N16" i="7"/>
  <c r="O16" i="7"/>
  <c r="P16" i="7"/>
  <c r="Q16" i="7"/>
  <c r="V18" i="7"/>
  <c r="M17" i="7"/>
  <c r="N17" i="7"/>
  <c r="O17" i="7"/>
  <c r="P17" i="7"/>
  <c r="Q17" i="7"/>
  <c r="M18" i="7"/>
  <c r="N18" i="7"/>
  <c r="O18" i="7"/>
  <c r="P18" i="7"/>
  <c r="Q18" i="7"/>
  <c r="V20" i="7"/>
  <c r="M19" i="7"/>
  <c r="N19" i="7"/>
  <c r="O19" i="7"/>
  <c r="P19" i="7"/>
  <c r="Q19" i="7"/>
  <c r="M20" i="7"/>
  <c r="N20" i="7"/>
  <c r="O20" i="7"/>
  <c r="P20" i="7"/>
  <c r="Q20" i="7"/>
  <c r="V22" i="7"/>
  <c r="M21" i="7"/>
  <c r="N21" i="7"/>
  <c r="O21" i="7"/>
  <c r="P21" i="7"/>
  <c r="S21" i="7" s="1"/>
  <c r="T21" i="7" s="1"/>
  <c r="Q21" i="7"/>
  <c r="M22" i="7"/>
  <c r="N22" i="7"/>
  <c r="O22" i="7"/>
  <c r="P22" i="7"/>
  <c r="Q22" i="7"/>
  <c r="M8" i="7"/>
  <c r="N8" i="7"/>
  <c r="O8" i="7"/>
  <c r="P8" i="7"/>
  <c r="Q8" i="7"/>
  <c r="L8" i="7"/>
  <c r="V9" i="7" s="1"/>
  <c r="K9" i="8"/>
  <c r="L9" i="8"/>
  <c r="M9" i="8"/>
  <c r="N9" i="8"/>
  <c r="O9" i="8"/>
  <c r="P9" i="8"/>
  <c r="L8" i="8"/>
  <c r="M8" i="8"/>
  <c r="N8" i="8"/>
  <c r="O8" i="8"/>
  <c r="P8" i="8"/>
  <c r="K8" i="8"/>
  <c r="W10" i="8"/>
  <c r="Y10" i="8" s="1"/>
  <c r="V10" i="8"/>
  <c r="W9" i="7"/>
  <c r="S13" i="7"/>
  <c r="T13" i="7" s="1"/>
  <c r="V13" i="7"/>
  <c r="V14" i="7"/>
  <c r="S15" i="7"/>
  <c r="T15" i="7" s="1"/>
  <c r="V15" i="7"/>
  <c r="S16" i="7"/>
  <c r="T16" i="7" s="1"/>
  <c r="V17" i="7"/>
  <c r="S18" i="7"/>
  <c r="T18" i="7" s="1"/>
  <c r="V19" i="7"/>
  <c r="S20" i="7"/>
  <c r="T20" i="7" s="1"/>
  <c r="V21" i="7"/>
  <c r="S22" i="7"/>
  <c r="T22" i="7" s="1"/>
  <c r="V11" i="7"/>
  <c r="X7" i="7"/>
  <c r="Z6" i="7"/>
  <c r="Z7" i="7" s="1"/>
  <c r="S17" i="7" l="1"/>
  <c r="T17" i="7" s="1"/>
  <c r="S12" i="7"/>
  <c r="U12" i="7" s="1"/>
  <c r="S19" i="7"/>
  <c r="T19" i="7" s="1"/>
  <c r="S10" i="7"/>
  <c r="T10" i="7" s="1"/>
  <c r="S11" i="7"/>
  <c r="U11" i="7" s="1"/>
  <c r="X4" i="10"/>
  <c r="U15" i="7"/>
  <c r="S9" i="7"/>
  <c r="T9" i="7" s="1"/>
  <c r="W3" i="10"/>
  <c r="U14" i="7"/>
  <c r="U19" i="7"/>
  <c r="U18" i="7"/>
  <c r="U22" i="7"/>
  <c r="X22" i="7" s="1"/>
  <c r="X10" i="8"/>
  <c r="U21" i="7"/>
  <c r="U17" i="7"/>
  <c r="U13" i="7"/>
  <c r="U20" i="7"/>
  <c r="U16" i="7"/>
  <c r="T12" i="7"/>
  <c r="X7" i="6"/>
  <c r="V7" i="6"/>
  <c r="U7" i="6"/>
  <c r="T7" i="6"/>
  <c r="S7" i="6"/>
  <c r="L7" i="6" s="1"/>
  <c r="U10" i="7" l="1"/>
  <c r="U9" i="7"/>
  <c r="W4" i="10"/>
  <c r="Y4" i="10" s="1"/>
  <c r="X5" i="10"/>
  <c r="Y3" i="10"/>
  <c r="T11" i="7"/>
  <c r="W19" i="7" s="1"/>
  <c r="W21" i="7"/>
  <c r="X17" i="7"/>
  <c r="W22" i="7"/>
  <c r="T10" i="8"/>
  <c r="W11" i="8"/>
  <c r="Y11" i="8" s="1"/>
  <c r="V11" i="8" s="1"/>
  <c r="X11" i="8" s="1"/>
  <c r="U10" i="8"/>
  <c r="X20" i="7"/>
  <c r="X16" i="7"/>
  <c r="X13" i="7"/>
  <c r="X14" i="7"/>
  <c r="X19" i="7"/>
  <c r="X18" i="7"/>
  <c r="X21" i="7"/>
  <c r="X15" i="7"/>
  <c r="X12" i="7"/>
  <c r="T8" i="3"/>
  <c r="W8" i="3"/>
  <c r="W7" i="3"/>
  <c r="V8" i="3"/>
  <c r="S8" i="3"/>
  <c r="U8" i="3"/>
  <c r="T7" i="3"/>
  <c r="U7" i="3"/>
  <c r="V7" i="3"/>
  <c r="S7" i="3"/>
  <c r="R7" i="3"/>
  <c r="W13" i="7" l="1"/>
  <c r="W10" i="7"/>
  <c r="W11" i="7"/>
  <c r="W5" i="10"/>
  <c r="Y5" i="10" s="1"/>
  <c r="X11" i="7"/>
  <c r="W15" i="7"/>
  <c r="X6" i="10"/>
  <c r="X10" i="7"/>
  <c r="W12" i="7"/>
  <c r="W16" i="7"/>
  <c r="W14" i="7"/>
  <c r="W20" i="7"/>
  <c r="X9" i="7"/>
  <c r="W17" i="7"/>
  <c r="W18" i="7"/>
  <c r="U11" i="8"/>
  <c r="T11" i="8"/>
  <c r="W6" i="10" l="1"/>
  <c r="Y6" i="10" s="1"/>
  <c r="O7" i="6"/>
  <c r="O8" i="6"/>
  <c r="O9" i="6"/>
  <c r="O10" i="6"/>
  <c r="S10" i="2"/>
  <c r="X7" i="3" l="1"/>
  <c r="AG7" i="3"/>
  <c r="X8" i="3"/>
  <c r="AG8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AD12" i="10" l="1"/>
  <c r="AB9" i="7" l="1"/>
  <c r="AB10" i="7" s="1"/>
  <c r="AB11" i="7" s="1"/>
  <c r="AB12" i="7" s="1"/>
  <c r="AB13" i="7" s="1"/>
  <c r="AB14" i="7" s="1"/>
  <c r="AB15" i="7" s="1"/>
  <c r="AB16" i="7" s="1"/>
  <c r="AB17" i="7" s="1"/>
  <c r="AB18" i="7" s="1"/>
  <c r="AB19" i="7" s="1"/>
  <c r="AB20" i="7" s="1"/>
  <c r="AB21" i="7" s="1"/>
  <c r="AB22" i="7" s="1"/>
  <c r="AA9" i="7"/>
  <c r="Z9" i="7" l="1"/>
  <c r="AA10" i="7"/>
  <c r="AA11" i="7" l="1"/>
  <c r="Z10" i="7"/>
  <c r="Z11" i="7" l="1"/>
  <c r="AA12" i="7"/>
  <c r="Z12" i="7" l="1"/>
  <c r="AA13" i="7"/>
  <c r="AA14" i="7" l="1"/>
  <c r="Z13" i="7"/>
  <c r="Z14" i="7" l="1"/>
  <c r="AA15" i="7"/>
  <c r="AA16" i="7" l="1"/>
  <c r="Z15" i="7"/>
  <c r="Z16" i="7" l="1"/>
  <c r="AA17" i="7"/>
  <c r="Z17" i="7" l="1"/>
  <c r="AA18" i="7"/>
  <c r="Z18" i="7" l="1"/>
  <c r="AA19" i="7"/>
  <c r="Z19" i="7" l="1"/>
  <c r="AA20" i="7"/>
  <c r="Z20" i="7" l="1"/>
  <c r="AA21" i="7"/>
  <c r="Z21" i="7" l="1"/>
  <c r="AA22" i="7"/>
  <c r="Z22" i="7" s="1"/>
</calcChain>
</file>

<file path=xl/comments1.xml><?xml version="1.0" encoding="utf-8"?>
<comments xmlns="http://schemas.openxmlformats.org/spreadsheetml/2006/main">
  <authors>
    <author>Auteur</author>
  </authors>
  <commentList>
    <comment ref="U1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Correspond à une moyenne lambda
Ajouter une moyenne à plus long terme. Cf. 
https://www.zonebourse.com/formation/Les-moyennes-mobiles-399/ 
Ajouter une courbe de l'évolution de l'écart des courbes bollinger. Plus l'écart se ressers, plus on se rapproche d'une inversion de courbe</t>
        </r>
      </text>
    </comment>
  </commentList>
</comments>
</file>

<file path=xl/sharedStrings.xml><?xml version="1.0" encoding="utf-8"?>
<sst xmlns="http://schemas.openxmlformats.org/spreadsheetml/2006/main" count="86" uniqueCount="62">
  <si>
    <t>Date (t)</t>
  </si>
  <si>
    <t>Valeur minimum ( Vmin)</t>
  </si>
  <si>
    <t>Valeur ouverture (Vo)</t>
  </si>
  <si>
    <t>Valeure fermeture (Vf)</t>
  </si>
  <si>
    <t>Valeur maximum (Vmax)</t>
  </si>
  <si>
    <t>Nom du titre</t>
  </si>
  <si>
    <t>Prix initial</t>
  </si>
  <si>
    <t>Volume</t>
  </si>
  <si>
    <t>cloture</t>
  </si>
  <si>
    <t>bas</t>
  </si>
  <si>
    <t>haut</t>
  </si>
  <si>
    <t>ouv</t>
  </si>
  <si>
    <t>volume</t>
  </si>
  <si>
    <t>date</t>
  </si>
  <si>
    <t>BOLLINGER</t>
  </si>
  <si>
    <t>Inférieur</t>
  </si>
  <si>
    <t>Supérieur</t>
  </si>
  <si>
    <t>Date</t>
  </si>
  <si>
    <t>Période</t>
  </si>
  <si>
    <t>Moyenne</t>
  </si>
  <si>
    <t>MM Arithmetique</t>
  </si>
  <si>
    <t>MMmodifiée</t>
  </si>
  <si>
    <t>Cours de cloture</t>
  </si>
  <si>
    <t>Moy Mob Arithmetique</t>
  </si>
  <si>
    <t>RSI de Wilder</t>
  </si>
  <si>
    <t>RSI</t>
  </si>
  <si>
    <t>Variation</t>
  </si>
  <si>
    <t>Haussse</t>
  </si>
  <si>
    <t>Baisse</t>
  </si>
  <si>
    <t>10 cours</t>
  </si>
  <si>
    <t>J1</t>
  </si>
  <si>
    <t>Initialisation (compatibilité Graphe AT:0,04)</t>
  </si>
  <si>
    <t>Incrément</t>
  </si>
  <si>
    <t>Limite</t>
  </si>
  <si>
    <t>Paramètres</t>
  </si>
  <si>
    <t>Hausse</t>
  </si>
  <si>
    <t>SAR</t>
  </si>
  <si>
    <t>max</t>
  </si>
  <si>
    <t>Sens: Baisse= vrai</t>
  </si>
  <si>
    <t>Equity curve</t>
  </si>
  <si>
    <t>C'est l'évolution Titres + Liquidités</t>
  </si>
  <si>
    <t>min</t>
  </si>
  <si>
    <t>Drawdown</t>
  </si>
  <si>
    <t>=SI(J2&gt;L3;J2;L3)</t>
  </si>
  <si>
    <t>calcul du plus haut historique</t>
  </si>
  <si>
    <t>=SI(L2=J2;J2;SI(J2&lt;K3;J2;K3))</t>
  </si>
  <si>
    <t>se décompose en :</t>
  </si>
  <si>
    <t>plus bas historique</t>
  </si>
  <si>
    <t>=SI(J2&lt;K3;J2;K3)</t>
  </si>
  <si>
    <t>Remise à zero si un nouveau + haut est atteint,</t>
  </si>
  <si>
    <t>=+L2-K2</t>
  </si>
  <si>
    <t>plus haut historique -plus bas historique</t>
  </si>
  <si>
    <t>maxdrawdown</t>
  </si>
  <si>
    <t>=MAX(M2:M352)</t>
  </si>
  <si>
    <t>calcul du plus haut du drawdown</t>
  </si>
  <si>
    <t>Valeur minimum</t>
  </si>
  <si>
    <t>Valeur maximum</t>
  </si>
  <si>
    <t>Valeur fermeture</t>
  </si>
  <si>
    <t>Valeur ouverture</t>
  </si>
  <si>
    <t>Valeure cloture</t>
  </si>
  <si>
    <t xml:space="preserve">moyenne calculée sur les </t>
  </si>
  <si>
    <t>derniers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</si>
</sst>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0.0%"/>
    <numFmt numFmtId="167" formatCode="0.0"/>
    <numFmt numFmtId="168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7"/>
      <name val="Arial"/>
      <family val="2"/>
    </font>
    <font>
      <sz val="7"/>
      <name val="Arial"/>
    </font>
    <font>
      <sz val="8"/>
      <name val="Arial"/>
    </font>
    <font>
      <b/>
      <sz val="7"/>
      <color indexed="14"/>
      <name val="Arial"/>
      <family val="2"/>
    </font>
    <font>
      <b/>
      <u/>
      <sz val="8"/>
      <name val="Arial"/>
    </font>
    <font>
      <b/>
      <sz val="11"/>
      <name val="Arial"/>
      <family val="2"/>
    </font>
    <font>
      <sz val="7"/>
      <color indexed="10"/>
      <name val="Arial"/>
      <family val="2"/>
    </font>
    <font>
      <sz val="7"/>
      <color indexed="57"/>
      <name val="Arial"/>
      <family val="2"/>
    </font>
    <font>
      <sz val="7"/>
      <color indexed="17"/>
      <name val="Arial"/>
      <family val="2"/>
    </font>
    <font>
      <sz val="10"/>
      <name val="Arial"/>
    </font>
    <font>
      <sz val="10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1"/>
      <name val="Arial"/>
      <family val="2"/>
    </font>
    <font>
      <b/>
      <u/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14" fontId="0" fillId="5" borderId="4" xfId="0" applyNumberFormat="1" applyFill="1" applyBorder="1" applyAlignment="1">
      <alignment horizontal="center" vertical="center"/>
    </xf>
    <xf numFmtId="44" fontId="0" fillId="5" borderId="4" xfId="1" applyFont="1" applyFill="1" applyBorder="1"/>
    <xf numFmtId="44" fontId="0" fillId="5" borderId="3" xfId="1" applyFont="1" applyFill="1" applyBorder="1"/>
    <xf numFmtId="44" fontId="0" fillId="5" borderId="5" xfId="1" applyFont="1" applyFill="1" applyBorder="1"/>
    <xf numFmtId="0" fontId="0" fillId="5" borderId="5" xfId="0" applyFill="1" applyBorder="1"/>
    <xf numFmtId="14" fontId="0" fillId="5" borderId="6" xfId="0" applyNumberFormat="1" applyFill="1" applyBorder="1" applyAlignment="1">
      <alignment horizontal="center" vertical="center"/>
    </xf>
    <xf numFmtId="44" fontId="0" fillId="5" borderId="6" xfId="1" applyFont="1" applyFill="1" applyBorder="1"/>
    <xf numFmtId="44" fontId="0" fillId="5" borderId="2" xfId="1" applyFont="1" applyFill="1" applyBorder="1"/>
    <xf numFmtId="44" fontId="0" fillId="5" borderId="7" xfId="1" applyFont="1" applyFill="1" applyBorder="1"/>
    <xf numFmtId="0" fontId="0" fillId="5" borderId="7" xfId="0" applyFill="1" applyBorder="1"/>
    <xf numFmtId="0" fontId="0" fillId="5" borderId="6" xfId="0" applyFill="1" applyBorder="1"/>
    <xf numFmtId="0" fontId="0" fillId="5" borderId="2" xfId="0" applyFill="1" applyBorder="1"/>
    <xf numFmtId="0" fontId="6" fillId="0" borderId="0" xfId="2" applyFont="1" applyAlignment="1">
      <alignment horizontal="center"/>
    </xf>
    <xf numFmtId="0" fontId="7" fillId="0" borderId="0" xfId="2" quotePrefix="1" applyFont="1" applyAlignment="1">
      <alignment horizontal="left"/>
    </xf>
    <xf numFmtId="0" fontId="6" fillId="0" borderId="0" xfId="2" applyFont="1"/>
    <xf numFmtId="0" fontId="7" fillId="0" borderId="0" xfId="2" applyFont="1" applyAlignment="1">
      <alignment horizontal="centerContinuous"/>
    </xf>
    <xf numFmtId="14" fontId="6" fillId="0" borderId="0" xfId="3" applyNumberFormat="1" applyFont="1"/>
    <xf numFmtId="0" fontId="6" fillId="0" borderId="0" xfId="3" applyFont="1"/>
    <xf numFmtId="0" fontId="6" fillId="0" borderId="0" xfId="2" quotePrefix="1" applyFont="1" applyAlignment="1">
      <alignment horizontal="left"/>
    </xf>
    <xf numFmtId="164" fontId="6" fillId="0" borderId="0" xfId="4" applyFont="1"/>
    <xf numFmtId="14" fontId="6" fillId="0" borderId="0" xfId="2" quotePrefix="1" applyNumberFormat="1" applyFont="1" applyAlignment="1">
      <alignment horizontal="left"/>
    </xf>
    <xf numFmtId="44" fontId="0" fillId="0" borderId="0" xfId="0" applyNumberFormat="1"/>
    <xf numFmtId="0" fontId="9" fillId="0" borderId="0" xfId="6"/>
    <xf numFmtId="1" fontId="9" fillId="8" borderId="0" xfId="6" applyNumberFormat="1" applyFill="1"/>
    <xf numFmtId="2" fontId="9" fillId="0" borderId="0" xfId="6" applyNumberFormat="1"/>
    <xf numFmtId="0" fontId="2" fillId="0" borderId="0" xfId="6" applyFont="1" applyAlignment="1">
      <alignment horizontal="center"/>
    </xf>
    <xf numFmtId="0" fontId="8" fillId="0" borderId="0" xfId="6" quotePrefix="1" applyFont="1" applyAlignment="1">
      <alignment horizontal="left"/>
    </xf>
    <xf numFmtId="0" fontId="8" fillId="0" borderId="0" xfId="8" applyNumberFormat="1" applyFont="1" applyAlignment="1">
      <alignment horizontal="center"/>
    </xf>
    <xf numFmtId="0" fontId="11" fillId="0" borderId="0" xfId="8" quotePrefix="1" applyNumberFormat="1" applyFont="1" applyAlignment="1">
      <alignment horizontal="center"/>
    </xf>
    <xf numFmtId="0" fontId="8" fillId="0" borderId="0" xfId="8" quotePrefix="1" applyNumberFormat="1" applyFont="1" applyAlignment="1">
      <alignment horizontal="center"/>
    </xf>
    <xf numFmtId="0" fontId="2" fillId="0" borderId="0" xfId="6" applyFont="1"/>
    <xf numFmtId="0" fontId="8" fillId="0" borderId="0" xfId="6" applyFont="1" applyAlignment="1">
      <alignment horizontal="center"/>
    </xf>
    <xf numFmtId="0" fontId="8" fillId="0" borderId="0" xfId="8" applyFont="1" applyAlignment="1">
      <alignment horizontal="center"/>
    </xf>
    <xf numFmtId="14" fontId="9" fillId="0" borderId="0" xfId="6" applyNumberFormat="1"/>
    <xf numFmtId="0" fontId="9" fillId="6" borderId="0" xfId="6" applyFill="1"/>
    <xf numFmtId="14" fontId="2" fillId="0" borderId="0" xfId="6" applyNumberFormat="1" applyFont="1"/>
    <xf numFmtId="166" fontId="2" fillId="0" borderId="0" xfId="9" quotePrefix="1" applyNumberFormat="1" applyFont="1" applyAlignment="1">
      <alignment horizontal="left"/>
    </xf>
    <xf numFmtId="0" fontId="2" fillId="0" borderId="0" xfId="6" applyNumberFormat="1" applyFont="1"/>
    <xf numFmtId="0" fontId="12" fillId="0" borderId="0" xfId="6" applyFont="1" applyAlignment="1">
      <alignment horizontal="center"/>
    </xf>
    <xf numFmtId="0" fontId="12" fillId="0" borderId="0" xfId="6" quotePrefix="1" applyFont="1" applyAlignment="1">
      <alignment horizontal="center"/>
    </xf>
    <xf numFmtId="0" fontId="12" fillId="0" borderId="0" xfId="6" applyFont="1" applyAlignment="1">
      <alignment horizontal="centerContinuous"/>
    </xf>
    <xf numFmtId="1" fontId="12" fillId="0" borderId="0" xfId="6" applyNumberFormat="1" applyFont="1" applyAlignment="1">
      <alignment horizontal="center"/>
    </xf>
    <xf numFmtId="0" fontId="10" fillId="0" borderId="0" xfId="8" applyFont="1"/>
    <xf numFmtId="166" fontId="10" fillId="0" borderId="0" xfId="9" applyNumberFormat="1" applyFont="1" applyAlignment="1">
      <alignment horizontal="left"/>
    </xf>
    <xf numFmtId="0" fontId="2" fillId="0" borderId="0" xfId="6" quotePrefix="1" applyFont="1" applyAlignment="1">
      <alignment horizontal="left"/>
    </xf>
    <xf numFmtId="166" fontId="0" fillId="0" borderId="0" xfId="9" quotePrefix="1" applyNumberFormat="1" applyFont="1" applyAlignment="1">
      <alignment horizontal="left"/>
    </xf>
    <xf numFmtId="2" fontId="2" fillId="0" borderId="0" xfId="6" quotePrefix="1" applyNumberFormat="1" applyFont="1" applyAlignment="1">
      <alignment horizontal="right"/>
    </xf>
    <xf numFmtId="0" fontId="9" fillId="9" borderId="0" xfId="6" applyFill="1"/>
    <xf numFmtId="0" fontId="10" fillId="9" borderId="0" xfId="8" applyFont="1" applyFill="1"/>
    <xf numFmtId="14" fontId="2" fillId="9" borderId="0" xfId="6" applyNumberFormat="1" applyFont="1" applyFill="1"/>
    <xf numFmtId="166" fontId="0" fillId="9" borderId="0" xfId="9" quotePrefix="1" applyNumberFormat="1" applyFont="1" applyFill="1" applyAlignment="1">
      <alignment horizontal="left"/>
    </xf>
    <xf numFmtId="2" fontId="9" fillId="9" borderId="0" xfId="6" applyNumberFormat="1" applyFill="1"/>
    <xf numFmtId="0" fontId="8" fillId="0" borderId="0" xfId="6" applyFont="1"/>
    <xf numFmtId="0" fontId="13" fillId="0" borderId="0" xfId="6" applyFont="1" applyAlignment="1">
      <alignment horizontal="center" vertical="center"/>
    </xf>
    <xf numFmtId="0" fontId="9" fillId="10" borderId="0" xfId="6" applyFill="1"/>
    <xf numFmtId="0" fontId="14" fillId="6" borderId="0" xfId="6" applyFont="1" applyFill="1"/>
    <xf numFmtId="0" fontId="9" fillId="6" borderId="0" xfId="6" quotePrefix="1" applyFill="1" applyAlignment="1">
      <alignment horizontal="left"/>
    </xf>
    <xf numFmtId="9" fontId="2" fillId="0" borderId="0" xfId="9" applyFont="1"/>
    <xf numFmtId="10" fontId="2" fillId="0" borderId="0" xfId="6" applyNumberFormat="1" applyFont="1"/>
    <xf numFmtId="0" fontId="8" fillId="10" borderId="0" xfId="8" applyNumberFormat="1" applyFont="1" applyFill="1" applyAlignment="1">
      <alignment horizontal="center"/>
    </xf>
    <xf numFmtId="167" fontId="14" fillId="0" borderId="0" xfId="6" applyNumberFormat="1" applyFont="1" applyAlignment="1">
      <alignment horizontal="center"/>
    </xf>
    <xf numFmtId="0" fontId="15" fillId="0" borderId="0" xfId="6" quotePrefix="1" applyFont="1" applyAlignment="1">
      <alignment horizontal="left"/>
    </xf>
    <xf numFmtId="168" fontId="16" fillId="10" borderId="0" xfId="6" applyNumberFormat="1" applyFont="1" applyFill="1"/>
    <xf numFmtId="167" fontId="9" fillId="10" borderId="0" xfId="6" applyNumberFormat="1" applyFill="1"/>
    <xf numFmtId="0" fontId="9" fillId="10" borderId="0" xfId="6" quotePrefix="1" applyFill="1" applyAlignment="1">
      <alignment horizontal="left"/>
    </xf>
    <xf numFmtId="2" fontId="9" fillId="10" borderId="0" xfId="6" applyNumberFormat="1" applyFill="1"/>
    <xf numFmtId="164" fontId="9" fillId="0" borderId="0" xfId="6" applyNumberFormat="1"/>
    <xf numFmtId="14" fontId="14" fillId="0" borderId="0" xfId="6" applyNumberFormat="1" applyFont="1"/>
    <xf numFmtId="0" fontId="14" fillId="0" borderId="0" xfId="6" applyFont="1"/>
    <xf numFmtId="167" fontId="14" fillId="0" borderId="0" xfId="6" applyNumberFormat="1" applyFont="1"/>
    <xf numFmtId="1" fontId="9" fillId="0" borderId="0" xfId="6" applyNumberFormat="1"/>
    <xf numFmtId="0" fontId="18" fillId="11" borderId="0" xfId="10" applyFont="1" applyFill="1"/>
    <xf numFmtId="0" fontId="17" fillId="0" borderId="0" xfId="10"/>
    <xf numFmtId="0" fontId="17" fillId="12" borderId="0" xfId="10" applyFill="1"/>
    <xf numFmtId="0" fontId="17" fillId="6" borderId="0" xfId="10" applyFill="1"/>
    <xf numFmtId="0" fontId="17" fillId="13" borderId="0" xfId="10" applyFill="1"/>
    <xf numFmtId="14" fontId="17" fillId="0" borderId="0" xfId="10" applyNumberFormat="1"/>
    <xf numFmtId="0" fontId="17" fillId="0" borderId="0" xfId="10" quotePrefix="1"/>
    <xf numFmtId="0" fontId="17" fillId="0" borderId="0" xfId="10" applyFill="1"/>
    <xf numFmtId="0" fontId="17" fillId="0" borderId="0" xfId="10" quotePrefix="1" applyFill="1"/>
    <xf numFmtId="0" fontId="17" fillId="8" borderId="0" xfId="10" applyFill="1"/>
    <xf numFmtId="2" fontId="17" fillId="0" borderId="0" xfId="10" applyNumberFormat="1"/>
    <xf numFmtId="165" fontId="0" fillId="0" borderId="0" xfId="0" applyNumberFormat="1"/>
    <xf numFmtId="14" fontId="0" fillId="5" borderId="11" xfId="0" applyNumberFormat="1" applyFill="1" applyBorder="1" applyAlignment="1">
      <alignment horizontal="center" vertical="center"/>
    </xf>
    <xf numFmtId="14" fontId="0" fillId="5" borderId="12" xfId="0" applyNumberFormat="1" applyFill="1" applyBorder="1" applyAlignment="1">
      <alignment horizontal="center" vertical="center"/>
    </xf>
    <xf numFmtId="44" fontId="0" fillId="5" borderId="14" xfId="1" applyFont="1" applyFill="1" applyBorder="1"/>
    <xf numFmtId="0" fontId="19" fillId="4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6" fillId="14" borderId="15" xfId="2" applyFont="1" applyFill="1" applyBorder="1" applyAlignment="1">
      <alignment horizontal="center" vertical="center"/>
    </xf>
    <xf numFmtId="0" fontId="0" fillId="7" borderId="0" xfId="0" applyFill="1"/>
    <xf numFmtId="0" fontId="19" fillId="2" borderId="10" xfId="0" applyFont="1" applyFill="1" applyBorder="1" applyAlignment="1">
      <alignment horizontal="center" vertical="center"/>
    </xf>
    <xf numFmtId="0" fontId="6" fillId="7" borderId="0" xfId="2" applyFont="1" applyFill="1" applyBorder="1" applyAlignment="1">
      <alignment horizontal="center" vertical="center"/>
    </xf>
    <xf numFmtId="14" fontId="20" fillId="0" borderId="0" xfId="6" applyNumberFormat="1" applyFont="1"/>
    <xf numFmtId="2" fontId="20" fillId="0" borderId="0" xfId="6" applyNumberFormat="1" applyFont="1"/>
    <xf numFmtId="1" fontId="20" fillId="0" borderId="8" xfId="6" applyNumberFormat="1" applyFont="1" applyBorder="1"/>
    <xf numFmtId="14" fontId="20" fillId="9" borderId="0" xfId="6" applyNumberFormat="1" applyFont="1" applyFill="1"/>
    <xf numFmtId="2" fontId="20" fillId="9" borderId="0" xfId="6" applyNumberFormat="1" applyFont="1" applyFill="1"/>
    <xf numFmtId="1" fontId="20" fillId="9" borderId="8" xfId="6" applyNumberFormat="1" applyFont="1" applyFill="1" applyBorder="1"/>
    <xf numFmtId="166" fontId="2" fillId="9" borderId="17" xfId="9" quotePrefix="1" applyNumberFormat="1" applyFont="1" applyFill="1" applyBorder="1" applyAlignment="1">
      <alignment horizontal="left"/>
    </xf>
    <xf numFmtId="166" fontId="2" fillId="9" borderId="18" xfId="9" quotePrefix="1" applyNumberFormat="1" applyFont="1" applyFill="1" applyBorder="1" applyAlignment="1">
      <alignment horizontal="left"/>
    </xf>
    <xf numFmtId="166" fontId="2" fillId="0" borderId="18" xfId="9" quotePrefix="1" applyNumberFormat="1" applyFont="1" applyBorder="1" applyAlignment="1">
      <alignment horizontal="left"/>
    </xf>
    <xf numFmtId="166" fontId="10" fillId="9" borderId="17" xfId="9" applyNumberFormat="1" applyFont="1" applyFill="1" applyBorder="1" applyAlignment="1">
      <alignment horizontal="left"/>
    </xf>
    <xf numFmtId="166" fontId="10" fillId="9" borderId="18" xfId="9" applyNumberFormat="1" applyFont="1" applyFill="1" applyBorder="1" applyAlignment="1">
      <alignment horizontal="left"/>
    </xf>
    <xf numFmtId="166" fontId="10" fillId="0" borderId="18" xfId="9" applyNumberFormat="1" applyFont="1" applyBorder="1" applyAlignment="1">
      <alignment horizontal="left"/>
    </xf>
    <xf numFmtId="0" fontId="9" fillId="7" borderId="0" xfId="6" applyFill="1"/>
    <xf numFmtId="0" fontId="21" fillId="0" borderId="0" xfId="6" applyFont="1" applyAlignment="1">
      <alignment horizontal="center"/>
    </xf>
    <xf numFmtId="14" fontId="0" fillId="0" borderId="0" xfId="0" applyNumberFormat="1"/>
    <xf numFmtId="8" fontId="0" fillId="0" borderId="0" xfId="0" applyNumberFormat="1"/>
    <xf numFmtId="0" fontId="2" fillId="0" borderId="0" xfId="6" applyNumberFormat="1" applyFont="1" applyFill="1"/>
    <xf numFmtId="2" fontId="9" fillId="0" borderId="0" xfId="6" applyNumberFormat="1" applyFill="1"/>
    <xf numFmtId="44" fontId="2" fillId="0" borderId="0" xfId="6" applyNumberFormat="1" applyFont="1"/>
    <xf numFmtId="43" fontId="0" fillId="5" borderId="5" xfId="11" applyFont="1" applyFill="1" applyBorder="1"/>
    <xf numFmtId="43" fontId="0" fillId="5" borderId="7" xfId="11" applyFont="1" applyFill="1" applyBorder="1"/>
    <xf numFmtId="2" fontId="9" fillId="15" borderId="0" xfId="6" applyNumberFormat="1" applyFill="1"/>
    <xf numFmtId="1" fontId="9" fillId="8" borderId="0" xfId="6" applyNumberFormat="1" applyFill="1" applyAlignment="1">
      <alignment horizontal="center" vertical="center"/>
    </xf>
    <xf numFmtId="44" fontId="0" fillId="5" borderId="2" xfId="1" applyNumberFormat="1" applyFont="1" applyFill="1" applyBorder="1" applyAlignment="1">
      <alignment horizontal="center" vertical="center"/>
    </xf>
    <xf numFmtId="2" fontId="2" fillId="0" borderId="0" xfId="6" applyNumberFormat="1" applyFont="1"/>
    <xf numFmtId="1" fontId="6" fillId="14" borderId="16" xfId="2" applyNumberFormat="1" applyFon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2" fontId="0" fillId="15" borderId="13" xfId="0" applyNumberFormat="1" applyFill="1" applyBorder="1" applyAlignment="1">
      <alignment horizontal="center" vertical="center"/>
    </xf>
    <xf numFmtId="0" fontId="9" fillId="0" borderId="0" xfId="6" applyAlignment="1">
      <alignment horizontal="center" textRotation="255" wrapText="1"/>
    </xf>
  </cellXfs>
  <cellStyles count="12">
    <cellStyle name="Euro" xfId="5"/>
    <cellStyle name="Euro 2" xfId="8"/>
    <cellStyle name="Milliers" xfId="11" builtinId="3"/>
    <cellStyle name="Milliers 2" xfId="4"/>
    <cellStyle name="Milliers 3" xfId="7"/>
    <cellStyle name="Monétaire" xfId="1" builtinId="4"/>
    <cellStyle name="Normal" xfId="0" builtinId="0"/>
    <cellStyle name="Normal 2" xfId="2"/>
    <cellStyle name="Normal 3" xfId="6"/>
    <cellStyle name="Normal 4" xfId="10"/>
    <cellStyle name="Normal_Feuil1" xfId="3"/>
    <cellStyle name="Pourcentage 2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5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500"/>
              <a:t>Chandeliers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5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0446282900588"/>
          <c:y val="0.1246268877469028"/>
          <c:w val="0.82022407127267083"/>
          <c:h val="0.76148857063431197"/>
        </c:manualLayout>
      </c:layout>
      <c:barChart>
        <c:barDir val="col"/>
        <c:grouping val="clustered"/>
        <c:varyColors val="0"/>
        <c:ser>
          <c:idx val="4"/>
          <c:order val="0"/>
          <c:tx>
            <c:v>Volume</c:v>
          </c:tx>
          <c:spPr>
            <a:gradFill rotWithShape="1">
              <a:gsLst>
                <a:gs pos="0">
                  <a:schemeClr val="accent6">
                    <a:shade val="53000"/>
                    <a:shade val="51000"/>
                    <a:satMod val="130000"/>
                  </a:schemeClr>
                </a:gs>
                <a:gs pos="80000">
                  <a:schemeClr val="accent6">
                    <a:shade val="53000"/>
                    <a:shade val="93000"/>
                    <a:satMod val="130000"/>
                  </a:schemeClr>
                </a:gs>
                <a:gs pos="100000">
                  <a:schemeClr val="accent6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6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6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6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44450" h="12700"/>
              </a:sp3d>
            </c:spPr>
          </c:dPt>
          <c:cat>
            <c:numRef>
              <c:f>Chanderliers!$R$7:$R$31</c:f>
              <c:numCache>
                <c:formatCode>m/d/yyyy</c:formatCode>
                <c:ptCount val="2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Chanderliers!$W$7:$W$31</c:f>
              <c:numCache>
                <c:formatCode>General</c:formatCode>
                <c:ptCount val="25"/>
                <c:pt idx="0">
                  <c:v>525478</c:v>
                </c:pt>
                <c:pt idx="1">
                  <c:v>660563</c:v>
                </c:pt>
                <c:pt idx="2">
                  <c:v>1922770</c:v>
                </c:pt>
                <c:pt idx="3">
                  <c:v>1012412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9"/>
        <c:overlap val="29"/>
        <c:axId val="180970512"/>
        <c:axId val="180966200"/>
      </c:barChart>
      <c:stockChart>
        <c:ser>
          <c:idx val="0"/>
          <c:order val="1"/>
          <c:tx>
            <c:v>Ouverture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Chanderliers!$R$7:$R$31</c:f>
              <c:numCache>
                <c:formatCode>m/d/yyyy</c:formatCode>
                <c:ptCount val="2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Chanderliers!$S$7:$S$31</c:f>
              <c:numCache>
                <c:formatCode>_("€"* #,##0.00_);_("€"* \(#,##0.00\);_("€"* "-"??_);_(@_)</c:formatCode>
                <c:ptCount val="25"/>
                <c:pt idx="0">
                  <c:v>38.555</c:v>
                </c:pt>
                <c:pt idx="1">
                  <c:v>38.799999999999997</c:v>
                </c:pt>
                <c:pt idx="2">
                  <c:v>39</c:v>
                </c:pt>
                <c:pt idx="3">
                  <c:v>37.700000000000003</c:v>
                </c:pt>
              </c:numCache>
            </c:numRef>
          </c:val>
          <c:smooth val="0"/>
        </c:ser>
        <c:ser>
          <c:idx val="1"/>
          <c:order val="2"/>
          <c:tx>
            <c:v>Maximum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Chanderliers!$R$7:$R$31</c:f>
              <c:numCache>
                <c:formatCode>m/d/yyyy</c:formatCode>
                <c:ptCount val="2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Chanderliers!$T$7:$T$31</c:f>
              <c:numCache>
                <c:formatCode>_("€"* #,##0.00_);_("€"* \(#,##0.00\);_("€"* "-"??_);_(@_)</c:formatCode>
                <c:ptCount val="25"/>
                <c:pt idx="0">
                  <c:v>38.729999999999997</c:v>
                </c:pt>
                <c:pt idx="1">
                  <c:v>38.979999999999997</c:v>
                </c:pt>
                <c:pt idx="2">
                  <c:v>39</c:v>
                </c:pt>
                <c:pt idx="3">
                  <c:v>37.884999999999998</c:v>
                </c:pt>
              </c:numCache>
            </c:numRef>
          </c:val>
          <c:smooth val="0"/>
        </c:ser>
        <c:ser>
          <c:idx val="2"/>
          <c:order val="3"/>
          <c:tx>
            <c:v>Minimum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Chanderliers!$R$7:$R$31</c:f>
              <c:numCache>
                <c:formatCode>m/d/yyyy</c:formatCode>
                <c:ptCount val="2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Chanderliers!$U$7:$U$31</c:f>
              <c:numCache>
                <c:formatCode>_("€"* #,##0.00_);_("€"* \(#,##0.00\);_("€"* "-"??_);_(@_)</c:formatCode>
                <c:ptCount val="25"/>
                <c:pt idx="0">
                  <c:v>38.265000000000001</c:v>
                </c:pt>
                <c:pt idx="1">
                  <c:v>38.454999999999998</c:v>
                </c:pt>
                <c:pt idx="2">
                  <c:v>37.365000000000002</c:v>
                </c:pt>
                <c:pt idx="3">
                  <c:v>37.369999999999997</c:v>
                </c:pt>
              </c:numCache>
            </c:numRef>
          </c:val>
          <c:smooth val="0"/>
        </c:ser>
        <c:ser>
          <c:idx val="3"/>
          <c:order val="4"/>
          <c:tx>
            <c:v>Fermeture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Chanderliers!$R$7:$R$31</c:f>
              <c:numCache>
                <c:formatCode>m/d/yyyy</c:formatCode>
                <c:ptCount val="2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Chanderliers!$V$7:$V$31</c:f>
              <c:numCache>
                <c:formatCode>_("€"* #,##0.00_);_("€"* \(#,##0.00\);_("€"* "-"??_);_(@_)</c:formatCode>
                <c:ptCount val="2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lt1"/>
              </a:solidFill>
              <a:round/>
            </a:ln>
            <a:effectLst/>
          </c:spPr>
        </c:hiLowLines>
        <c:upDownBars>
          <c:gapWidth val="150"/>
          <c:upBars>
            <c:spPr>
              <a:gradFill>
                <a:gsLst>
                  <a:gs pos="100000">
                    <a:schemeClr val="bg1">
                      <a:lumMod val="50000"/>
                    </a:schemeClr>
                  </a:gs>
                  <a:gs pos="0">
                    <a:schemeClr val="lt1"/>
                  </a:gs>
                </a:gsLst>
                <a:path path="circle">
                  <a:fillToRect l="50000" t="50000" r="50000" b="50000"/>
                </a:path>
              </a:gra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upBars>
          <c:downBars>
            <c:spPr>
              <a:gradFill>
                <a:gsLst>
                  <a:gs pos="100000">
                    <a:schemeClr val="bg1">
                      <a:lumMod val="50000"/>
                    </a:schemeClr>
                  </a:gs>
                  <a:gs pos="100000">
                    <a:srgbClr val="7F7F7F">
                      <a:lumMod val="50000"/>
                    </a:srgbClr>
                  </a:gs>
                  <a:gs pos="100000">
                    <a:schemeClr val="bg1">
                      <a:lumMod val="50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path path="circle">
                  <a:fillToRect l="50000" t="50000" r="50000" b="50000"/>
                </a:path>
              </a:gradFill>
              <a:ln w="9525">
                <a:solidFill>
                  <a:schemeClr val="dk1">
                    <a:lumMod val="75000"/>
                    <a:lumOff val="25000"/>
                  </a:schemeClr>
                </a:solidFill>
              </a:ln>
              <a:effectLst/>
            </c:spPr>
          </c:downBars>
        </c:upDownBars>
        <c:axId val="180968160"/>
        <c:axId val="180965416"/>
      </c:stockChart>
      <c:dateAx>
        <c:axId val="18097051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6200"/>
        <c:crosses val="autoZero"/>
        <c:auto val="1"/>
        <c:lblOffset val="100"/>
        <c:baseTimeUnit val="days"/>
        <c:majorUnit val="1"/>
        <c:minorUnit val="1"/>
      </c:dateAx>
      <c:valAx>
        <c:axId val="180966200"/>
        <c:scaling>
          <c:orientation val="minMax"/>
          <c:max val="100000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high"/>
        <c:spPr>
          <a:noFill/>
          <a:ln>
            <a:solidFill>
              <a:schemeClr val="accent1"/>
            </a:solidFill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5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70512"/>
        <c:crosses val="autoZero"/>
        <c:crossBetween val="between"/>
      </c:valAx>
      <c:catAx>
        <c:axId val="180968160"/>
        <c:scaling>
          <c:orientation val="maxMin"/>
        </c:scaling>
        <c:delete val="1"/>
        <c:axPos val="b"/>
        <c:numFmt formatCode="m/d/yyyy" sourceLinked="1"/>
        <c:majorTickMark val="none"/>
        <c:minorTickMark val="none"/>
        <c:tickLblPos val="nextTo"/>
        <c:crossAx val="180965416"/>
        <c:crosses val="autoZero"/>
        <c:auto val="0"/>
        <c:lblAlgn val="ctr"/>
        <c:lblOffset val="100"/>
        <c:noMultiLvlLbl val="0"/>
      </c:catAx>
      <c:valAx>
        <c:axId val="18096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20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816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5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500"/>
              <a:t>Bollinger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Bollinger!$T$9</c:f>
              <c:strCache>
                <c:ptCount val="1"/>
                <c:pt idx="0">
                  <c:v>Inférieur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cat>
            <c:numRef>
              <c:f>Bollinger!$S$10:$S$14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  <c:pt idx="4">
                  <c:v>42790</c:v>
                </c:pt>
              </c:numCache>
            </c:numRef>
          </c:cat>
          <c:val>
            <c:numRef>
              <c:f>Bollinger!$T$10:$T$14</c:f>
              <c:numCache>
                <c:formatCode>_("€"* #,##0.00_);_("€"* \(#,##0.00\);_("€"* "-"??_);_(@_)</c:formatCode>
                <c:ptCount val="5"/>
                <c:pt idx="0">
                  <c:v>5</c:v>
                </c:pt>
                <c:pt idx="1">
                  <c:v>15</c:v>
                </c:pt>
                <c:pt idx="2">
                  <c:v>15</c:v>
                </c:pt>
                <c:pt idx="3">
                  <c:v>30</c:v>
                </c:pt>
                <c:pt idx="4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Bollinger!$U$9</c:f>
              <c:strCache>
                <c:ptCount val="1"/>
                <c:pt idx="0">
                  <c:v>Moyenne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cat>
            <c:numRef>
              <c:f>Bollinger!$S$10:$S$14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  <c:pt idx="4">
                  <c:v>42790</c:v>
                </c:pt>
              </c:numCache>
            </c:numRef>
          </c:cat>
          <c:val>
            <c:numRef>
              <c:f>Bollinger!$U$10:$U$14</c:f>
              <c:numCache>
                <c:formatCode>0.00</c:formatCode>
                <c:ptCount val="5"/>
                <c:pt idx="0">
                  <c:v>5</c:v>
                </c:pt>
                <c:pt idx="1">
                  <c:v>15</c:v>
                </c:pt>
                <c:pt idx="2">
                  <c:v>25</c:v>
                </c:pt>
                <c:pt idx="3">
                  <c:v>35</c:v>
                </c:pt>
                <c:pt idx="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Bollinger!$V$9</c:f>
              <c:strCache>
                <c:ptCount val="1"/>
                <c:pt idx="0">
                  <c:v>Supérieur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cat>
            <c:numRef>
              <c:f>Bollinger!$S$10:$S$14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  <c:pt idx="4">
                  <c:v>42790</c:v>
                </c:pt>
              </c:numCache>
            </c:numRef>
          </c:cat>
          <c:val>
            <c:numRef>
              <c:f>Bollinger!$V$10:$V$14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970120"/>
        <c:axId val="180965024"/>
      </c:lineChart>
      <c:dateAx>
        <c:axId val="1809701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27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5024"/>
        <c:crosses val="autoZero"/>
        <c:auto val="1"/>
        <c:lblOffset val="100"/>
        <c:baseTimeUnit val="days"/>
      </c:dateAx>
      <c:valAx>
        <c:axId val="18096502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70120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Moyennes mobiles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4"/>
          <c:order val="1"/>
          <c:tx>
            <c:strRef>
              <c:f>'Moyennes mobiles'!$N$6</c:f>
              <c:strCache>
                <c:ptCount val="1"/>
                <c:pt idx="0">
                  <c:v>MM Arithmetique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cat>
            <c:numRef>
              <c:f>'Moyennes mobiles'!$L$7:$L$10</c:f>
              <c:numCache>
                <c:formatCode>m/d/yyyy</c:formatCode>
                <c:ptCount val="4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'Moyennes mobiles'!$O$7:$O$10</c:f>
            </c:numRef>
          </c:val>
          <c:smooth val="0"/>
        </c:ser>
        <c:ser>
          <c:idx val="6"/>
          <c:order val="3"/>
          <c:tx>
            <c:strRef>
              <c:f>'Moyennes mobiles'!$N$6</c:f>
              <c:strCache>
                <c:ptCount val="1"/>
                <c:pt idx="0">
                  <c:v>MM Arithmetique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cat>
            <c:numRef>
              <c:f>'Moyennes mobiles'!$L$7:$L$10</c:f>
              <c:numCache>
                <c:formatCode>m/d/yyyy</c:formatCode>
                <c:ptCount val="4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'Moyennes mobiles'!$N$7:$N$10</c:f>
              <c:numCache>
                <c:formatCode>0.00</c:formatCode>
                <c:ptCount val="4"/>
                <c:pt idx="0">
                  <c:v>5</c:v>
                </c:pt>
                <c:pt idx="1">
                  <c:v>15</c:v>
                </c:pt>
                <c:pt idx="2">
                  <c:v>25</c:v>
                </c:pt>
                <c:pt idx="3">
                  <c:v>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964240"/>
        <c:axId val="1809689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'Moyennes mobiles'!$M$6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34925" cap="rnd">
                    <a:solidFill>
                      <a:schemeClr val="accent1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'Moyennes mobiles'!$L$7:$L$8</c15:sqref>
                        </c15:formulaRef>
                      </c:ext>
                    </c:extLst>
                    <c:numCache>
                      <c:formatCode>m/d/yyyy</c:formatCode>
                      <c:ptCount val="2"/>
                      <c:pt idx="0">
                        <c:v>42786</c:v>
                      </c:pt>
                      <c:pt idx="1">
                        <c:v>42787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'Moyennes mobiles'!$M$7:$M$8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'Moyennes mobiles'!#REF!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34925" cap="rnd">
                    <a:solidFill>
                      <a:schemeClr val="accent3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'Moyennes mobiles'!$L$7:$L$8</c15:sqref>
                        </c15:formulaRef>
                      </c:ext>
                    </c:extLst>
                    <c:numCache>
                      <c:formatCode>m/d/yyyy</c:formatCode>
                      <c:ptCount val="2"/>
                      <c:pt idx="0">
                        <c:v>42786</c:v>
                      </c:pt>
                      <c:pt idx="1">
                        <c:v>42787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'Moyennes mobiles'!#REF!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dateAx>
        <c:axId val="18096424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8944"/>
        <c:crosses val="autoZero"/>
        <c:auto val="1"/>
        <c:lblOffset val="100"/>
        <c:baseTimeUnit val="days"/>
      </c:dateAx>
      <c:valAx>
        <c:axId val="18096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4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288443638167999E-2"/>
          <c:y val="7.0987868284228775E-2"/>
          <c:w val="0.86486638665960491"/>
          <c:h val="0.81790369979654887"/>
        </c:manualLayout>
      </c:layout>
      <c:scatterChart>
        <c:scatterStyle val="lineMarker"/>
        <c:varyColors val="0"/>
        <c:ser>
          <c:idx val="1"/>
          <c:order val="0"/>
          <c:tx>
            <c:strRef>
              <c:f>RSI!$X$7</c:f>
              <c:strCache>
                <c:ptCount val="1"/>
                <c:pt idx="0">
                  <c:v>Moy Mob Arithmetique27 cours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RSI!$V$8:$V$71</c:f>
              <c:numCache>
                <c:formatCode>m/d/yyyy</c:formatCode>
                <c:ptCount val="64"/>
                <c:pt idx="1">
                  <c:v>42786</c:v>
                </c:pt>
                <c:pt idx="2">
                  <c:v>42787</c:v>
                </c:pt>
                <c:pt idx="3">
                  <c:v>42788</c:v>
                </c:pt>
                <c:pt idx="4">
                  <c:v>42789</c:v>
                </c:pt>
                <c:pt idx="5">
                  <c:v>42790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xVal>
          <c:yVal>
            <c:numRef>
              <c:f>RSI!$X$8:$X$71</c:f>
              <c:numCache>
                <c:formatCode>0.0%</c:formatCode>
                <c:ptCount val="64"/>
                <c:pt idx="1">
                  <c:v>0.4285714285714286</c:v>
                </c:pt>
                <c:pt idx="2">
                  <c:v>0.33333333333333337</c:v>
                </c:pt>
                <c:pt idx="3">
                  <c:v>0.19999999999999996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RSI!$Z$7</c:f>
              <c:strCache>
                <c:ptCount val="1"/>
                <c:pt idx="0">
                  <c:v>RSI de Wilder14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RSI!$V$8:$V$71</c:f>
              <c:numCache>
                <c:formatCode>m/d/yyyy</c:formatCode>
                <c:ptCount val="64"/>
                <c:pt idx="1">
                  <c:v>42786</c:v>
                </c:pt>
                <c:pt idx="2">
                  <c:v>42787</c:v>
                </c:pt>
                <c:pt idx="3">
                  <c:v>42788</c:v>
                </c:pt>
                <c:pt idx="4">
                  <c:v>42789</c:v>
                </c:pt>
                <c:pt idx="5">
                  <c:v>42790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xVal>
          <c:yVal>
            <c:numRef>
              <c:f>RSI!$Z$8:$Z$71</c:f>
              <c:numCache>
                <c:formatCode>0.0%</c:formatCode>
                <c:ptCount val="64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0.3931553049151324</c:v>
                </c:pt>
                <c:pt idx="5">
                  <c:v>0.3931553049151324</c:v>
                </c:pt>
                <c:pt idx="6">
                  <c:v>0.3931553049151324</c:v>
                </c:pt>
                <c:pt idx="7">
                  <c:v>0.39315530491513251</c:v>
                </c:pt>
                <c:pt idx="8">
                  <c:v>0.39315530491513251</c:v>
                </c:pt>
                <c:pt idx="9">
                  <c:v>0.39315530491513251</c:v>
                </c:pt>
                <c:pt idx="10">
                  <c:v>0.39315530491513251</c:v>
                </c:pt>
                <c:pt idx="11">
                  <c:v>0.39315530491513251</c:v>
                </c:pt>
                <c:pt idx="12">
                  <c:v>0.39315530491513251</c:v>
                </c:pt>
                <c:pt idx="13">
                  <c:v>0.39315530491513251</c:v>
                </c:pt>
                <c:pt idx="14">
                  <c:v>0.39315530491513251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964632"/>
        <c:axId val="180963456"/>
      </c:scatterChart>
      <c:valAx>
        <c:axId val="180964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3456"/>
        <c:crosses val="autoZero"/>
        <c:crossBetween val="midCat"/>
      </c:valAx>
      <c:valAx>
        <c:axId val="18096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964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528255656151096"/>
          <c:y val="6.7987200900586783E-2"/>
          <c:w val="0.40827497458054152"/>
          <c:h val="5.24479195345337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28309572301425E-2"/>
          <c:y val="7.9584909549547111E-2"/>
          <c:w val="0.88594704684317716"/>
          <c:h val="0.79584909549547111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[rsi.xls]Graphique!#REF!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'Stop an reverse'!$O$8:$O$69</c:f>
              <c:numCache>
                <c:formatCode>0.00</c:formatCode>
                <c:ptCount val="6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[rsi.xls]Graphique!#REF!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[rsi.xls]Graphique!#REF!</c:f>
              <c:numCache>
                <c:formatCode>0.00</c:formatCode>
                <c:ptCount val="1"/>
                <c:pt idx="0">
                  <c:v>1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[rsi.xls]Graphique!#REF!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[rsi.xls]Graphique!#REF!</c:f>
              <c:numCache>
                <c:formatCode>0.00</c:formatCode>
                <c:ptCount val="1"/>
                <c:pt idx="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376656"/>
        <c:axId val="257380576"/>
      </c:scatterChart>
      <c:valAx>
        <c:axId val="25737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380576"/>
        <c:crosses val="autoZero"/>
        <c:crossBetween val="midCat"/>
      </c:valAx>
      <c:valAx>
        <c:axId val="257380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3766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7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657811620357712E-2"/>
          <c:y val="6.25E-2"/>
          <c:w val="0.87571783479273235"/>
          <c:h val="0.83967391304347827"/>
        </c:manualLayout>
      </c:layout>
      <c:scatterChart>
        <c:scatterStyle val="lineMarker"/>
        <c:varyColors val="0"/>
        <c:ser>
          <c:idx val="0"/>
          <c:order val="0"/>
          <c:tx>
            <c:strRef>
              <c:f>'Stop an reverse'!$O$7</c:f>
              <c:strCache>
                <c:ptCount val="1"/>
                <c:pt idx="0">
                  <c:v>cloture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'Stop an reverse'!$K$8:$K$72</c:f>
              <c:numCache>
                <c:formatCode>m/d/yyyy</c:formatCode>
                <c:ptCount val="6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xVal>
          <c:yVal>
            <c:numRef>
              <c:f>'Stop an reverse'!$O$8:$O$72</c:f>
              <c:numCache>
                <c:formatCode>0.00</c:formatCode>
                <c:ptCount val="6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'Stop an reverse'!$U$7</c:f>
              <c:strCache>
                <c:ptCount val="1"/>
                <c:pt idx="0">
                  <c:v>Hausse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'Stop an reverse'!$K$8:$K$72</c:f>
              <c:numCache>
                <c:formatCode>m/d/yyyy</c:formatCode>
                <c:ptCount val="6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xVal>
          <c:yVal>
            <c:numRef>
              <c:f>'Stop an reverse'!$U$8:$U$72</c:f>
              <c:numCache>
                <c:formatCode>General</c:formatCode>
                <c:ptCount val="65"/>
                <c:pt idx="2">
                  <c:v>30</c:v>
                </c:pt>
                <c:pt idx="3">
                  <c:v>30.18</c:v>
                </c:pt>
              </c:numCache>
            </c:numRef>
          </c:yVal>
          <c:smooth val="0"/>
        </c:ser>
        <c:ser>
          <c:idx val="2"/>
          <c:order val="2"/>
          <c:tx>
            <c:v>Baisse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'Stop an reverse'!$K$8:$K$72</c:f>
              <c:numCache>
                <c:formatCode>m/d/yyyy</c:formatCode>
                <c:ptCount val="6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xVal>
          <c:yVal>
            <c:numRef>
              <c:f>'Stop an reverse'!$T$8:$T$72</c:f>
              <c:numCache>
                <c:formatCode>0.0</c:formatCode>
                <c:ptCount val="65"/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382144"/>
        <c:axId val="257380184"/>
      </c:scatterChart>
      <c:valAx>
        <c:axId val="257382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380184"/>
        <c:crosses val="autoZero"/>
        <c:crossBetween val="midCat"/>
      </c:valAx>
      <c:valAx>
        <c:axId val="257380184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382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6240346530110316"/>
          <c:y val="4.3930731484651341E-2"/>
          <c:w val="0.32880612301084744"/>
          <c:h val="6.11417322834645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Dow</a:t>
            </a:r>
          </a:p>
          <a:p>
            <a:pPr>
              <a:defRPr/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390026246719161"/>
          <c:y val="0.11615740740740743"/>
          <c:w val="0.84165529308836395"/>
          <c:h val="0.46477580927384077"/>
        </c:manualLayout>
      </c:layout>
      <c:lineChart>
        <c:grouping val="standard"/>
        <c:varyColors val="0"/>
        <c:ser>
          <c:idx val="0"/>
          <c:order val="0"/>
          <c:tx>
            <c:strRef>
              <c:f>Dow!$V$1</c:f>
              <c:strCache>
                <c:ptCount val="1"/>
                <c:pt idx="0">
                  <c:v>Valeur fermeture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Dow!$U$2:$U$6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Dow!$V$2:$V$6</c:f>
              <c:numCache>
                <c:formatCode>_("€"* #,##0.00_);_("€"* \(#,##0.00\);_("€"* "-"??_);_(@_)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Dow!$W$1</c:f>
              <c:strCache>
                <c:ptCount val="1"/>
                <c:pt idx="0">
                  <c:v>Valeur minimum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Dow!$U$2:$U$6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Dow!$W$2:$W$6</c:f>
              <c:numCache>
                <c:formatCode>_("€"* #,##0.00_);_("€"* \(#,##0.00\);_("€"* "-"??_);_(@_)</c:formatCode>
                <c:ptCount val="5"/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Dow!$X$1</c:f>
              <c:strCache>
                <c:ptCount val="1"/>
                <c:pt idx="0">
                  <c:v>Valeur maximum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Dow!$U$2:$U$6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Dow!$X$2:$X$6</c:f>
              <c:numCache>
                <c:formatCode>_("€"* #,##0.00_);_("€"* \(#,##0.00\);_("€"* "-"??_);_(@_)</c:formatCode>
                <c:ptCount val="5"/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40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Dow!$Y$1</c:f>
              <c:strCache>
                <c:ptCount val="1"/>
                <c:pt idx="0">
                  <c:v>Drawdown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Dow!$U$2:$U$6</c:f>
              <c:numCache>
                <c:formatCode>m/d/yyyy</c:formatCode>
                <c:ptCount val="5"/>
                <c:pt idx="0">
                  <c:v>42786</c:v>
                </c:pt>
                <c:pt idx="1">
                  <c:v>42787</c:v>
                </c:pt>
                <c:pt idx="2">
                  <c:v>42788</c:v>
                </c:pt>
                <c:pt idx="3">
                  <c:v>42789</c:v>
                </c:pt>
              </c:numCache>
            </c:numRef>
          </c:cat>
          <c:val>
            <c:numRef>
              <c:f>Dow!$Y$2:$Y$6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7382928"/>
        <c:axId val="257376264"/>
      </c:lineChart>
      <c:dateAx>
        <c:axId val="2573829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376264"/>
        <c:crosses val="autoZero"/>
        <c:auto val="1"/>
        <c:lblOffset val="100"/>
        <c:baseTimeUnit val="days"/>
      </c:dateAx>
      <c:valAx>
        <c:axId val="25737626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38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174625</xdr:rowOff>
    </xdr:from>
    <xdr:to>
      <xdr:col>15</xdr:col>
      <xdr:colOff>4658591</xdr:colOff>
      <xdr:row>41</xdr:row>
      <xdr:rowOff>47624</xdr:rowOff>
    </xdr:to>
    <xdr:graphicFrame macro="">
      <xdr:nvGraphicFramePr>
        <xdr:cNvPr id="3" name="Graphique 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34636</xdr:colOff>
      <xdr:row>44</xdr:row>
      <xdr:rowOff>121227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40341</xdr:rowOff>
    </xdr:from>
    <xdr:to>
      <xdr:col>10</xdr:col>
      <xdr:colOff>829234</xdr:colOff>
      <xdr:row>26</xdr:row>
      <xdr:rowOff>22411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792816</xdr:colOff>
      <xdr:row>23</xdr:row>
      <xdr:rowOff>119343</xdr:rowOff>
    </xdr:to>
    <xdr:graphicFrame macro="">
      <xdr:nvGraphicFramePr>
        <xdr:cNvPr id="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428625</xdr:colOff>
      <xdr:row>49</xdr:row>
      <xdr:rowOff>9525</xdr:rowOff>
    </xdr:from>
    <xdr:to>
      <xdr:col>47</xdr:col>
      <xdr:colOff>304800</xdr:colOff>
      <xdr:row>73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8</xdr:col>
      <xdr:colOff>104775</xdr:colOff>
      <xdr:row>30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495300</xdr:colOff>
      <xdr:row>27</xdr:row>
      <xdr:rowOff>161924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8"/>
  <sheetViews>
    <sheetView tabSelected="1" zoomScale="70" zoomScaleNormal="70" workbookViewId="0">
      <selection activeCell="E8" sqref="E8"/>
    </sheetView>
  </sheetViews>
  <sheetFormatPr baseColWidth="10" defaultColWidth="9" defaultRowHeight="15" x14ac:dyDescent="0.25"/>
  <cols>
    <col min="1" max="1" width="16.75" customWidth="1"/>
    <col min="2" max="2" width="23.125" bestFit="1" customWidth="1"/>
    <col min="3" max="3" width="25.875" bestFit="1" customWidth="1"/>
    <col min="4" max="4" width="25.625" bestFit="1" customWidth="1"/>
    <col min="5" max="5" width="24.25" bestFit="1" customWidth="1"/>
    <col min="6" max="6" width="20.75" customWidth="1"/>
    <col min="7" max="7" width="15.625" customWidth="1"/>
    <col min="16" max="16" width="19.625" customWidth="1"/>
    <col min="19" max="19" width="11.75" bestFit="1" customWidth="1"/>
  </cols>
  <sheetData>
    <row r="2" spans="1:19" x14ac:dyDescent="0.25">
      <c r="A2" t="s">
        <v>5</v>
      </c>
    </row>
    <row r="3" spans="1:19" x14ac:dyDescent="0.25">
      <c r="A3" t="s">
        <v>6</v>
      </c>
    </row>
    <row r="5" spans="1:19" ht="15.75" thickBot="1" x14ac:dyDescent="0.3"/>
    <row r="6" spans="1:19" ht="19.5" thickBot="1" x14ac:dyDescent="0.35">
      <c r="A6" s="87" t="s">
        <v>0</v>
      </c>
      <c r="B6" s="88" t="s">
        <v>2</v>
      </c>
      <c r="C6" s="88" t="s">
        <v>4</v>
      </c>
      <c r="D6" s="88" t="s">
        <v>1</v>
      </c>
      <c r="E6" s="88" t="s">
        <v>3</v>
      </c>
      <c r="F6" s="89" t="s">
        <v>7</v>
      </c>
    </row>
    <row r="7" spans="1:19" x14ac:dyDescent="0.25">
      <c r="A7" s="1">
        <v>42786</v>
      </c>
      <c r="B7" s="2">
        <v>38.555</v>
      </c>
      <c r="C7" s="3">
        <v>38.729999999999997</v>
      </c>
      <c r="D7" s="3">
        <v>38.265000000000001</v>
      </c>
      <c r="E7" s="4">
        <v>10</v>
      </c>
      <c r="F7" s="117">
        <v>525478</v>
      </c>
    </row>
    <row r="8" spans="1:19" x14ac:dyDescent="0.25">
      <c r="A8" s="1">
        <v>42787</v>
      </c>
      <c r="B8" s="7">
        <v>38.799999999999997</v>
      </c>
      <c r="C8" s="8">
        <v>38.979999999999997</v>
      </c>
      <c r="D8" s="8">
        <v>38.454999999999998</v>
      </c>
      <c r="E8" s="9">
        <v>20</v>
      </c>
      <c r="F8" s="118">
        <v>660563</v>
      </c>
    </row>
    <row r="9" spans="1:19" x14ac:dyDescent="0.25">
      <c r="A9" s="1">
        <v>42788</v>
      </c>
      <c r="B9" s="2">
        <v>39</v>
      </c>
      <c r="C9" s="3">
        <v>39</v>
      </c>
      <c r="D9" s="3">
        <v>37.365000000000002</v>
      </c>
      <c r="E9" s="4">
        <v>30</v>
      </c>
      <c r="F9" s="117">
        <v>1922770</v>
      </c>
    </row>
    <row r="10" spans="1:19" x14ac:dyDescent="0.25">
      <c r="A10" s="1">
        <v>42789</v>
      </c>
      <c r="B10" s="2">
        <v>37.700000000000003</v>
      </c>
      <c r="C10" s="3">
        <v>37.884999999999998</v>
      </c>
      <c r="D10" s="3">
        <v>37.369999999999997</v>
      </c>
      <c r="E10" s="4">
        <v>40</v>
      </c>
      <c r="F10" s="117">
        <v>1012412</v>
      </c>
    </row>
    <row r="11" spans="1:19" x14ac:dyDescent="0.25">
      <c r="A11" s="1">
        <v>42790</v>
      </c>
      <c r="B11" s="7"/>
      <c r="C11" s="8"/>
      <c r="D11" s="8"/>
      <c r="E11" s="9"/>
      <c r="F11" s="10"/>
    </row>
    <row r="12" spans="1:19" x14ac:dyDescent="0.25">
      <c r="A12" s="1"/>
      <c r="B12" s="7"/>
      <c r="C12" s="8"/>
      <c r="D12" s="8"/>
      <c r="E12" s="9"/>
      <c r="F12" s="10"/>
    </row>
    <row r="13" spans="1:19" x14ac:dyDescent="0.25">
      <c r="A13" s="1"/>
      <c r="B13" s="7"/>
      <c r="C13" s="8"/>
      <c r="D13" s="8"/>
      <c r="E13" s="9"/>
      <c r="F13" s="10"/>
      <c r="P13" s="112"/>
      <c r="Q13" s="113"/>
      <c r="R13" s="113"/>
      <c r="S13" s="113"/>
    </row>
    <row r="14" spans="1:19" x14ac:dyDescent="0.25">
      <c r="A14" s="1"/>
      <c r="B14" s="7"/>
      <c r="C14" s="8"/>
      <c r="D14" s="8"/>
      <c r="E14" s="9"/>
      <c r="F14" s="10"/>
      <c r="P14" s="112"/>
      <c r="Q14" s="113"/>
      <c r="R14" s="113"/>
      <c r="S14" s="113"/>
    </row>
    <row r="15" spans="1:19" x14ac:dyDescent="0.25">
      <c r="A15" s="1"/>
      <c r="B15" s="7"/>
      <c r="C15" s="8"/>
      <c r="D15" s="8"/>
      <c r="E15" s="9"/>
      <c r="F15" s="10"/>
      <c r="P15" s="112"/>
      <c r="Q15" s="113"/>
      <c r="R15" s="113"/>
      <c r="S15" s="113"/>
    </row>
    <row r="16" spans="1:19" x14ac:dyDescent="0.25">
      <c r="A16" s="1"/>
      <c r="B16" s="11"/>
      <c r="C16" s="12"/>
      <c r="D16" s="12"/>
      <c r="E16" s="10"/>
      <c r="F16" s="10"/>
      <c r="P16" s="112"/>
      <c r="Q16" s="113"/>
      <c r="R16" s="113"/>
      <c r="S16" s="113"/>
    </row>
    <row r="17" spans="1:6" x14ac:dyDescent="0.25">
      <c r="A17" s="1"/>
      <c r="B17" s="11"/>
      <c r="C17" s="12"/>
      <c r="D17" s="12"/>
      <c r="E17" s="10"/>
      <c r="F17" s="10"/>
    </row>
    <row r="18" spans="1:6" x14ac:dyDescent="0.25">
      <c r="A18" s="1"/>
      <c r="B18" s="11"/>
      <c r="C18" s="12"/>
      <c r="D18" s="12"/>
      <c r="E18" s="10"/>
      <c r="F18" s="10"/>
    </row>
    <row r="19" spans="1:6" x14ac:dyDescent="0.25">
      <c r="A19" s="1"/>
      <c r="B19" s="11"/>
      <c r="C19" s="12"/>
      <c r="D19" s="12"/>
      <c r="E19" s="10"/>
      <c r="F19" s="10"/>
    </row>
    <row r="20" spans="1:6" x14ac:dyDescent="0.25">
      <c r="A20" s="1"/>
      <c r="B20" s="11"/>
      <c r="C20" s="12"/>
      <c r="D20" s="12"/>
      <c r="E20" s="10"/>
      <c r="F20" s="10"/>
    </row>
    <row r="21" spans="1:6" x14ac:dyDescent="0.25">
      <c r="A21" s="1"/>
      <c r="B21" s="11"/>
      <c r="C21" s="12"/>
      <c r="D21" s="12"/>
      <c r="E21" s="10"/>
      <c r="F21" s="10"/>
    </row>
    <row r="22" spans="1:6" x14ac:dyDescent="0.25">
      <c r="A22" s="1"/>
      <c r="B22" s="11"/>
      <c r="C22" s="12"/>
      <c r="D22" s="12"/>
      <c r="E22" s="10"/>
      <c r="F22" s="10"/>
    </row>
    <row r="23" spans="1:6" x14ac:dyDescent="0.25">
      <c r="A23" s="1"/>
      <c r="B23" s="11"/>
      <c r="C23" s="12"/>
      <c r="D23" s="12"/>
      <c r="E23" s="10"/>
      <c r="F23" s="10"/>
    </row>
    <row r="24" spans="1:6" x14ac:dyDescent="0.25">
      <c r="A24" s="1"/>
      <c r="B24" s="11"/>
      <c r="C24" s="12"/>
      <c r="D24" s="12"/>
      <c r="E24" s="10"/>
      <c r="F24" s="10"/>
    </row>
    <row r="25" spans="1:6" x14ac:dyDescent="0.25">
      <c r="A25" s="1"/>
      <c r="B25" s="11"/>
      <c r="C25" s="12"/>
      <c r="D25" s="12"/>
      <c r="E25" s="10"/>
      <c r="F25" s="10"/>
    </row>
    <row r="26" spans="1:6" x14ac:dyDescent="0.25">
      <c r="A26" s="1"/>
      <c r="B26" s="11"/>
      <c r="C26" s="12"/>
      <c r="D26" s="12"/>
      <c r="E26" s="10"/>
      <c r="F26" s="10"/>
    </row>
    <row r="27" spans="1:6" x14ac:dyDescent="0.25">
      <c r="A27" s="11"/>
      <c r="B27" s="11"/>
      <c r="C27" s="12"/>
      <c r="D27" s="12"/>
      <c r="E27" s="10"/>
      <c r="F27" s="10"/>
    </row>
    <row r="28" spans="1:6" x14ac:dyDescent="0.25">
      <c r="A28" s="11"/>
      <c r="B28" s="11"/>
      <c r="C28" s="12"/>
      <c r="D28" s="12"/>
      <c r="E28" s="10"/>
      <c r="F28" s="10"/>
    </row>
    <row r="29" spans="1:6" x14ac:dyDescent="0.25">
      <c r="A29" s="11"/>
      <c r="B29" s="11"/>
      <c r="C29" s="12"/>
      <c r="D29" s="12"/>
      <c r="E29" s="10"/>
      <c r="F29" s="10"/>
    </row>
    <row r="30" spans="1:6" x14ac:dyDescent="0.25">
      <c r="A30" s="11"/>
      <c r="B30" s="11"/>
      <c r="C30" s="12"/>
      <c r="D30" s="12"/>
      <c r="E30" s="10"/>
      <c r="F30" s="10"/>
    </row>
    <row r="31" spans="1:6" x14ac:dyDescent="0.25">
      <c r="A31" s="11"/>
      <c r="B31" s="11"/>
      <c r="C31" s="12"/>
      <c r="D31" s="12"/>
      <c r="E31" s="10"/>
      <c r="F31" s="10"/>
    </row>
    <row r="32" spans="1:6" x14ac:dyDescent="0.25">
      <c r="A32" s="11"/>
      <c r="B32" s="11"/>
      <c r="C32" s="12"/>
      <c r="D32" s="12"/>
      <c r="E32" s="10"/>
      <c r="F32" s="10"/>
    </row>
    <row r="33" spans="1:6" x14ac:dyDescent="0.25">
      <c r="A33" s="11"/>
      <c r="B33" s="11"/>
      <c r="C33" s="12"/>
      <c r="D33" s="12"/>
      <c r="E33" s="10"/>
      <c r="F33" s="10"/>
    </row>
    <row r="34" spans="1:6" x14ac:dyDescent="0.25">
      <c r="A34" s="11"/>
      <c r="B34" s="11"/>
      <c r="C34" s="12"/>
      <c r="D34" s="12"/>
      <c r="E34" s="10"/>
      <c r="F34" s="10"/>
    </row>
    <row r="35" spans="1:6" x14ac:dyDescent="0.25">
      <c r="A35" s="11"/>
      <c r="B35" s="11"/>
      <c r="C35" s="12"/>
      <c r="D35" s="12"/>
      <c r="E35" s="10"/>
      <c r="F35" s="10"/>
    </row>
    <row r="36" spans="1:6" x14ac:dyDescent="0.25">
      <c r="A36" s="11"/>
      <c r="B36" s="11"/>
      <c r="C36" s="12"/>
      <c r="D36" s="12"/>
      <c r="E36" s="10"/>
      <c r="F36" s="10"/>
    </row>
    <row r="37" spans="1:6" x14ac:dyDescent="0.25">
      <c r="A37" s="11"/>
      <c r="B37" s="11"/>
      <c r="C37" s="12"/>
      <c r="D37" s="12"/>
      <c r="E37" s="10"/>
      <c r="F37" s="10"/>
    </row>
    <row r="38" spans="1:6" x14ac:dyDescent="0.25">
      <c r="A38" s="11"/>
      <c r="B38" s="11"/>
      <c r="C38" s="12"/>
      <c r="D38" s="12"/>
      <c r="E38" s="10"/>
      <c r="F38" s="10"/>
    </row>
    <row r="39" spans="1:6" x14ac:dyDescent="0.25">
      <c r="A39" s="11"/>
      <c r="B39" s="11"/>
      <c r="C39" s="12"/>
      <c r="D39" s="12"/>
      <c r="E39" s="10"/>
      <c r="F39" s="10"/>
    </row>
    <row r="40" spans="1:6" x14ac:dyDescent="0.25">
      <c r="A40" s="11"/>
      <c r="B40" s="11"/>
      <c r="C40" s="12"/>
      <c r="D40" s="12"/>
      <c r="E40" s="10"/>
      <c r="F40" s="10"/>
    </row>
    <row r="41" spans="1:6" x14ac:dyDescent="0.25">
      <c r="A41" s="11"/>
      <c r="B41" s="11"/>
      <c r="C41" s="12"/>
      <c r="D41" s="12"/>
      <c r="E41" s="10"/>
      <c r="F41" s="10"/>
    </row>
    <row r="42" spans="1:6" x14ac:dyDescent="0.25">
      <c r="A42" s="11"/>
      <c r="B42" s="11"/>
      <c r="C42" s="12"/>
      <c r="D42" s="12"/>
      <c r="E42" s="10"/>
      <c r="F42" s="10"/>
    </row>
    <row r="43" spans="1:6" x14ac:dyDescent="0.25">
      <c r="A43" s="11"/>
      <c r="B43" s="11"/>
      <c r="C43" s="12"/>
      <c r="D43" s="12"/>
      <c r="E43" s="10"/>
      <c r="F43" s="10"/>
    </row>
    <row r="44" spans="1:6" x14ac:dyDescent="0.25">
      <c r="A44" s="11"/>
      <c r="B44" s="11"/>
      <c r="C44" s="12"/>
      <c r="D44" s="12"/>
      <c r="E44" s="10"/>
      <c r="F44" s="10"/>
    </row>
    <row r="45" spans="1:6" x14ac:dyDescent="0.25">
      <c r="A45" s="11"/>
      <c r="B45" s="11"/>
      <c r="C45" s="12"/>
      <c r="D45" s="12"/>
      <c r="E45" s="10"/>
      <c r="F45" s="10"/>
    </row>
    <row r="46" spans="1:6" x14ac:dyDescent="0.25">
      <c r="A46" s="11"/>
      <c r="B46" s="11"/>
      <c r="C46" s="12"/>
      <c r="D46" s="12"/>
      <c r="E46" s="10"/>
      <c r="F46" s="10"/>
    </row>
    <row r="47" spans="1:6" x14ac:dyDescent="0.25">
      <c r="A47" s="11"/>
      <c r="B47" s="11"/>
      <c r="C47" s="12"/>
      <c r="D47" s="12"/>
      <c r="E47" s="10"/>
      <c r="F47" s="10"/>
    </row>
    <row r="48" spans="1:6" x14ac:dyDescent="0.25">
      <c r="A48" s="11"/>
      <c r="B48" s="11"/>
      <c r="C48" s="12"/>
      <c r="D48" s="12"/>
      <c r="E48" s="10"/>
      <c r="F48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2:AG101"/>
  <sheetViews>
    <sheetView topLeftCell="A2" zoomScale="55" zoomScaleNormal="55" workbookViewId="0">
      <selection activeCell="O45" sqref="O45"/>
    </sheetView>
  </sheetViews>
  <sheetFormatPr baseColWidth="10" defaultColWidth="11" defaultRowHeight="15" x14ac:dyDescent="0.25"/>
  <cols>
    <col min="1" max="14" width="2.125" style="15" customWidth="1"/>
    <col min="15" max="17" width="61.625" style="15" customWidth="1"/>
    <col min="18" max="18" width="12.875" style="15" bestFit="1" customWidth="1"/>
    <col min="19" max="19" width="23.125" style="15" bestFit="1" customWidth="1"/>
    <col min="20" max="20" width="25.875" style="15" bestFit="1" customWidth="1"/>
    <col min="21" max="21" width="25.625" style="15" bestFit="1" customWidth="1"/>
    <col min="22" max="22" width="24.25" style="15" bestFit="1" customWidth="1"/>
    <col min="23" max="23" width="17.75" style="15" customWidth="1"/>
    <col min="24" max="28" width="11" style="15"/>
    <col min="29" max="29" width="13.625" style="15" customWidth="1"/>
    <col min="30" max="16384" width="11" style="15"/>
  </cols>
  <sheetData>
    <row r="2" spans="18:33" x14ac:dyDescent="0.25">
      <c r="R2" s="13"/>
      <c r="W2" s="14"/>
    </row>
    <row r="3" spans="18:33" x14ac:dyDescent="0.25">
      <c r="W3" s="14"/>
    </row>
    <row r="5" spans="18:33" ht="15.75" thickBot="1" x14ac:dyDescent="0.3"/>
    <row r="6" spans="18:33" ht="19.5" thickBot="1" x14ac:dyDescent="0.3">
      <c r="R6" s="90" t="s">
        <v>0</v>
      </c>
      <c r="S6" s="91" t="s">
        <v>2</v>
      </c>
      <c r="T6" s="91" t="s">
        <v>4</v>
      </c>
      <c r="U6" s="91" t="s">
        <v>1</v>
      </c>
      <c r="V6" s="91" t="s">
        <v>3</v>
      </c>
      <c r="W6" s="92" t="s">
        <v>7</v>
      </c>
      <c r="X6" s="90"/>
    </row>
    <row r="7" spans="18:33" x14ac:dyDescent="0.25">
      <c r="R7" s="1">
        <f>'Cours et volumes'!A7</f>
        <v>42786</v>
      </c>
      <c r="S7" s="2">
        <f>'Cours et volumes'!B7</f>
        <v>38.555</v>
      </c>
      <c r="T7" s="3">
        <f>'Cours et volumes'!C7</f>
        <v>38.729999999999997</v>
      </c>
      <c r="U7" s="3">
        <f>'Cours et volumes'!D7</f>
        <v>38.265000000000001</v>
      </c>
      <c r="V7" s="4">
        <f>'Cours et volumes'!E7</f>
        <v>10</v>
      </c>
      <c r="W7" s="5">
        <f>'Cours et volumes'!F7</f>
        <v>525478</v>
      </c>
      <c r="X7" s="1" t="str">
        <f t="shared" ref="X7:X12" si="0">IF(+U7&lt;V8*0.9, "resa baisse","")&amp;IF(+T7&gt;V8*1.1, "resa hausse","")</f>
        <v>resa hausse</v>
      </c>
      <c r="Y7" s="19"/>
      <c r="Z7" s="19"/>
      <c r="AG7" s="15">
        <f>AVERAGE(V7:V16)</f>
        <v>25</v>
      </c>
    </row>
    <row r="8" spans="18:33" x14ac:dyDescent="0.25">
      <c r="R8" s="6">
        <f>'Cours et volumes'!A8</f>
        <v>42787</v>
      </c>
      <c r="S8" s="7">
        <f>'Cours et volumes'!B8</f>
        <v>38.799999999999997</v>
      </c>
      <c r="T8" s="8">
        <f>'Cours et volumes'!C8</f>
        <v>38.979999999999997</v>
      </c>
      <c r="U8" s="8">
        <f>'Cours et volumes'!D8</f>
        <v>38.454999999999998</v>
      </c>
      <c r="V8" s="9">
        <f>'Cours et volumes'!E8</f>
        <v>20</v>
      </c>
      <c r="W8" s="10">
        <f>'Cours et volumes'!F8</f>
        <v>660563</v>
      </c>
      <c r="X8" s="6" t="str">
        <f t="shared" si="0"/>
        <v>resa hausse</v>
      </c>
      <c r="Y8" s="19"/>
      <c r="Z8" s="19"/>
      <c r="AG8" s="15">
        <f>AVERAGE(V8:V17)</f>
        <v>30</v>
      </c>
    </row>
    <row r="9" spans="18:33" x14ac:dyDescent="0.25">
      <c r="R9" s="6">
        <f>'Cours et volumes'!A9</f>
        <v>42788</v>
      </c>
      <c r="S9" s="7">
        <f>'Cours et volumes'!B9</f>
        <v>39</v>
      </c>
      <c r="T9" s="8">
        <f>'Cours et volumes'!C9</f>
        <v>39</v>
      </c>
      <c r="U9" s="8">
        <f>'Cours et volumes'!D9</f>
        <v>37.365000000000002</v>
      </c>
      <c r="V9" s="9">
        <f>'Cours et volumes'!E9</f>
        <v>30</v>
      </c>
      <c r="W9" s="10">
        <f>'Cours et volumes'!F9</f>
        <v>1922770</v>
      </c>
      <c r="X9" s="6" t="str">
        <f t="shared" ref="X9:X10" si="1">IF(+U9&lt;V10*0.9, "resa baisse","")&amp;IF(+T9&gt;V10*1.1, "resa hausse","")</f>
        <v/>
      </c>
      <c r="Y9" s="19"/>
      <c r="Z9" s="19"/>
    </row>
    <row r="10" spans="18:33" x14ac:dyDescent="0.25">
      <c r="R10" s="6">
        <f>'Cours et volumes'!A10</f>
        <v>42789</v>
      </c>
      <c r="S10" s="7">
        <f>'Cours et volumes'!B10</f>
        <v>37.700000000000003</v>
      </c>
      <c r="T10" s="8">
        <f>'Cours et volumes'!C10</f>
        <v>37.884999999999998</v>
      </c>
      <c r="U10" s="8">
        <f>'Cours et volumes'!D10</f>
        <v>37.369999999999997</v>
      </c>
      <c r="V10" s="9">
        <f>'Cours et volumes'!E10</f>
        <v>40</v>
      </c>
      <c r="W10" s="10">
        <f>'Cours et volumes'!F10</f>
        <v>1012412</v>
      </c>
      <c r="X10" s="6" t="str">
        <f t="shared" si="1"/>
        <v>resa hausse</v>
      </c>
      <c r="Y10" s="19"/>
      <c r="Z10" s="19"/>
    </row>
    <row r="11" spans="18:33" x14ac:dyDescent="0.25">
      <c r="R11" s="17"/>
      <c r="S11" s="18"/>
      <c r="T11" s="18"/>
      <c r="U11" s="18"/>
      <c r="V11" s="18"/>
      <c r="W11" s="18"/>
      <c r="X11" s="19" t="str">
        <f t="shared" si="0"/>
        <v/>
      </c>
      <c r="Y11" s="19"/>
      <c r="Z11" s="19"/>
    </row>
    <row r="12" spans="18:33" x14ac:dyDescent="0.25">
      <c r="R12" s="17"/>
      <c r="S12" s="18"/>
      <c r="T12" s="18"/>
      <c r="U12" s="18"/>
      <c r="V12" s="18"/>
      <c r="W12" s="18"/>
      <c r="X12" s="19" t="str">
        <f t="shared" si="0"/>
        <v/>
      </c>
      <c r="Y12" s="19"/>
      <c r="Z12" s="19"/>
    </row>
    <row r="13" spans="18:33" x14ac:dyDescent="0.25">
      <c r="R13" s="17"/>
      <c r="S13" s="18"/>
      <c r="T13" s="18"/>
      <c r="U13" s="18"/>
      <c r="V13" s="18"/>
      <c r="W13" s="18"/>
      <c r="X13" s="19" t="str">
        <f t="shared" ref="X13:X38" si="2">IF(+U13&lt;V14*0.9, "resa baisse","")&amp;IF(+T13&gt;V14*1.1, "resa hausse","")</f>
        <v/>
      </c>
      <c r="Y13" s="19"/>
      <c r="Z13" s="19"/>
    </row>
    <row r="14" spans="18:33" x14ac:dyDescent="0.25">
      <c r="R14" s="17"/>
      <c r="S14" s="18"/>
      <c r="T14" s="18"/>
      <c r="U14" s="18"/>
      <c r="V14" s="18"/>
      <c r="W14" s="18"/>
      <c r="X14" s="19" t="str">
        <f t="shared" si="2"/>
        <v/>
      </c>
      <c r="Y14" s="19"/>
      <c r="Z14" s="19"/>
    </row>
    <row r="15" spans="18:33" x14ac:dyDescent="0.25">
      <c r="R15" s="17"/>
      <c r="S15" s="18"/>
      <c r="T15" s="18"/>
      <c r="U15" s="18"/>
      <c r="V15" s="18"/>
      <c r="W15" s="18"/>
      <c r="X15" s="19" t="str">
        <f t="shared" si="2"/>
        <v/>
      </c>
      <c r="Y15" s="19"/>
      <c r="Z15" s="19"/>
    </row>
    <row r="16" spans="18:33" x14ac:dyDescent="0.25">
      <c r="R16" s="17"/>
      <c r="S16" s="18"/>
      <c r="T16" s="18"/>
      <c r="U16" s="18"/>
      <c r="V16" s="18"/>
      <c r="W16" s="18"/>
      <c r="X16" s="19" t="str">
        <f t="shared" si="2"/>
        <v/>
      </c>
      <c r="Y16" s="19"/>
      <c r="Z16" s="19"/>
    </row>
    <row r="17" spans="18:26" x14ac:dyDescent="0.25">
      <c r="R17" s="17"/>
      <c r="S17" s="18"/>
      <c r="T17" s="18"/>
      <c r="U17" s="18"/>
      <c r="V17" s="18"/>
      <c r="W17" s="18"/>
      <c r="X17" s="19" t="str">
        <f t="shared" si="2"/>
        <v/>
      </c>
      <c r="Y17" s="19"/>
      <c r="Z17" s="19"/>
    </row>
    <row r="18" spans="18:26" x14ac:dyDescent="0.25">
      <c r="R18" s="17"/>
      <c r="S18" s="18"/>
      <c r="T18" s="18"/>
      <c r="U18" s="18"/>
      <c r="V18" s="18"/>
      <c r="W18" s="18"/>
      <c r="X18" s="19" t="str">
        <f t="shared" si="2"/>
        <v/>
      </c>
      <c r="Y18" s="19"/>
      <c r="Z18" s="19"/>
    </row>
    <row r="19" spans="18:26" x14ac:dyDescent="0.25">
      <c r="R19" s="17"/>
      <c r="S19" s="18"/>
      <c r="T19" s="18"/>
      <c r="U19" s="18"/>
      <c r="V19" s="18"/>
      <c r="W19" s="18"/>
      <c r="X19" s="19" t="str">
        <f t="shared" si="2"/>
        <v/>
      </c>
      <c r="Y19" s="19"/>
      <c r="Z19" s="19"/>
    </row>
    <row r="20" spans="18:26" x14ac:dyDescent="0.25">
      <c r="R20" s="17"/>
      <c r="S20" s="18"/>
      <c r="T20" s="18"/>
      <c r="U20" s="18"/>
      <c r="V20" s="18"/>
      <c r="W20" s="18"/>
      <c r="X20" s="19" t="str">
        <f t="shared" si="2"/>
        <v/>
      </c>
      <c r="Y20" s="19"/>
      <c r="Z20" s="19"/>
    </row>
    <row r="21" spans="18:26" x14ac:dyDescent="0.25">
      <c r="R21" s="17"/>
      <c r="S21" s="18"/>
      <c r="T21" s="18"/>
      <c r="U21" s="18"/>
      <c r="V21" s="18"/>
      <c r="W21" s="18"/>
      <c r="X21" s="19" t="str">
        <f t="shared" si="2"/>
        <v/>
      </c>
      <c r="Y21" s="19"/>
      <c r="Z21" s="19"/>
    </row>
    <row r="22" spans="18:26" x14ac:dyDescent="0.25">
      <c r="R22" s="17"/>
      <c r="S22" s="18"/>
      <c r="T22" s="18"/>
      <c r="U22" s="18"/>
      <c r="V22" s="18"/>
      <c r="W22" s="18"/>
      <c r="X22" s="19" t="str">
        <f t="shared" si="2"/>
        <v/>
      </c>
      <c r="Y22" s="19"/>
      <c r="Z22" s="19"/>
    </row>
    <row r="23" spans="18:26" x14ac:dyDescent="0.25">
      <c r="R23" s="17"/>
      <c r="S23" s="18"/>
      <c r="T23" s="18"/>
      <c r="U23" s="18"/>
      <c r="V23" s="18"/>
      <c r="W23" s="18"/>
      <c r="X23" s="19" t="str">
        <f t="shared" si="2"/>
        <v/>
      </c>
      <c r="Y23" s="19"/>
      <c r="Z23" s="19"/>
    </row>
    <row r="24" spans="18:26" x14ac:dyDescent="0.25">
      <c r="R24" s="17"/>
      <c r="S24" s="18"/>
      <c r="T24" s="18"/>
      <c r="U24" s="18"/>
      <c r="V24" s="18"/>
      <c r="W24" s="18"/>
      <c r="X24" s="19" t="str">
        <f t="shared" si="2"/>
        <v/>
      </c>
      <c r="Y24" s="19"/>
      <c r="Z24" s="19"/>
    </row>
    <row r="25" spans="18:26" x14ac:dyDescent="0.25">
      <c r="R25" s="17"/>
      <c r="S25" s="18"/>
      <c r="T25" s="18"/>
      <c r="U25" s="18"/>
      <c r="V25" s="18"/>
      <c r="W25" s="18"/>
      <c r="X25" s="19" t="str">
        <f t="shared" si="2"/>
        <v/>
      </c>
      <c r="Y25" s="19"/>
      <c r="Z25" s="19"/>
    </row>
    <row r="26" spans="18:26" x14ac:dyDescent="0.25">
      <c r="R26" s="17"/>
      <c r="S26" s="18"/>
      <c r="T26" s="18"/>
      <c r="U26" s="18"/>
      <c r="V26" s="18"/>
      <c r="W26" s="18"/>
      <c r="X26" s="19" t="str">
        <f t="shared" si="2"/>
        <v/>
      </c>
      <c r="Y26" s="19"/>
      <c r="Z26" s="19"/>
    </row>
    <row r="27" spans="18:26" x14ac:dyDescent="0.25">
      <c r="R27" s="17"/>
      <c r="S27" s="18"/>
      <c r="T27" s="18"/>
      <c r="U27" s="18"/>
      <c r="V27" s="18"/>
      <c r="W27" s="18"/>
      <c r="X27" s="19" t="str">
        <f t="shared" si="2"/>
        <v/>
      </c>
      <c r="Y27" s="19"/>
      <c r="Z27" s="19"/>
    </row>
    <row r="28" spans="18:26" x14ac:dyDescent="0.25">
      <c r="R28" s="17"/>
      <c r="S28" s="18"/>
      <c r="T28" s="18"/>
      <c r="U28" s="18"/>
      <c r="V28" s="18"/>
      <c r="W28" s="18"/>
      <c r="X28" s="19" t="str">
        <f t="shared" si="2"/>
        <v/>
      </c>
      <c r="Y28" s="19"/>
      <c r="Z28" s="19"/>
    </row>
    <row r="29" spans="18:26" x14ac:dyDescent="0.25">
      <c r="R29" s="17"/>
      <c r="S29" s="18"/>
      <c r="T29" s="18"/>
      <c r="U29" s="18"/>
      <c r="V29" s="18"/>
      <c r="W29" s="18"/>
      <c r="X29" s="19" t="str">
        <f t="shared" si="2"/>
        <v/>
      </c>
      <c r="Y29" s="19"/>
      <c r="Z29" s="19"/>
    </row>
    <row r="30" spans="18:26" x14ac:dyDescent="0.25">
      <c r="R30" s="17"/>
      <c r="S30" s="18"/>
      <c r="T30" s="18"/>
      <c r="U30" s="18"/>
      <c r="V30" s="18"/>
      <c r="W30" s="18"/>
      <c r="X30" s="19" t="str">
        <f t="shared" si="2"/>
        <v/>
      </c>
      <c r="Y30" s="19"/>
      <c r="Z30" s="19"/>
    </row>
    <row r="31" spans="18:26" x14ac:dyDescent="0.25">
      <c r="R31" s="17"/>
      <c r="S31" s="18"/>
      <c r="T31" s="18"/>
      <c r="U31" s="18"/>
      <c r="V31" s="18"/>
      <c r="W31" s="18"/>
      <c r="X31" s="19" t="str">
        <f t="shared" si="2"/>
        <v/>
      </c>
      <c r="Y31" s="19"/>
      <c r="Z31" s="19"/>
    </row>
    <row r="32" spans="18:26" x14ac:dyDescent="0.25">
      <c r="R32" s="17"/>
      <c r="S32" s="18"/>
      <c r="T32" s="18"/>
      <c r="U32" s="18"/>
      <c r="V32" s="18"/>
      <c r="W32" s="18"/>
      <c r="X32" s="19" t="str">
        <f t="shared" si="2"/>
        <v/>
      </c>
      <c r="Y32" s="19"/>
      <c r="Z32" s="19"/>
    </row>
    <row r="33" spans="18:26" x14ac:dyDescent="0.25">
      <c r="R33" s="17"/>
      <c r="S33" s="18"/>
      <c r="T33" s="18"/>
      <c r="U33" s="18"/>
      <c r="V33" s="18"/>
      <c r="W33" s="18"/>
      <c r="X33" s="19" t="str">
        <f t="shared" si="2"/>
        <v/>
      </c>
      <c r="Y33" s="19"/>
      <c r="Z33" s="19"/>
    </row>
    <row r="34" spans="18:26" x14ac:dyDescent="0.25">
      <c r="R34" s="17"/>
      <c r="S34" s="18"/>
      <c r="T34" s="18"/>
      <c r="U34" s="18"/>
      <c r="V34" s="18"/>
      <c r="W34" s="18"/>
      <c r="X34" s="19" t="str">
        <f t="shared" si="2"/>
        <v/>
      </c>
      <c r="Y34" s="19"/>
      <c r="Z34" s="19"/>
    </row>
    <row r="35" spans="18:26" x14ac:dyDescent="0.25">
      <c r="R35" s="17"/>
      <c r="S35" s="18"/>
      <c r="T35" s="18"/>
      <c r="U35" s="18"/>
      <c r="V35" s="18"/>
      <c r="W35" s="18"/>
      <c r="X35" s="19" t="str">
        <f t="shared" si="2"/>
        <v/>
      </c>
      <c r="Y35" s="19"/>
      <c r="Z35" s="19"/>
    </row>
    <row r="36" spans="18:26" x14ac:dyDescent="0.25">
      <c r="R36" s="17"/>
      <c r="S36" s="18"/>
      <c r="T36" s="18"/>
      <c r="U36" s="18"/>
      <c r="V36" s="18"/>
      <c r="W36" s="18"/>
      <c r="X36" s="19" t="str">
        <f t="shared" si="2"/>
        <v/>
      </c>
      <c r="Y36" s="19"/>
      <c r="Z36" s="19"/>
    </row>
    <row r="37" spans="18:26" x14ac:dyDescent="0.25">
      <c r="R37" s="17"/>
      <c r="S37" s="18"/>
      <c r="T37" s="18"/>
      <c r="U37" s="18"/>
      <c r="V37" s="18"/>
      <c r="W37" s="18"/>
      <c r="X37" s="19" t="str">
        <f t="shared" si="2"/>
        <v/>
      </c>
      <c r="Y37" s="19"/>
      <c r="Z37" s="19"/>
    </row>
    <row r="38" spans="18:26" x14ac:dyDescent="0.25">
      <c r="R38" s="17"/>
      <c r="S38" s="18"/>
      <c r="T38" s="18"/>
      <c r="U38" s="18"/>
      <c r="V38" s="18"/>
      <c r="W38" s="18"/>
      <c r="X38" s="19" t="str">
        <f t="shared" si="2"/>
        <v/>
      </c>
      <c r="Y38" s="19"/>
      <c r="Z38" s="19"/>
    </row>
    <row r="39" spans="18:26" x14ac:dyDescent="0.25">
      <c r="R39" s="17"/>
      <c r="S39" s="18"/>
      <c r="T39" s="18"/>
      <c r="U39" s="18"/>
      <c r="V39" s="18"/>
      <c r="W39" s="18"/>
      <c r="X39" s="19" t="str">
        <f t="shared" ref="X39:X70" si="3">IF(+U39&lt;V40*0.9, "resa baisse","")&amp;IF(+T39&gt;V40*1.1, "resa hausse","")</f>
        <v/>
      </c>
      <c r="Y39" s="19"/>
      <c r="Z39" s="19"/>
    </row>
    <row r="40" spans="18:26" x14ac:dyDescent="0.25">
      <c r="R40" s="17"/>
      <c r="S40" s="18"/>
      <c r="T40" s="18"/>
      <c r="U40" s="18"/>
      <c r="V40" s="18"/>
      <c r="W40" s="18"/>
      <c r="X40" s="19" t="str">
        <f t="shared" si="3"/>
        <v/>
      </c>
      <c r="Y40" s="19"/>
      <c r="Z40" s="19"/>
    </row>
    <row r="41" spans="18:26" x14ac:dyDescent="0.25">
      <c r="R41" s="17"/>
      <c r="S41" s="18"/>
      <c r="T41" s="18"/>
      <c r="U41" s="18"/>
      <c r="V41" s="18"/>
      <c r="W41" s="18"/>
      <c r="X41" s="19" t="str">
        <f t="shared" si="3"/>
        <v/>
      </c>
      <c r="Y41" s="19"/>
      <c r="Z41" s="19"/>
    </row>
    <row r="42" spans="18:26" x14ac:dyDescent="0.25">
      <c r="R42" s="17"/>
      <c r="S42" s="18"/>
      <c r="T42" s="18"/>
      <c r="U42" s="18"/>
      <c r="V42" s="18"/>
      <c r="W42" s="18"/>
      <c r="X42" s="19" t="str">
        <f t="shared" si="3"/>
        <v/>
      </c>
      <c r="Y42" s="19"/>
      <c r="Z42" s="19"/>
    </row>
    <row r="43" spans="18:26" x14ac:dyDescent="0.25">
      <c r="R43" s="17"/>
      <c r="S43" s="18"/>
      <c r="T43" s="18"/>
      <c r="U43" s="18"/>
      <c r="V43" s="18"/>
      <c r="W43" s="18"/>
      <c r="X43" s="19" t="str">
        <f t="shared" si="3"/>
        <v/>
      </c>
      <c r="Y43" s="19"/>
      <c r="Z43" s="19"/>
    </row>
    <row r="44" spans="18:26" x14ac:dyDescent="0.25">
      <c r="R44" s="17"/>
      <c r="S44" s="18"/>
      <c r="T44" s="18"/>
      <c r="U44" s="18"/>
      <c r="V44" s="18"/>
      <c r="W44" s="18"/>
      <c r="X44" s="19" t="str">
        <f t="shared" si="3"/>
        <v/>
      </c>
      <c r="Y44" s="19"/>
      <c r="Z44" s="19"/>
    </row>
    <row r="45" spans="18:26" x14ac:dyDescent="0.25">
      <c r="R45" s="17"/>
      <c r="S45" s="18"/>
      <c r="T45" s="18"/>
      <c r="U45" s="18"/>
      <c r="V45" s="18"/>
      <c r="W45" s="18"/>
      <c r="X45" s="19" t="str">
        <f t="shared" si="3"/>
        <v/>
      </c>
      <c r="Y45" s="19"/>
      <c r="Z45" s="19"/>
    </row>
    <row r="46" spans="18:26" x14ac:dyDescent="0.25">
      <c r="R46" s="17"/>
      <c r="S46" s="18"/>
      <c r="T46" s="18"/>
      <c r="U46" s="18"/>
      <c r="V46" s="18"/>
      <c r="W46" s="18"/>
      <c r="X46" s="19" t="str">
        <f t="shared" si="3"/>
        <v/>
      </c>
      <c r="Y46" s="19"/>
      <c r="Z46" s="19"/>
    </row>
    <row r="47" spans="18:26" x14ac:dyDescent="0.25">
      <c r="R47" s="17"/>
      <c r="S47" s="18"/>
      <c r="T47" s="18"/>
      <c r="U47" s="18"/>
      <c r="V47" s="18"/>
      <c r="W47" s="18"/>
      <c r="X47" s="19" t="str">
        <f t="shared" si="3"/>
        <v/>
      </c>
      <c r="Y47" s="19"/>
      <c r="Z47" s="19"/>
    </row>
    <row r="48" spans="18:26" x14ac:dyDescent="0.25">
      <c r="R48" s="17"/>
      <c r="S48" s="18"/>
      <c r="T48" s="18"/>
      <c r="U48" s="18"/>
      <c r="V48" s="18"/>
      <c r="W48" s="18"/>
      <c r="X48" s="19" t="str">
        <f t="shared" si="3"/>
        <v/>
      </c>
      <c r="Y48" s="19"/>
      <c r="Z48" s="19"/>
    </row>
    <row r="49" spans="18:26" x14ac:dyDescent="0.25">
      <c r="R49" s="17"/>
      <c r="S49" s="18"/>
      <c r="T49" s="18"/>
      <c r="U49" s="18"/>
      <c r="V49" s="18"/>
      <c r="W49" s="18"/>
      <c r="X49" s="19" t="str">
        <f t="shared" si="3"/>
        <v/>
      </c>
      <c r="Y49" s="19"/>
      <c r="Z49" s="19"/>
    </row>
    <row r="50" spans="18:26" x14ac:dyDescent="0.25">
      <c r="R50" s="17"/>
      <c r="S50" s="18"/>
      <c r="T50" s="18"/>
      <c r="U50" s="18"/>
      <c r="V50" s="18"/>
      <c r="W50" s="18"/>
      <c r="X50" s="19" t="str">
        <f t="shared" si="3"/>
        <v/>
      </c>
      <c r="Y50" s="19"/>
      <c r="Z50" s="19"/>
    </row>
    <row r="51" spans="18:26" x14ac:dyDescent="0.25">
      <c r="R51" s="17"/>
      <c r="S51" s="18"/>
      <c r="T51" s="18"/>
      <c r="U51" s="18"/>
      <c r="V51" s="18"/>
      <c r="W51" s="18"/>
      <c r="X51" s="19" t="str">
        <f t="shared" si="3"/>
        <v/>
      </c>
      <c r="Y51" s="19"/>
      <c r="Z51" s="19"/>
    </row>
    <row r="52" spans="18:26" x14ac:dyDescent="0.25">
      <c r="R52" s="17"/>
      <c r="S52" s="18"/>
      <c r="T52" s="18"/>
      <c r="U52" s="18"/>
      <c r="V52" s="18"/>
      <c r="W52" s="18"/>
      <c r="X52" s="19" t="str">
        <f t="shared" si="3"/>
        <v/>
      </c>
      <c r="Y52" s="19"/>
      <c r="Z52" s="19"/>
    </row>
    <row r="53" spans="18:26" x14ac:dyDescent="0.25">
      <c r="R53" s="17"/>
      <c r="S53" s="18"/>
      <c r="T53" s="18"/>
      <c r="U53" s="18"/>
      <c r="V53" s="18"/>
      <c r="W53" s="18"/>
      <c r="X53" s="19" t="str">
        <f t="shared" si="3"/>
        <v/>
      </c>
      <c r="Y53" s="19"/>
      <c r="Z53" s="19"/>
    </row>
    <row r="54" spans="18:26" x14ac:dyDescent="0.25">
      <c r="R54" s="17"/>
      <c r="S54" s="18"/>
      <c r="T54" s="18"/>
      <c r="U54" s="18"/>
      <c r="V54" s="18"/>
      <c r="W54" s="18"/>
      <c r="X54" s="19" t="str">
        <f t="shared" si="3"/>
        <v/>
      </c>
      <c r="Y54" s="19"/>
      <c r="Z54" s="19"/>
    </row>
    <row r="55" spans="18:26" x14ac:dyDescent="0.25">
      <c r="R55" s="17"/>
      <c r="S55" s="18"/>
      <c r="T55" s="18"/>
      <c r="U55" s="18"/>
      <c r="V55" s="18"/>
      <c r="W55" s="18"/>
      <c r="X55" s="19" t="str">
        <f t="shared" si="3"/>
        <v/>
      </c>
      <c r="Y55" s="19"/>
      <c r="Z55" s="19"/>
    </row>
    <row r="56" spans="18:26" x14ac:dyDescent="0.25">
      <c r="R56" s="17"/>
      <c r="S56" s="18"/>
      <c r="T56" s="18"/>
      <c r="U56" s="18"/>
      <c r="V56" s="18"/>
      <c r="W56" s="18"/>
      <c r="X56" s="19" t="str">
        <f t="shared" si="3"/>
        <v/>
      </c>
      <c r="Y56" s="19"/>
      <c r="Z56" s="19"/>
    </row>
    <row r="57" spans="18:26" x14ac:dyDescent="0.25">
      <c r="R57" s="17"/>
      <c r="S57" s="18"/>
      <c r="T57" s="18"/>
      <c r="U57" s="18"/>
      <c r="V57" s="18"/>
      <c r="W57" s="18"/>
      <c r="X57" s="19" t="str">
        <f t="shared" si="3"/>
        <v/>
      </c>
      <c r="Y57" s="19"/>
      <c r="Z57" s="19"/>
    </row>
    <row r="58" spans="18:26" x14ac:dyDescent="0.25">
      <c r="R58" s="17"/>
      <c r="S58" s="18"/>
      <c r="T58" s="18"/>
      <c r="U58" s="18"/>
      <c r="V58" s="18"/>
      <c r="W58" s="18"/>
      <c r="X58" s="19" t="str">
        <f t="shared" si="3"/>
        <v/>
      </c>
      <c r="Y58" s="19"/>
      <c r="Z58" s="19"/>
    </row>
    <row r="59" spans="18:26" x14ac:dyDescent="0.25">
      <c r="R59" s="17"/>
      <c r="S59" s="18"/>
      <c r="T59" s="18"/>
      <c r="U59" s="18"/>
      <c r="V59" s="18"/>
      <c r="W59" s="18"/>
      <c r="X59" s="19" t="str">
        <f t="shared" si="3"/>
        <v/>
      </c>
      <c r="Y59" s="19"/>
      <c r="Z59" s="19"/>
    </row>
    <row r="60" spans="18:26" x14ac:dyDescent="0.25">
      <c r="R60" s="17"/>
      <c r="S60" s="18"/>
      <c r="T60" s="18"/>
      <c r="U60" s="18"/>
      <c r="V60" s="18"/>
      <c r="W60" s="18"/>
      <c r="X60" s="19" t="str">
        <f t="shared" si="3"/>
        <v/>
      </c>
      <c r="Y60" s="19"/>
      <c r="Z60" s="19"/>
    </row>
    <row r="61" spans="18:26" x14ac:dyDescent="0.25">
      <c r="R61" s="17"/>
      <c r="S61" s="18"/>
      <c r="T61" s="18"/>
      <c r="U61" s="18"/>
      <c r="V61" s="18"/>
      <c r="W61" s="18"/>
      <c r="X61" s="19" t="str">
        <f t="shared" si="3"/>
        <v/>
      </c>
      <c r="Y61" s="19"/>
      <c r="Z61" s="19"/>
    </row>
    <row r="62" spans="18:26" x14ac:dyDescent="0.25">
      <c r="R62" s="17"/>
      <c r="S62" s="18"/>
      <c r="T62" s="18"/>
      <c r="U62" s="18"/>
      <c r="V62" s="18"/>
      <c r="W62" s="18"/>
      <c r="X62" s="19" t="str">
        <f t="shared" si="3"/>
        <v/>
      </c>
      <c r="Y62" s="19"/>
      <c r="Z62" s="19"/>
    </row>
    <row r="63" spans="18:26" x14ac:dyDescent="0.25">
      <c r="R63" s="17"/>
      <c r="S63" s="18"/>
      <c r="T63" s="18"/>
      <c r="U63" s="18"/>
      <c r="V63" s="18"/>
      <c r="W63" s="18"/>
      <c r="X63" s="19" t="str">
        <f t="shared" si="3"/>
        <v/>
      </c>
      <c r="Y63" s="19"/>
      <c r="Z63" s="19"/>
    </row>
    <row r="64" spans="18:26" x14ac:dyDescent="0.25">
      <c r="R64" s="17"/>
      <c r="S64" s="18"/>
      <c r="T64" s="18"/>
      <c r="U64" s="18"/>
      <c r="V64" s="18"/>
      <c r="W64" s="18"/>
      <c r="X64" s="19" t="str">
        <f t="shared" si="3"/>
        <v/>
      </c>
      <c r="Y64" s="19"/>
      <c r="Z64" s="19"/>
    </row>
    <row r="65" spans="18:26" x14ac:dyDescent="0.25">
      <c r="R65" s="17"/>
      <c r="S65" s="18"/>
      <c r="T65" s="18"/>
      <c r="U65" s="18"/>
      <c r="V65" s="18"/>
      <c r="W65" s="18"/>
      <c r="X65" s="19" t="str">
        <f t="shared" si="3"/>
        <v/>
      </c>
      <c r="Y65" s="19"/>
      <c r="Z65" s="19"/>
    </row>
    <row r="66" spans="18:26" x14ac:dyDescent="0.25">
      <c r="R66" s="17"/>
      <c r="S66" s="18"/>
      <c r="T66" s="18"/>
      <c r="U66" s="18"/>
      <c r="V66" s="18"/>
      <c r="W66" s="18"/>
      <c r="X66" s="19" t="str">
        <f t="shared" si="3"/>
        <v/>
      </c>
      <c r="Y66" s="19"/>
      <c r="Z66" s="19"/>
    </row>
    <row r="67" spans="18:26" x14ac:dyDescent="0.25">
      <c r="R67" s="17"/>
      <c r="S67" s="18"/>
      <c r="T67" s="18"/>
      <c r="U67" s="18"/>
      <c r="V67" s="18"/>
      <c r="W67" s="18"/>
      <c r="X67" s="19" t="str">
        <f t="shared" si="3"/>
        <v/>
      </c>
      <c r="Y67" s="19"/>
      <c r="Z67" s="19"/>
    </row>
    <row r="68" spans="18:26" x14ac:dyDescent="0.25">
      <c r="R68" s="17"/>
      <c r="S68" s="18"/>
      <c r="T68" s="18"/>
      <c r="U68" s="18"/>
      <c r="V68" s="18"/>
      <c r="W68" s="18"/>
      <c r="X68" s="19" t="str">
        <f t="shared" si="3"/>
        <v/>
      </c>
      <c r="Y68" s="19"/>
      <c r="Z68" s="19"/>
    </row>
    <row r="69" spans="18:26" x14ac:dyDescent="0.25">
      <c r="R69" s="17"/>
      <c r="S69" s="18"/>
      <c r="T69" s="18"/>
      <c r="U69" s="18"/>
      <c r="V69" s="18"/>
      <c r="W69" s="18"/>
      <c r="X69" s="19" t="str">
        <f t="shared" si="3"/>
        <v/>
      </c>
      <c r="Y69" s="19"/>
      <c r="Z69" s="19"/>
    </row>
    <row r="70" spans="18:26" x14ac:dyDescent="0.25">
      <c r="R70" s="17"/>
      <c r="S70" s="18"/>
      <c r="T70" s="18"/>
      <c r="U70" s="18"/>
      <c r="V70" s="18"/>
      <c r="W70" s="18"/>
      <c r="X70" s="19" t="str">
        <f t="shared" si="3"/>
        <v/>
      </c>
      <c r="Y70" s="19"/>
      <c r="Z70" s="19"/>
    </row>
    <row r="71" spans="18:26" x14ac:dyDescent="0.25">
      <c r="R71" s="17"/>
      <c r="S71" s="18"/>
      <c r="T71" s="18"/>
      <c r="U71" s="18"/>
      <c r="V71" s="18"/>
      <c r="W71" s="18"/>
      <c r="X71" s="19" t="str">
        <f t="shared" ref="X71:X101" si="4">IF(+U71&lt;V72*0.9, "resa baisse","")&amp;IF(+T71&gt;V72*1.1, "resa hausse","")</f>
        <v/>
      </c>
      <c r="Y71" s="19"/>
      <c r="Z71" s="19"/>
    </row>
    <row r="72" spans="18:26" x14ac:dyDescent="0.25">
      <c r="R72" s="17"/>
      <c r="S72" s="18"/>
      <c r="T72" s="18"/>
      <c r="U72" s="18"/>
      <c r="V72" s="18"/>
      <c r="W72" s="18"/>
      <c r="X72" s="19" t="str">
        <f t="shared" si="4"/>
        <v/>
      </c>
      <c r="Y72" s="19"/>
      <c r="Z72" s="19"/>
    </row>
    <row r="73" spans="18:26" x14ac:dyDescent="0.25">
      <c r="R73" s="17"/>
      <c r="S73" s="18"/>
      <c r="T73" s="18"/>
      <c r="U73" s="18"/>
      <c r="V73" s="18"/>
      <c r="W73" s="18"/>
      <c r="X73" s="19" t="str">
        <f t="shared" si="4"/>
        <v/>
      </c>
      <c r="Y73" s="19"/>
      <c r="Z73" s="19"/>
    </row>
    <row r="74" spans="18:26" x14ac:dyDescent="0.25">
      <c r="R74" s="17"/>
      <c r="S74" s="18"/>
      <c r="T74" s="18"/>
      <c r="U74" s="18"/>
      <c r="V74" s="18"/>
      <c r="W74" s="18"/>
      <c r="X74" s="19" t="str">
        <f t="shared" si="4"/>
        <v/>
      </c>
      <c r="Y74" s="19"/>
      <c r="Z74" s="19"/>
    </row>
    <row r="75" spans="18:26" x14ac:dyDescent="0.25">
      <c r="R75" s="17"/>
      <c r="S75" s="18"/>
      <c r="T75" s="18"/>
      <c r="U75" s="18"/>
      <c r="V75" s="18"/>
      <c r="W75" s="18"/>
      <c r="X75" s="19" t="str">
        <f t="shared" si="4"/>
        <v/>
      </c>
      <c r="Y75" s="19"/>
      <c r="Z75" s="19"/>
    </row>
    <row r="76" spans="18:26" x14ac:dyDescent="0.25">
      <c r="R76" s="17"/>
      <c r="S76" s="18"/>
      <c r="T76" s="18"/>
      <c r="U76" s="18"/>
      <c r="V76" s="18"/>
      <c r="W76" s="18"/>
      <c r="X76" s="19" t="str">
        <f t="shared" si="4"/>
        <v/>
      </c>
      <c r="Y76" s="19"/>
      <c r="Z76" s="19"/>
    </row>
    <row r="77" spans="18:26" x14ac:dyDescent="0.25">
      <c r="R77" s="17"/>
      <c r="S77" s="18"/>
      <c r="T77" s="18"/>
      <c r="U77" s="18"/>
      <c r="V77" s="18"/>
      <c r="W77" s="18"/>
      <c r="X77" s="19" t="str">
        <f t="shared" si="4"/>
        <v/>
      </c>
      <c r="Y77" s="19"/>
      <c r="Z77" s="19"/>
    </row>
    <row r="78" spans="18:26" x14ac:dyDescent="0.25">
      <c r="R78" s="17"/>
      <c r="S78" s="18"/>
      <c r="T78" s="18"/>
      <c r="U78" s="18"/>
      <c r="V78" s="18"/>
      <c r="W78" s="18"/>
      <c r="X78" s="19" t="str">
        <f t="shared" si="4"/>
        <v/>
      </c>
      <c r="Y78" s="19"/>
      <c r="Z78" s="19"/>
    </row>
    <row r="79" spans="18:26" x14ac:dyDescent="0.25">
      <c r="R79" s="17"/>
      <c r="S79" s="18"/>
      <c r="T79" s="18"/>
      <c r="U79" s="18"/>
      <c r="V79" s="18"/>
      <c r="W79" s="18"/>
      <c r="X79" s="19" t="str">
        <f t="shared" si="4"/>
        <v/>
      </c>
      <c r="Y79" s="19"/>
      <c r="Z79" s="19"/>
    </row>
    <row r="80" spans="18:26" x14ac:dyDescent="0.25">
      <c r="R80" s="17"/>
      <c r="S80" s="18"/>
      <c r="T80" s="18"/>
      <c r="U80" s="18"/>
      <c r="V80" s="18"/>
      <c r="W80" s="18"/>
      <c r="X80" s="19" t="str">
        <f t="shared" si="4"/>
        <v/>
      </c>
      <c r="Y80" s="19"/>
      <c r="Z80" s="19"/>
    </row>
    <row r="81" spans="18:26" x14ac:dyDescent="0.25">
      <c r="R81" s="17"/>
      <c r="S81" s="18"/>
      <c r="T81" s="18"/>
      <c r="U81" s="18"/>
      <c r="V81" s="18"/>
      <c r="W81" s="18"/>
      <c r="X81" s="19" t="str">
        <f t="shared" si="4"/>
        <v/>
      </c>
      <c r="Y81" s="19"/>
      <c r="Z81" s="19"/>
    </row>
    <row r="82" spans="18:26" x14ac:dyDescent="0.25">
      <c r="R82" s="17"/>
      <c r="S82" s="18"/>
      <c r="T82" s="18"/>
      <c r="U82" s="18"/>
      <c r="V82" s="18"/>
      <c r="W82" s="18"/>
      <c r="X82" s="19" t="str">
        <f t="shared" si="4"/>
        <v/>
      </c>
      <c r="Y82" s="19"/>
      <c r="Z82" s="19"/>
    </row>
    <row r="83" spans="18:26" x14ac:dyDescent="0.25">
      <c r="R83" s="17"/>
      <c r="S83" s="18"/>
      <c r="T83" s="18"/>
      <c r="U83" s="18"/>
      <c r="V83" s="18"/>
      <c r="W83" s="18"/>
      <c r="X83" s="19" t="str">
        <f t="shared" si="4"/>
        <v/>
      </c>
      <c r="Y83" s="19"/>
      <c r="Z83" s="19"/>
    </row>
    <row r="84" spans="18:26" x14ac:dyDescent="0.25">
      <c r="R84" s="17"/>
      <c r="S84" s="18"/>
      <c r="T84" s="18"/>
      <c r="U84" s="18"/>
      <c r="V84" s="18"/>
      <c r="W84" s="18"/>
      <c r="X84" s="19" t="str">
        <f t="shared" si="4"/>
        <v/>
      </c>
      <c r="Y84" s="19"/>
      <c r="Z84" s="19"/>
    </row>
    <row r="85" spans="18:26" x14ac:dyDescent="0.25">
      <c r="R85" s="17"/>
      <c r="S85" s="18"/>
      <c r="T85" s="18"/>
      <c r="U85" s="18"/>
      <c r="V85" s="18"/>
      <c r="W85" s="18"/>
      <c r="X85" s="19" t="str">
        <f t="shared" si="4"/>
        <v/>
      </c>
      <c r="Y85" s="19"/>
      <c r="Z85" s="19"/>
    </row>
    <row r="86" spans="18:26" x14ac:dyDescent="0.25">
      <c r="R86" s="17"/>
      <c r="S86" s="18"/>
      <c r="T86" s="18"/>
      <c r="U86" s="18"/>
      <c r="V86" s="18"/>
      <c r="W86" s="18"/>
      <c r="X86" s="19" t="str">
        <f t="shared" si="4"/>
        <v/>
      </c>
      <c r="Y86" s="19"/>
      <c r="Z86" s="19"/>
    </row>
    <row r="87" spans="18:26" x14ac:dyDescent="0.25">
      <c r="R87" s="17"/>
      <c r="S87" s="18"/>
      <c r="T87" s="18"/>
      <c r="U87" s="18"/>
      <c r="V87" s="18"/>
      <c r="W87" s="18"/>
      <c r="X87" s="19" t="str">
        <f t="shared" si="4"/>
        <v/>
      </c>
      <c r="Y87" s="19"/>
      <c r="Z87" s="19"/>
    </row>
    <row r="88" spans="18:26" x14ac:dyDescent="0.25">
      <c r="R88" s="17"/>
      <c r="S88" s="18"/>
      <c r="T88" s="18"/>
      <c r="U88" s="18"/>
      <c r="V88" s="18"/>
      <c r="W88" s="18"/>
      <c r="X88" s="19" t="str">
        <f t="shared" si="4"/>
        <v/>
      </c>
      <c r="Y88" s="19"/>
      <c r="Z88" s="19"/>
    </row>
    <row r="89" spans="18:26" x14ac:dyDescent="0.25">
      <c r="R89" s="17"/>
      <c r="S89" s="18"/>
      <c r="T89" s="18"/>
      <c r="U89" s="18"/>
      <c r="V89" s="18"/>
      <c r="W89" s="18"/>
      <c r="X89" s="19" t="str">
        <f t="shared" si="4"/>
        <v/>
      </c>
      <c r="Y89" s="19"/>
      <c r="Z89" s="19"/>
    </row>
    <row r="90" spans="18:26" x14ac:dyDescent="0.25">
      <c r="R90" s="17"/>
      <c r="S90" s="18"/>
      <c r="T90" s="18"/>
      <c r="U90" s="18"/>
      <c r="V90" s="18"/>
      <c r="W90" s="18"/>
      <c r="X90" s="19" t="str">
        <f t="shared" si="4"/>
        <v/>
      </c>
      <c r="Y90" s="19"/>
      <c r="Z90" s="19"/>
    </row>
    <row r="91" spans="18:26" x14ac:dyDescent="0.25">
      <c r="R91" s="17"/>
      <c r="S91" s="18"/>
      <c r="T91" s="18"/>
      <c r="U91" s="18"/>
      <c r="V91" s="18"/>
      <c r="W91" s="18"/>
      <c r="X91" s="19" t="str">
        <f t="shared" si="4"/>
        <v/>
      </c>
      <c r="Y91" s="19"/>
      <c r="Z91" s="19"/>
    </row>
    <row r="92" spans="18:26" x14ac:dyDescent="0.25">
      <c r="R92" s="17"/>
      <c r="S92" s="18"/>
      <c r="T92" s="18"/>
      <c r="U92" s="18"/>
      <c r="V92" s="18"/>
      <c r="W92" s="18"/>
      <c r="X92" s="19" t="str">
        <f t="shared" si="4"/>
        <v/>
      </c>
      <c r="Y92" s="19"/>
      <c r="Z92" s="19"/>
    </row>
    <row r="93" spans="18:26" x14ac:dyDescent="0.25">
      <c r="R93" s="17"/>
      <c r="S93" s="18"/>
      <c r="T93" s="18"/>
      <c r="U93" s="18"/>
      <c r="V93" s="18"/>
      <c r="W93" s="18"/>
      <c r="X93" s="19" t="str">
        <f t="shared" si="4"/>
        <v/>
      </c>
      <c r="Y93" s="19"/>
      <c r="Z93" s="19"/>
    </row>
    <row r="94" spans="18:26" x14ac:dyDescent="0.25">
      <c r="R94" s="17"/>
      <c r="S94" s="18"/>
      <c r="T94" s="18"/>
      <c r="U94" s="18"/>
      <c r="V94" s="18"/>
      <c r="W94" s="18"/>
      <c r="X94" s="19" t="str">
        <f t="shared" si="4"/>
        <v/>
      </c>
      <c r="Y94" s="19"/>
      <c r="Z94" s="19"/>
    </row>
    <row r="95" spans="18:26" x14ac:dyDescent="0.25">
      <c r="R95" s="17"/>
      <c r="S95" s="18"/>
      <c r="T95" s="18"/>
      <c r="U95" s="18"/>
      <c r="V95" s="18"/>
      <c r="W95" s="18"/>
      <c r="X95" s="19" t="str">
        <f t="shared" si="4"/>
        <v/>
      </c>
      <c r="Y95" s="19"/>
      <c r="Z95" s="19"/>
    </row>
    <row r="96" spans="18:26" x14ac:dyDescent="0.25">
      <c r="R96" s="17"/>
      <c r="S96" s="18"/>
      <c r="T96" s="18"/>
      <c r="U96" s="18"/>
      <c r="V96" s="18"/>
      <c r="W96" s="18"/>
      <c r="X96" s="19" t="str">
        <f t="shared" si="4"/>
        <v/>
      </c>
      <c r="Y96" s="19"/>
      <c r="Z96" s="19"/>
    </row>
    <row r="97" spans="18:26" x14ac:dyDescent="0.25">
      <c r="R97" s="17"/>
      <c r="S97" s="18"/>
      <c r="T97" s="18"/>
      <c r="U97" s="18"/>
      <c r="V97" s="18"/>
      <c r="W97" s="18"/>
      <c r="X97" s="19" t="str">
        <f t="shared" si="4"/>
        <v/>
      </c>
      <c r="Y97" s="19"/>
      <c r="Z97" s="19"/>
    </row>
    <row r="98" spans="18:26" x14ac:dyDescent="0.25">
      <c r="R98" s="17"/>
      <c r="S98" s="18"/>
      <c r="T98" s="18"/>
      <c r="U98" s="18"/>
      <c r="V98" s="18"/>
      <c r="W98" s="18"/>
      <c r="X98" s="19" t="str">
        <f t="shared" si="4"/>
        <v/>
      </c>
      <c r="Y98" s="19"/>
      <c r="Z98" s="19"/>
    </row>
    <row r="99" spans="18:26" x14ac:dyDescent="0.25">
      <c r="R99" s="17"/>
      <c r="S99" s="18"/>
      <c r="T99" s="18"/>
      <c r="U99" s="18"/>
      <c r="V99" s="18"/>
      <c r="W99" s="18"/>
      <c r="X99" s="19" t="str">
        <f t="shared" si="4"/>
        <v/>
      </c>
      <c r="Y99" s="19"/>
      <c r="Z99" s="19"/>
    </row>
    <row r="100" spans="18:26" x14ac:dyDescent="0.25">
      <c r="R100" s="17"/>
      <c r="S100" s="18"/>
      <c r="T100" s="18"/>
      <c r="U100" s="18"/>
      <c r="V100" s="18"/>
      <c r="W100" s="18"/>
      <c r="X100" s="19" t="str">
        <f t="shared" si="4"/>
        <v/>
      </c>
      <c r="Y100" s="19"/>
      <c r="Z100" s="19"/>
    </row>
    <row r="101" spans="18:26" x14ac:dyDescent="0.25">
      <c r="R101" s="17"/>
      <c r="S101" s="18"/>
      <c r="T101" s="18"/>
      <c r="U101" s="18"/>
      <c r="V101" s="18"/>
      <c r="W101" s="18"/>
      <c r="X101" s="19" t="str">
        <f t="shared" si="4"/>
        <v/>
      </c>
      <c r="Y101" s="19"/>
      <c r="Z101" s="19"/>
    </row>
  </sheetData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V160"/>
  <sheetViews>
    <sheetView topLeftCell="I1" zoomScale="60" zoomScaleNormal="60" workbookViewId="0">
      <selection activeCell="U7" sqref="U7"/>
    </sheetView>
  </sheetViews>
  <sheetFormatPr baseColWidth="10" defaultRowHeight="15" x14ac:dyDescent="0.25"/>
  <cols>
    <col min="19" max="19" width="12.875" bestFit="1" customWidth="1"/>
    <col min="21" max="21" width="25.375" customWidth="1"/>
    <col min="22" max="22" width="13.125" customWidth="1"/>
  </cols>
  <sheetData>
    <row r="3" spans="3:22" x14ac:dyDescent="0.25">
      <c r="S3" s="15"/>
      <c r="T3" s="16" t="s">
        <v>14</v>
      </c>
      <c r="U3" s="16"/>
      <c r="V3" s="16"/>
    </row>
    <row r="4" spans="3:22" x14ac:dyDescent="0.25">
      <c r="S4" s="15"/>
      <c r="T4" s="15"/>
      <c r="U4" s="15"/>
      <c r="V4" s="15"/>
    </row>
    <row r="5" spans="3:22" ht="15.75" thickBot="1" x14ac:dyDescent="0.3">
      <c r="S5" s="15"/>
      <c r="T5" s="15"/>
      <c r="U5" s="15"/>
      <c r="V5" s="15"/>
    </row>
    <row r="6" spans="3:22" x14ac:dyDescent="0.25">
      <c r="C6" s="15"/>
      <c r="D6" s="15"/>
      <c r="E6" s="15"/>
      <c r="F6" s="15"/>
      <c r="G6" s="15"/>
      <c r="H6" s="15"/>
      <c r="U6" s="94" t="s">
        <v>18</v>
      </c>
    </row>
    <row r="7" spans="3:22" ht="15.75" thickBot="1" x14ac:dyDescent="0.3">
      <c r="G7" s="15"/>
      <c r="H7" s="15"/>
      <c r="U7" s="123">
        <f>'Moyennes mobiles'!N2</f>
        <v>2</v>
      </c>
      <c r="V7" t="s">
        <v>61</v>
      </c>
    </row>
    <row r="8" spans="3:22" ht="15.75" thickBot="1" x14ac:dyDescent="0.3">
      <c r="G8" s="15"/>
      <c r="H8" s="15"/>
      <c r="T8" s="95"/>
      <c r="U8" s="97"/>
    </row>
    <row r="9" spans="3:22" ht="19.5" thickBot="1" x14ac:dyDescent="0.3">
      <c r="G9" s="15"/>
      <c r="H9" s="15"/>
      <c r="S9" s="93" t="s">
        <v>17</v>
      </c>
      <c r="T9" s="91" t="s">
        <v>15</v>
      </c>
      <c r="U9" s="96" t="s">
        <v>19</v>
      </c>
      <c r="V9" s="91" t="s">
        <v>16</v>
      </c>
    </row>
    <row r="10" spans="3:22" x14ac:dyDescent="0.25">
      <c r="G10" s="15"/>
      <c r="H10" s="15"/>
      <c r="P10" s="15"/>
      <c r="Q10" s="22"/>
      <c r="S10" s="84">
        <f>'Cours et volumes'!A7</f>
        <v>42786</v>
      </c>
      <c r="T10" s="86">
        <f ca="1">+$U10-2*STDEVP(OFFSET('Moyennes mobiles'!W7,-'Moyennes mobiles'!N$2+1,0,'Moyennes mobiles'!N$2))/'Moyennes mobiles'!N$2</f>
        <v>5</v>
      </c>
      <c r="U10" s="125">
        <f ca="1">'Moyennes mobiles'!N7</f>
        <v>5</v>
      </c>
      <c r="V10" s="121" t="e">
        <f ca="1">U10+2*STDEV(OFFSET('Cours et volumes'!E7,0,0,-$U$7,1))</f>
        <v>#DIV/0!</v>
      </c>
    </row>
    <row r="11" spans="3:22" x14ac:dyDescent="0.25">
      <c r="G11" s="15"/>
      <c r="H11" s="15"/>
      <c r="Q11" s="22"/>
      <c r="S11" s="85">
        <f>'Cours et volumes'!A8</f>
        <v>42787</v>
      </c>
      <c r="T11" s="86">
        <f ca="1">+$U11-2*STDEVP(OFFSET('Moyennes mobiles'!W8,-'Moyennes mobiles'!N$2,0,'Moyennes mobiles'!N$2))/'Moyennes mobiles'!N$2</f>
        <v>15</v>
      </c>
      <c r="U11" s="124">
        <f ca="1">'Moyennes mobiles'!N8</f>
        <v>15</v>
      </c>
      <c r="V11" s="121">
        <f ca="1">+$U11+2*STDEVP(OFFSET('Moyennes mobiles'!W8,-'Moyennes mobiles'!N$2+1,0,'Moyennes mobiles'!N$2))/'Moyennes mobiles'!N$2</f>
        <v>20</v>
      </c>
    </row>
    <row r="12" spans="3:22" x14ac:dyDescent="0.25">
      <c r="G12" s="15"/>
      <c r="H12" s="15"/>
      <c r="S12" s="85">
        <f>'Cours et volumes'!A9</f>
        <v>42788</v>
      </c>
      <c r="T12" s="86">
        <f ca="1">+$U11-2*STDEVP(OFFSET('Moyennes mobiles'!W8,-'Moyennes mobiles'!N$2,0,'Moyennes mobiles'!N$2))/'Moyennes mobiles'!N$2</f>
        <v>15</v>
      </c>
      <c r="U12" s="124">
        <f ca="1">'Moyennes mobiles'!N9</f>
        <v>25</v>
      </c>
      <c r="V12" s="121">
        <f ca="1">+$U12+2*STDEVP(OFFSET('Moyennes mobiles'!W9,-'Moyennes mobiles'!N$2+1,0,'Moyennes mobiles'!N$2))/'Moyennes mobiles'!N$2</f>
        <v>30</v>
      </c>
    </row>
    <row r="13" spans="3:22" x14ac:dyDescent="0.25">
      <c r="G13" s="15"/>
      <c r="H13" s="15"/>
      <c r="S13" s="85">
        <f>'Cours et volumes'!A10</f>
        <v>42789</v>
      </c>
      <c r="T13" s="86">
        <f ca="1">+$U13-2*STDEVP(OFFSET('Moyennes mobiles'!W10,-'Moyennes mobiles'!N$2+1,0,'Moyennes mobiles'!N$2))/'Moyennes mobiles'!N$2</f>
        <v>30</v>
      </c>
      <c r="U13" s="124">
        <f ca="1">'Moyennes mobiles'!N10</f>
        <v>35</v>
      </c>
      <c r="V13" s="121">
        <f ca="1">+$U13+2*STDEVP(OFFSET('Moyennes mobiles'!W10,-'Moyennes mobiles'!N$2+1,0,'Moyennes mobiles'!N$2))/'Moyennes mobiles'!N$2</f>
        <v>40</v>
      </c>
    </row>
    <row r="14" spans="3:22" x14ac:dyDescent="0.25">
      <c r="G14" s="15"/>
      <c r="H14" s="15"/>
      <c r="S14" s="85">
        <f>'Cours et volumes'!A11</f>
        <v>42790</v>
      </c>
      <c r="T14" s="86">
        <f ca="1">+$U14-2*STDEVP(OFFSET('Moyennes mobiles'!W11,-'Moyennes mobiles'!N$2+1,0,'Moyennes mobiles'!N$2))/'Moyennes mobiles'!N$2</f>
        <v>0</v>
      </c>
      <c r="U14" s="124">
        <f>'Moyennes mobiles'!N11</f>
        <v>0</v>
      </c>
      <c r="V14" s="121">
        <f ca="1">+$U14+2*STDEVP(OFFSET('Moyennes mobiles'!W11,-'Moyennes mobiles'!N$2+1,0,'Moyennes mobiles'!N$2))/'Moyennes mobiles'!N$2</f>
        <v>0</v>
      </c>
    </row>
    <row r="15" spans="3:22" x14ac:dyDescent="0.25">
      <c r="G15" s="15"/>
      <c r="H15" s="15"/>
      <c r="S15" s="21"/>
      <c r="T15" s="20"/>
      <c r="U15" s="20"/>
      <c r="V15" s="20"/>
    </row>
    <row r="16" spans="3:22" x14ac:dyDescent="0.25">
      <c r="G16" s="15"/>
      <c r="H16" s="15"/>
      <c r="S16" s="21"/>
      <c r="T16" s="20"/>
      <c r="U16" s="20"/>
      <c r="V16" s="20"/>
    </row>
    <row r="17" spans="7:22" x14ac:dyDescent="0.25">
      <c r="G17" s="15"/>
      <c r="H17" s="15"/>
      <c r="S17" s="21"/>
      <c r="T17" s="20"/>
      <c r="U17" s="20"/>
      <c r="V17" s="20"/>
    </row>
    <row r="18" spans="7:22" x14ac:dyDescent="0.25">
      <c r="G18" s="15"/>
      <c r="H18" s="15"/>
      <c r="S18" s="21"/>
      <c r="T18" s="20"/>
      <c r="U18" s="20"/>
      <c r="V18" s="20"/>
    </row>
    <row r="19" spans="7:22" x14ac:dyDescent="0.25">
      <c r="G19" s="15"/>
      <c r="H19" s="15"/>
      <c r="S19" s="21"/>
      <c r="T19" s="20"/>
      <c r="U19" s="20"/>
      <c r="V19" s="20"/>
    </row>
    <row r="20" spans="7:22" x14ac:dyDescent="0.25">
      <c r="G20" s="15"/>
      <c r="H20" s="15"/>
      <c r="S20" s="21"/>
      <c r="T20" s="20"/>
      <c r="U20" s="20"/>
      <c r="V20" s="20"/>
    </row>
    <row r="21" spans="7:22" x14ac:dyDescent="0.25">
      <c r="G21" s="15"/>
      <c r="H21" s="15"/>
      <c r="S21" s="21"/>
      <c r="T21" s="20"/>
      <c r="U21" s="20"/>
      <c r="V21" s="20"/>
    </row>
    <row r="22" spans="7:22" x14ac:dyDescent="0.25">
      <c r="G22" s="15"/>
      <c r="H22" s="15"/>
      <c r="S22" s="21"/>
      <c r="T22" s="20"/>
      <c r="U22" s="20"/>
      <c r="V22" s="20"/>
    </row>
    <row r="23" spans="7:22" x14ac:dyDescent="0.25">
      <c r="G23" s="15"/>
      <c r="H23" s="15"/>
      <c r="S23" s="21"/>
      <c r="T23" s="20"/>
      <c r="U23" s="20"/>
      <c r="V23" s="20"/>
    </row>
    <row r="24" spans="7:22" x14ac:dyDescent="0.25">
      <c r="G24" s="15"/>
      <c r="H24" s="15"/>
      <c r="S24" s="21"/>
      <c r="T24" s="20"/>
      <c r="U24" s="20"/>
      <c r="V24" s="20"/>
    </row>
    <row r="25" spans="7:22" x14ac:dyDescent="0.25">
      <c r="G25" s="15"/>
      <c r="H25" s="15"/>
      <c r="S25" s="21"/>
      <c r="T25" s="20"/>
      <c r="U25" s="20"/>
      <c r="V25" s="20"/>
    </row>
    <row r="26" spans="7:22" x14ac:dyDescent="0.25">
      <c r="G26" s="15"/>
      <c r="H26" s="15"/>
      <c r="S26" s="21"/>
      <c r="T26" s="20"/>
      <c r="U26" s="20"/>
      <c r="V26" s="20"/>
    </row>
    <row r="27" spans="7:22" x14ac:dyDescent="0.25">
      <c r="G27" s="15"/>
      <c r="H27" s="15"/>
      <c r="S27" s="21"/>
      <c r="T27" s="20"/>
      <c r="U27" s="20"/>
      <c r="V27" s="20"/>
    </row>
    <row r="28" spans="7:22" x14ac:dyDescent="0.25">
      <c r="G28" s="15"/>
      <c r="H28" s="15"/>
      <c r="S28" s="21"/>
      <c r="T28" s="20"/>
      <c r="U28" s="20"/>
      <c r="V28" s="20"/>
    </row>
    <row r="29" spans="7:22" x14ac:dyDescent="0.25">
      <c r="G29" s="15"/>
      <c r="H29" s="15"/>
      <c r="S29" s="21"/>
      <c r="T29" s="20"/>
      <c r="U29" s="20"/>
      <c r="V29" s="20"/>
    </row>
    <row r="30" spans="7:22" x14ac:dyDescent="0.25">
      <c r="G30" s="15"/>
      <c r="H30" s="15"/>
      <c r="S30" s="21"/>
      <c r="T30" s="20"/>
      <c r="U30" s="20"/>
      <c r="V30" s="20"/>
    </row>
    <row r="31" spans="7:22" x14ac:dyDescent="0.25">
      <c r="G31" s="15"/>
      <c r="H31" s="15"/>
      <c r="S31" s="21"/>
      <c r="T31" s="20"/>
      <c r="U31" s="20"/>
      <c r="V31" s="20"/>
    </row>
    <row r="32" spans="7:22" x14ac:dyDescent="0.25">
      <c r="G32" s="15"/>
      <c r="H32" s="15"/>
      <c r="S32" s="21"/>
      <c r="T32" s="20"/>
      <c r="U32" s="20"/>
      <c r="V32" s="20"/>
    </row>
    <row r="33" spans="7:22" x14ac:dyDescent="0.25">
      <c r="G33" s="15"/>
      <c r="H33" s="15"/>
      <c r="S33" s="21"/>
      <c r="T33" s="20"/>
      <c r="U33" s="20"/>
      <c r="V33" s="20"/>
    </row>
    <row r="34" spans="7:22" x14ac:dyDescent="0.25">
      <c r="G34" s="15"/>
      <c r="H34" s="15"/>
      <c r="S34" s="21"/>
      <c r="T34" s="20"/>
      <c r="U34" s="20"/>
      <c r="V34" s="20"/>
    </row>
    <row r="35" spans="7:22" x14ac:dyDescent="0.25">
      <c r="G35" s="15"/>
      <c r="H35" s="15"/>
      <c r="S35" s="21"/>
      <c r="T35" s="20"/>
      <c r="U35" s="20"/>
      <c r="V35" s="20"/>
    </row>
    <row r="36" spans="7:22" x14ac:dyDescent="0.25">
      <c r="G36" s="15"/>
      <c r="H36" s="15"/>
      <c r="S36" s="21"/>
      <c r="T36" s="20"/>
      <c r="U36" s="20"/>
      <c r="V36" s="20"/>
    </row>
    <row r="37" spans="7:22" x14ac:dyDescent="0.25">
      <c r="G37" s="15"/>
      <c r="H37" s="15"/>
      <c r="S37" s="21"/>
      <c r="T37" s="20"/>
      <c r="U37" s="20"/>
      <c r="V37" s="20"/>
    </row>
    <row r="38" spans="7:22" x14ac:dyDescent="0.25">
      <c r="G38" s="15"/>
      <c r="H38" s="15"/>
      <c r="S38" s="21"/>
      <c r="T38" s="20"/>
      <c r="U38" s="20"/>
      <c r="V38" s="20"/>
    </row>
    <row r="39" spans="7:22" x14ac:dyDescent="0.25">
      <c r="G39" s="15"/>
      <c r="H39" s="15"/>
      <c r="S39" s="21"/>
      <c r="T39" s="20"/>
      <c r="U39" s="20"/>
      <c r="V39" s="20"/>
    </row>
    <row r="40" spans="7:22" x14ac:dyDescent="0.25">
      <c r="G40" s="15"/>
      <c r="H40" s="15"/>
      <c r="S40" s="21"/>
      <c r="T40" s="20"/>
      <c r="U40" s="20"/>
      <c r="V40" s="20"/>
    </row>
    <row r="41" spans="7:22" x14ac:dyDescent="0.25">
      <c r="G41" s="15"/>
      <c r="H41" s="15"/>
      <c r="S41" s="21"/>
      <c r="T41" s="20"/>
      <c r="U41" s="20"/>
      <c r="V41" s="20"/>
    </row>
    <row r="42" spans="7:22" x14ac:dyDescent="0.25">
      <c r="G42" s="15"/>
      <c r="H42" s="15"/>
      <c r="S42" s="21"/>
      <c r="T42" s="20"/>
      <c r="U42" s="20"/>
      <c r="V42" s="20"/>
    </row>
    <row r="43" spans="7:22" x14ac:dyDescent="0.25">
      <c r="G43" s="15"/>
      <c r="H43" s="15"/>
      <c r="S43" s="21"/>
      <c r="T43" s="20"/>
      <c r="U43" s="20"/>
      <c r="V43" s="20"/>
    </row>
    <row r="44" spans="7:22" x14ac:dyDescent="0.25">
      <c r="G44" s="15"/>
      <c r="H44" s="15"/>
      <c r="S44" s="21"/>
      <c r="T44" s="20"/>
      <c r="U44" s="20"/>
      <c r="V44" s="20"/>
    </row>
    <row r="45" spans="7:22" x14ac:dyDescent="0.25">
      <c r="G45" s="15"/>
      <c r="H45" s="15"/>
      <c r="S45" s="21"/>
      <c r="T45" s="20"/>
      <c r="U45" s="20"/>
      <c r="V45" s="20"/>
    </row>
    <row r="46" spans="7:22" x14ac:dyDescent="0.25">
      <c r="G46" s="15"/>
      <c r="H46" s="15"/>
      <c r="S46" s="21"/>
      <c r="T46" s="20"/>
      <c r="U46" s="20"/>
      <c r="V46" s="20"/>
    </row>
    <row r="47" spans="7:22" x14ac:dyDescent="0.25">
      <c r="G47" s="15"/>
      <c r="H47" s="15"/>
      <c r="S47" s="21"/>
      <c r="T47" s="20"/>
      <c r="U47" s="20"/>
      <c r="V47" s="20"/>
    </row>
    <row r="48" spans="7:22" x14ac:dyDescent="0.25">
      <c r="G48" s="15"/>
      <c r="H48" s="15"/>
      <c r="S48" s="21"/>
      <c r="T48" s="20"/>
      <c r="U48" s="20"/>
      <c r="V48" s="20"/>
    </row>
    <row r="49" spans="7:22" x14ac:dyDescent="0.25">
      <c r="G49" s="15"/>
      <c r="H49" s="15"/>
      <c r="S49" s="21"/>
      <c r="T49" s="20"/>
      <c r="U49" s="20"/>
      <c r="V49" s="20"/>
    </row>
    <row r="50" spans="7:22" x14ac:dyDescent="0.25">
      <c r="G50" s="15"/>
      <c r="H50" s="15"/>
      <c r="S50" s="21"/>
      <c r="T50" s="20"/>
      <c r="U50" s="20"/>
      <c r="V50" s="20"/>
    </row>
    <row r="51" spans="7:22" x14ac:dyDescent="0.25">
      <c r="G51" s="15"/>
      <c r="H51" s="15"/>
      <c r="S51" s="21"/>
      <c r="T51" s="20"/>
      <c r="U51" s="20"/>
      <c r="V51" s="20"/>
    </row>
    <row r="52" spans="7:22" x14ac:dyDescent="0.25">
      <c r="G52" s="15"/>
      <c r="H52" s="15"/>
      <c r="S52" s="21"/>
      <c r="T52" s="20"/>
      <c r="U52" s="20"/>
      <c r="V52" s="20"/>
    </row>
    <row r="53" spans="7:22" x14ac:dyDescent="0.25">
      <c r="G53" s="15"/>
      <c r="H53" s="15"/>
      <c r="S53" s="21"/>
      <c r="T53" s="20"/>
      <c r="U53" s="20"/>
      <c r="V53" s="20"/>
    </row>
    <row r="54" spans="7:22" x14ac:dyDescent="0.25">
      <c r="G54" s="15"/>
      <c r="H54" s="15"/>
      <c r="S54" s="21"/>
      <c r="T54" s="20"/>
      <c r="U54" s="20"/>
      <c r="V54" s="20"/>
    </row>
    <row r="55" spans="7:22" x14ac:dyDescent="0.25">
      <c r="G55" s="15"/>
      <c r="H55" s="15"/>
      <c r="S55" s="21"/>
      <c r="T55" s="20"/>
      <c r="U55" s="20"/>
      <c r="V55" s="20"/>
    </row>
    <row r="56" spans="7:22" x14ac:dyDescent="0.25">
      <c r="G56" s="15"/>
      <c r="H56" s="15"/>
      <c r="S56" s="21"/>
      <c r="T56" s="20"/>
      <c r="U56" s="20"/>
      <c r="V56" s="20"/>
    </row>
    <row r="57" spans="7:22" x14ac:dyDescent="0.25">
      <c r="G57" s="15"/>
      <c r="H57" s="15"/>
      <c r="S57" s="21"/>
      <c r="T57" s="20"/>
      <c r="U57" s="20"/>
      <c r="V57" s="20"/>
    </row>
    <row r="58" spans="7:22" x14ac:dyDescent="0.25">
      <c r="G58" s="15"/>
      <c r="H58" s="15"/>
      <c r="S58" s="21"/>
      <c r="T58" s="20"/>
      <c r="U58" s="20"/>
      <c r="V58" s="20"/>
    </row>
    <row r="59" spans="7:22" x14ac:dyDescent="0.25">
      <c r="G59" s="15"/>
      <c r="H59" s="15"/>
      <c r="S59" s="21"/>
      <c r="T59" s="20"/>
      <c r="U59" s="20"/>
      <c r="V59" s="20"/>
    </row>
    <row r="60" spans="7:22" x14ac:dyDescent="0.25">
      <c r="G60" s="15"/>
      <c r="H60" s="15"/>
      <c r="S60" s="21"/>
      <c r="T60" s="20"/>
      <c r="U60" s="20"/>
      <c r="V60" s="20"/>
    </row>
    <row r="61" spans="7:22" x14ac:dyDescent="0.25">
      <c r="G61" s="15"/>
      <c r="H61" s="15"/>
      <c r="S61" s="21"/>
      <c r="T61" s="20"/>
      <c r="U61" s="20"/>
      <c r="V61" s="20"/>
    </row>
    <row r="62" spans="7:22" x14ac:dyDescent="0.25">
      <c r="G62" s="15"/>
      <c r="H62" s="15"/>
      <c r="S62" s="21"/>
      <c r="T62" s="20"/>
      <c r="U62" s="20"/>
      <c r="V62" s="20"/>
    </row>
    <row r="63" spans="7:22" x14ac:dyDescent="0.25">
      <c r="G63" s="15"/>
      <c r="H63" s="15"/>
      <c r="S63" s="21"/>
      <c r="T63" s="20"/>
      <c r="U63" s="20"/>
      <c r="V63" s="20"/>
    </row>
    <row r="64" spans="7:22" x14ac:dyDescent="0.25">
      <c r="G64" s="15"/>
      <c r="H64" s="15"/>
      <c r="S64" s="21"/>
      <c r="T64" s="20"/>
      <c r="U64" s="20"/>
      <c r="V64" s="20"/>
    </row>
    <row r="65" spans="7:22" x14ac:dyDescent="0.25">
      <c r="G65" s="15"/>
      <c r="H65" s="15"/>
      <c r="S65" s="21"/>
      <c r="T65" s="20"/>
      <c r="U65" s="20"/>
      <c r="V65" s="20"/>
    </row>
    <row r="66" spans="7:22" x14ac:dyDescent="0.25">
      <c r="G66" s="15"/>
      <c r="H66" s="15"/>
      <c r="S66" s="21"/>
      <c r="T66" s="20"/>
      <c r="U66" s="20"/>
      <c r="V66" s="20"/>
    </row>
    <row r="67" spans="7:22" x14ac:dyDescent="0.25">
      <c r="G67" s="15"/>
      <c r="H67" s="15"/>
      <c r="S67" s="21"/>
      <c r="T67" s="20"/>
      <c r="U67" s="20"/>
      <c r="V67" s="20"/>
    </row>
    <row r="68" spans="7:22" x14ac:dyDescent="0.25">
      <c r="G68" s="15"/>
      <c r="H68" s="15"/>
      <c r="S68" s="21"/>
      <c r="T68" s="20"/>
      <c r="U68" s="20"/>
      <c r="V68" s="20"/>
    </row>
    <row r="69" spans="7:22" x14ac:dyDescent="0.25">
      <c r="G69" s="15"/>
      <c r="H69" s="15"/>
      <c r="S69" s="21"/>
      <c r="T69" s="20"/>
      <c r="U69" s="20"/>
      <c r="V69" s="20"/>
    </row>
    <row r="70" spans="7:22" x14ac:dyDescent="0.25">
      <c r="G70" s="15"/>
      <c r="H70" s="15"/>
      <c r="S70" s="21"/>
      <c r="T70" s="20"/>
      <c r="U70" s="20"/>
      <c r="V70" s="20"/>
    </row>
    <row r="71" spans="7:22" x14ac:dyDescent="0.25">
      <c r="G71" s="15"/>
      <c r="H71" s="15"/>
      <c r="S71" s="21"/>
      <c r="T71" s="20"/>
      <c r="U71" s="20"/>
      <c r="V71" s="20"/>
    </row>
    <row r="72" spans="7:22" x14ac:dyDescent="0.25">
      <c r="G72" s="15"/>
      <c r="H72" s="15"/>
      <c r="S72" s="21"/>
      <c r="T72" s="20"/>
      <c r="U72" s="20"/>
      <c r="V72" s="20"/>
    </row>
    <row r="73" spans="7:22" x14ac:dyDescent="0.25">
      <c r="G73" s="15"/>
      <c r="H73" s="15"/>
      <c r="S73" s="21"/>
      <c r="T73" s="20"/>
      <c r="U73" s="20"/>
      <c r="V73" s="20"/>
    </row>
    <row r="74" spans="7:22" x14ac:dyDescent="0.25">
      <c r="G74" s="15"/>
      <c r="H74" s="15"/>
      <c r="S74" s="21"/>
      <c r="T74" s="20"/>
      <c r="U74" s="20"/>
      <c r="V74" s="20"/>
    </row>
    <row r="75" spans="7:22" x14ac:dyDescent="0.25">
      <c r="G75" s="15"/>
      <c r="H75" s="15"/>
      <c r="S75" s="21"/>
      <c r="T75" s="20"/>
      <c r="U75" s="20"/>
      <c r="V75" s="20"/>
    </row>
    <row r="76" spans="7:22" x14ac:dyDescent="0.25">
      <c r="G76" s="15"/>
      <c r="H76" s="15"/>
      <c r="S76" s="21"/>
      <c r="T76" s="20"/>
      <c r="U76" s="20"/>
      <c r="V76" s="20"/>
    </row>
    <row r="77" spans="7:22" x14ac:dyDescent="0.25">
      <c r="G77" s="15"/>
      <c r="H77" s="15"/>
      <c r="S77" s="21"/>
      <c r="T77" s="20"/>
      <c r="U77" s="20"/>
      <c r="V77" s="20"/>
    </row>
    <row r="78" spans="7:22" x14ac:dyDescent="0.25">
      <c r="G78" s="15"/>
      <c r="H78" s="15"/>
      <c r="S78" s="21"/>
      <c r="T78" s="20"/>
      <c r="U78" s="20"/>
      <c r="V78" s="20"/>
    </row>
    <row r="79" spans="7:22" x14ac:dyDescent="0.25">
      <c r="G79" s="15"/>
      <c r="H79" s="15"/>
      <c r="S79" s="19"/>
      <c r="T79" s="15"/>
      <c r="U79" s="15"/>
      <c r="V79" s="15"/>
    </row>
    <row r="80" spans="7:22" x14ac:dyDescent="0.25">
      <c r="G80" s="15"/>
      <c r="H80" s="15"/>
      <c r="S80" s="19"/>
      <c r="T80" s="15"/>
      <c r="U80" s="15"/>
      <c r="V80" s="15"/>
    </row>
    <row r="81" spans="7:22" x14ac:dyDescent="0.25">
      <c r="G81" s="15"/>
      <c r="H81" s="15"/>
      <c r="S81" s="19"/>
      <c r="T81" s="15"/>
      <c r="U81" s="15"/>
      <c r="V81" s="15"/>
    </row>
    <row r="82" spans="7:22" x14ac:dyDescent="0.25">
      <c r="G82" s="15"/>
      <c r="H82" s="15"/>
      <c r="S82" s="19"/>
      <c r="T82" s="15"/>
      <c r="U82" s="15"/>
      <c r="V82" s="15"/>
    </row>
    <row r="83" spans="7:22" x14ac:dyDescent="0.25">
      <c r="G83" s="15"/>
      <c r="H83" s="15"/>
      <c r="S83" s="19"/>
      <c r="T83" s="15"/>
      <c r="U83" s="15"/>
      <c r="V83" s="15"/>
    </row>
    <row r="84" spans="7:22" x14ac:dyDescent="0.25">
      <c r="G84" s="15"/>
      <c r="H84" s="15"/>
      <c r="S84" s="19"/>
      <c r="T84" s="15"/>
      <c r="U84" s="15"/>
      <c r="V84" s="15"/>
    </row>
    <row r="85" spans="7:22" x14ac:dyDescent="0.25">
      <c r="G85" s="15"/>
      <c r="H85" s="15"/>
      <c r="S85" s="19"/>
      <c r="T85" s="15"/>
      <c r="U85" s="15"/>
      <c r="V85" s="15"/>
    </row>
    <row r="86" spans="7:22" x14ac:dyDescent="0.25">
      <c r="G86" s="15"/>
      <c r="H86" s="15"/>
      <c r="S86" s="19"/>
      <c r="T86" s="15"/>
      <c r="U86" s="15"/>
      <c r="V86" s="15"/>
    </row>
    <row r="87" spans="7:22" x14ac:dyDescent="0.25">
      <c r="G87" s="15"/>
      <c r="H87" s="15"/>
      <c r="S87" s="19"/>
      <c r="T87" s="15"/>
      <c r="U87" s="15"/>
      <c r="V87" s="15"/>
    </row>
    <row r="88" spans="7:22" x14ac:dyDescent="0.25">
      <c r="G88" s="15"/>
      <c r="H88" s="15"/>
      <c r="S88" s="15"/>
      <c r="T88" s="15"/>
      <c r="U88" s="15"/>
      <c r="V88" s="15"/>
    </row>
    <row r="89" spans="7:22" x14ac:dyDescent="0.25">
      <c r="G89" s="15"/>
      <c r="H89" s="15"/>
      <c r="S89" s="15"/>
      <c r="T89" s="15"/>
      <c r="U89" s="15"/>
      <c r="V89" s="15"/>
    </row>
    <row r="90" spans="7:22" x14ac:dyDescent="0.25">
      <c r="G90" s="15"/>
      <c r="H90" s="15"/>
      <c r="S90" s="15"/>
      <c r="T90" s="15"/>
      <c r="U90" s="15"/>
      <c r="V90" s="15"/>
    </row>
    <row r="91" spans="7:22" x14ac:dyDescent="0.25">
      <c r="G91" s="15"/>
      <c r="H91" s="15"/>
      <c r="S91" s="15"/>
      <c r="T91" s="15"/>
      <c r="U91" s="15"/>
      <c r="V91" s="15"/>
    </row>
    <row r="92" spans="7:22" x14ac:dyDescent="0.25">
      <c r="G92" s="15"/>
      <c r="H92" s="15"/>
      <c r="S92" s="15"/>
      <c r="T92" s="15"/>
      <c r="U92" s="15"/>
      <c r="V92" s="15"/>
    </row>
    <row r="93" spans="7:22" x14ac:dyDescent="0.25">
      <c r="G93" s="15"/>
      <c r="H93" s="15"/>
      <c r="S93" s="15"/>
      <c r="T93" s="15"/>
      <c r="U93" s="15"/>
      <c r="V93" s="15"/>
    </row>
    <row r="94" spans="7:22" x14ac:dyDescent="0.25">
      <c r="G94" s="15"/>
      <c r="H94" s="15"/>
      <c r="S94" s="15"/>
      <c r="T94" s="15"/>
      <c r="U94" s="15"/>
      <c r="V94" s="15"/>
    </row>
    <row r="95" spans="7:22" x14ac:dyDescent="0.25">
      <c r="G95" s="15"/>
      <c r="H95" s="15"/>
      <c r="S95" s="15"/>
      <c r="T95" s="15"/>
      <c r="U95" s="15"/>
      <c r="V95" s="15"/>
    </row>
    <row r="96" spans="7:22" x14ac:dyDescent="0.25">
      <c r="G96" s="15"/>
      <c r="H96" s="15"/>
      <c r="S96" s="15"/>
      <c r="T96" s="15"/>
      <c r="U96" s="15"/>
      <c r="V96" s="15"/>
    </row>
    <row r="97" spans="7:22" x14ac:dyDescent="0.25">
      <c r="G97" s="15"/>
      <c r="H97" s="15"/>
      <c r="S97" s="15"/>
      <c r="T97" s="15"/>
      <c r="U97" s="15"/>
      <c r="V97" s="15"/>
    </row>
    <row r="98" spans="7:22" x14ac:dyDescent="0.25">
      <c r="G98" s="15"/>
      <c r="H98" s="15"/>
      <c r="S98" s="15"/>
      <c r="T98" s="15"/>
      <c r="U98" s="15"/>
      <c r="V98" s="15"/>
    </row>
    <row r="99" spans="7:22" x14ac:dyDescent="0.25">
      <c r="G99" s="15"/>
      <c r="H99" s="15"/>
      <c r="S99" s="15"/>
      <c r="T99" s="15"/>
      <c r="U99" s="15"/>
      <c r="V99" s="15"/>
    </row>
    <row r="100" spans="7:22" x14ac:dyDescent="0.25">
      <c r="G100" s="15"/>
      <c r="H100" s="15"/>
      <c r="S100" s="15"/>
      <c r="T100" s="15"/>
      <c r="U100" s="15"/>
      <c r="V100" s="15"/>
    </row>
    <row r="101" spans="7:22" x14ac:dyDescent="0.25">
      <c r="G101" s="15"/>
      <c r="H101" s="15"/>
      <c r="S101" s="15"/>
      <c r="T101" s="15"/>
      <c r="U101" s="15"/>
      <c r="V101" s="15"/>
    </row>
    <row r="102" spans="7:22" x14ac:dyDescent="0.25">
      <c r="G102" s="15"/>
      <c r="H102" s="15"/>
      <c r="S102" s="15"/>
      <c r="T102" s="15"/>
      <c r="U102" s="15"/>
      <c r="V102" s="15"/>
    </row>
    <row r="103" spans="7:22" x14ac:dyDescent="0.25">
      <c r="G103" s="15"/>
      <c r="H103" s="15"/>
      <c r="S103" s="15"/>
      <c r="T103" s="15"/>
      <c r="U103" s="15"/>
      <c r="V103" s="15"/>
    </row>
    <row r="104" spans="7:22" x14ac:dyDescent="0.25">
      <c r="G104" s="15"/>
      <c r="H104" s="15"/>
      <c r="S104" s="15"/>
      <c r="T104" s="15"/>
      <c r="U104" s="15"/>
      <c r="V104" s="15"/>
    </row>
    <row r="105" spans="7:22" x14ac:dyDescent="0.25">
      <c r="G105" s="15"/>
      <c r="H105" s="15"/>
      <c r="S105" s="15"/>
      <c r="T105" s="15"/>
      <c r="U105" s="15"/>
      <c r="V105" s="15"/>
    </row>
    <row r="106" spans="7:22" x14ac:dyDescent="0.25">
      <c r="G106" s="15"/>
      <c r="H106" s="15"/>
      <c r="S106" s="15"/>
      <c r="T106" s="15"/>
      <c r="U106" s="15"/>
      <c r="V106" s="15"/>
    </row>
    <row r="107" spans="7:22" x14ac:dyDescent="0.25">
      <c r="G107" s="15"/>
      <c r="H107" s="15"/>
      <c r="S107" s="15"/>
      <c r="T107" s="15"/>
      <c r="U107" s="15"/>
      <c r="V107" s="15"/>
    </row>
    <row r="108" spans="7:22" x14ac:dyDescent="0.25">
      <c r="G108" s="15"/>
      <c r="H108" s="15"/>
      <c r="S108" s="15"/>
      <c r="T108" s="15"/>
      <c r="U108" s="15"/>
      <c r="V108" s="15"/>
    </row>
    <row r="109" spans="7:22" x14ac:dyDescent="0.25">
      <c r="G109" s="15"/>
      <c r="H109" s="15"/>
      <c r="S109" s="15"/>
      <c r="T109" s="15"/>
      <c r="U109" s="15"/>
      <c r="V109" s="15"/>
    </row>
    <row r="110" spans="7:22" x14ac:dyDescent="0.25">
      <c r="G110" s="15"/>
      <c r="H110" s="15"/>
      <c r="S110" s="15"/>
      <c r="T110" s="15"/>
      <c r="U110" s="15"/>
      <c r="V110" s="15"/>
    </row>
    <row r="111" spans="7:22" x14ac:dyDescent="0.25">
      <c r="G111" s="15"/>
      <c r="H111" s="15"/>
      <c r="S111" s="15"/>
      <c r="T111" s="15"/>
      <c r="U111" s="15"/>
      <c r="V111" s="15"/>
    </row>
    <row r="112" spans="7:22" x14ac:dyDescent="0.25">
      <c r="G112" s="15"/>
      <c r="H112" s="15"/>
      <c r="S112" s="15"/>
      <c r="T112" s="15"/>
      <c r="U112" s="15"/>
      <c r="V112" s="15"/>
    </row>
    <row r="113" spans="3:22" x14ac:dyDescent="0.25">
      <c r="G113" s="15"/>
      <c r="H113" s="15"/>
      <c r="S113" s="15"/>
      <c r="T113" s="15"/>
      <c r="U113" s="15"/>
      <c r="V113" s="15"/>
    </row>
    <row r="114" spans="3:22" x14ac:dyDescent="0.25">
      <c r="G114" s="15"/>
      <c r="H114" s="15"/>
      <c r="S114" s="15"/>
      <c r="T114" s="15"/>
      <c r="U114" s="15"/>
      <c r="V114" s="15"/>
    </row>
    <row r="115" spans="3:22" x14ac:dyDescent="0.25">
      <c r="G115" s="15"/>
      <c r="H115" s="15"/>
      <c r="S115" s="15"/>
      <c r="T115" s="15"/>
      <c r="U115" s="15"/>
      <c r="V115" s="15"/>
    </row>
    <row r="116" spans="3:22" x14ac:dyDescent="0.25">
      <c r="G116" s="15"/>
      <c r="H116" s="15"/>
      <c r="S116" s="15"/>
      <c r="T116" s="15"/>
      <c r="U116" s="15"/>
      <c r="V116" s="15"/>
    </row>
    <row r="117" spans="3:22" x14ac:dyDescent="0.25">
      <c r="G117" s="15"/>
      <c r="H117" s="15"/>
      <c r="S117" s="15"/>
      <c r="T117" s="15"/>
      <c r="U117" s="15"/>
      <c r="V117" s="15"/>
    </row>
    <row r="118" spans="3:22" x14ac:dyDescent="0.25">
      <c r="G118" s="15"/>
      <c r="H118" s="15"/>
      <c r="S118" s="15"/>
      <c r="T118" s="15"/>
      <c r="U118" s="15"/>
      <c r="V118" s="15"/>
    </row>
    <row r="119" spans="3:22" x14ac:dyDescent="0.25">
      <c r="G119" s="15"/>
      <c r="H119" s="15"/>
      <c r="S119" s="15"/>
      <c r="T119" s="15"/>
      <c r="U119" s="15"/>
      <c r="V119" s="15"/>
    </row>
    <row r="120" spans="3:22" x14ac:dyDescent="0.25">
      <c r="G120" s="15"/>
      <c r="H120" s="15"/>
    </row>
    <row r="121" spans="3:22" x14ac:dyDescent="0.25">
      <c r="G121" s="15"/>
      <c r="H121" s="15"/>
    </row>
    <row r="122" spans="3:22" x14ac:dyDescent="0.25">
      <c r="G122" s="15"/>
      <c r="H122" s="15"/>
    </row>
    <row r="123" spans="3:22" x14ac:dyDescent="0.25">
      <c r="G123" s="15"/>
      <c r="H123" s="15"/>
    </row>
    <row r="124" spans="3:22" x14ac:dyDescent="0.25">
      <c r="C124" s="15"/>
      <c r="D124" s="15"/>
      <c r="E124" s="15"/>
      <c r="F124" s="15"/>
      <c r="G124" s="15"/>
      <c r="H124" s="15"/>
    </row>
    <row r="125" spans="3:22" x14ac:dyDescent="0.25">
      <c r="C125" s="15"/>
      <c r="D125" s="15"/>
      <c r="E125" s="15"/>
      <c r="F125" s="15"/>
      <c r="G125" s="15"/>
      <c r="H125" s="15"/>
    </row>
    <row r="126" spans="3:22" x14ac:dyDescent="0.25">
      <c r="C126" s="15"/>
      <c r="D126" s="15"/>
      <c r="E126" s="15"/>
      <c r="F126" s="15"/>
      <c r="G126" s="15"/>
      <c r="H126" s="15"/>
    </row>
    <row r="127" spans="3:22" x14ac:dyDescent="0.25">
      <c r="C127" s="15"/>
      <c r="D127" s="15"/>
      <c r="E127" s="15"/>
      <c r="F127" s="15"/>
      <c r="G127" s="15"/>
      <c r="H127" s="15"/>
    </row>
    <row r="128" spans="3:22" x14ac:dyDescent="0.25">
      <c r="C128" s="15"/>
      <c r="D128" s="15"/>
      <c r="E128" s="15"/>
      <c r="F128" s="15"/>
      <c r="G128" s="15"/>
      <c r="H128" s="15"/>
    </row>
    <row r="129" spans="3:8" x14ac:dyDescent="0.25">
      <c r="C129" s="15"/>
      <c r="D129" s="15"/>
      <c r="E129" s="15"/>
      <c r="F129" s="15"/>
      <c r="G129" s="15"/>
      <c r="H129" s="15"/>
    </row>
    <row r="130" spans="3:8" x14ac:dyDescent="0.25">
      <c r="C130" s="15"/>
      <c r="D130" s="15"/>
      <c r="E130" s="15"/>
      <c r="F130" s="15"/>
      <c r="G130" s="15"/>
      <c r="H130" s="15"/>
    </row>
    <row r="131" spans="3:8" x14ac:dyDescent="0.25">
      <c r="C131" s="15"/>
      <c r="D131" s="15"/>
      <c r="E131" s="15"/>
      <c r="F131" s="15"/>
      <c r="G131" s="15"/>
      <c r="H131" s="15"/>
    </row>
    <row r="132" spans="3:8" x14ac:dyDescent="0.25">
      <c r="C132" s="15"/>
      <c r="D132" s="15"/>
      <c r="E132" s="15"/>
      <c r="F132" s="15"/>
      <c r="G132" s="15"/>
      <c r="H132" s="15"/>
    </row>
    <row r="133" spans="3:8" x14ac:dyDescent="0.25">
      <c r="C133" s="15"/>
      <c r="D133" s="15"/>
      <c r="E133" s="15"/>
      <c r="F133" s="15"/>
      <c r="G133" s="15"/>
      <c r="H133" s="15"/>
    </row>
    <row r="134" spans="3:8" x14ac:dyDescent="0.25">
      <c r="C134" s="15"/>
      <c r="D134" s="15"/>
      <c r="E134" s="15"/>
      <c r="F134" s="15"/>
      <c r="G134" s="15"/>
      <c r="H134" s="15"/>
    </row>
    <row r="135" spans="3:8" x14ac:dyDescent="0.25">
      <c r="C135" s="15"/>
      <c r="D135" s="15"/>
      <c r="E135" s="15"/>
      <c r="F135" s="15"/>
      <c r="G135" s="15"/>
      <c r="H135" s="15"/>
    </row>
    <row r="136" spans="3:8" x14ac:dyDescent="0.25">
      <c r="C136" s="15"/>
      <c r="D136" s="15"/>
      <c r="E136" s="15"/>
      <c r="F136" s="15"/>
      <c r="G136" s="15"/>
      <c r="H136" s="15"/>
    </row>
    <row r="137" spans="3:8" x14ac:dyDescent="0.25">
      <c r="C137" s="15"/>
      <c r="D137" s="15"/>
      <c r="E137" s="15"/>
      <c r="F137" s="15"/>
      <c r="G137" s="15"/>
      <c r="H137" s="15"/>
    </row>
    <row r="138" spans="3:8" x14ac:dyDescent="0.25">
      <c r="C138" s="15"/>
      <c r="D138" s="15"/>
      <c r="E138" s="15"/>
      <c r="F138" s="15"/>
      <c r="G138" s="15"/>
      <c r="H138" s="15"/>
    </row>
    <row r="139" spans="3:8" x14ac:dyDescent="0.25">
      <c r="C139" s="15"/>
      <c r="D139" s="15"/>
      <c r="E139" s="15"/>
      <c r="F139" s="15"/>
      <c r="G139" s="15"/>
      <c r="H139" s="15"/>
    </row>
    <row r="140" spans="3:8" x14ac:dyDescent="0.25">
      <c r="C140" s="15"/>
      <c r="D140" s="15"/>
      <c r="E140" s="15"/>
      <c r="F140" s="15"/>
      <c r="G140" s="15"/>
      <c r="H140" s="15"/>
    </row>
    <row r="141" spans="3:8" x14ac:dyDescent="0.25">
      <c r="C141" s="15"/>
      <c r="D141" s="15"/>
      <c r="E141" s="15"/>
      <c r="F141" s="15"/>
      <c r="G141" s="15"/>
      <c r="H141" s="15"/>
    </row>
    <row r="142" spans="3:8" x14ac:dyDescent="0.25">
      <c r="C142" s="15"/>
      <c r="D142" s="15"/>
      <c r="E142" s="15"/>
      <c r="F142" s="15"/>
      <c r="G142" s="15"/>
      <c r="H142" s="15"/>
    </row>
    <row r="143" spans="3:8" x14ac:dyDescent="0.25">
      <c r="C143" s="15"/>
      <c r="D143" s="15"/>
      <c r="E143" s="15"/>
      <c r="F143" s="15"/>
      <c r="G143" s="15"/>
      <c r="H143" s="15"/>
    </row>
    <row r="144" spans="3:8" x14ac:dyDescent="0.25">
      <c r="C144" s="15"/>
      <c r="D144" s="15"/>
      <c r="E144" s="15"/>
      <c r="F144" s="15"/>
      <c r="G144" s="15"/>
      <c r="H144" s="15"/>
    </row>
    <row r="145" spans="3:8" x14ac:dyDescent="0.25">
      <c r="C145" s="15"/>
      <c r="D145" s="15"/>
      <c r="E145" s="15"/>
      <c r="F145" s="15"/>
      <c r="G145" s="15"/>
      <c r="H145" s="15"/>
    </row>
    <row r="146" spans="3:8" x14ac:dyDescent="0.25">
      <c r="C146" s="15"/>
      <c r="D146" s="15"/>
      <c r="E146" s="15"/>
      <c r="F146" s="15"/>
      <c r="G146" s="15"/>
      <c r="H146" s="15"/>
    </row>
    <row r="147" spans="3:8" x14ac:dyDescent="0.25">
      <c r="C147" s="15"/>
      <c r="D147" s="15"/>
      <c r="E147" s="15"/>
      <c r="F147" s="15"/>
      <c r="G147" s="15"/>
      <c r="H147" s="15"/>
    </row>
    <row r="148" spans="3:8" x14ac:dyDescent="0.25">
      <c r="C148" s="15"/>
      <c r="D148" s="15"/>
      <c r="E148" s="15"/>
      <c r="F148" s="15"/>
      <c r="G148" s="15"/>
      <c r="H148" s="15"/>
    </row>
    <row r="149" spans="3:8" x14ac:dyDescent="0.25">
      <c r="C149" s="15"/>
      <c r="D149" s="15"/>
      <c r="E149" s="15"/>
      <c r="F149" s="15"/>
      <c r="G149" s="15"/>
      <c r="H149" s="15"/>
    </row>
    <row r="150" spans="3:8" x14ac:dyDescent="0.25">
      <c r="C150" s="15"/>
      <c r="D150" s="15"/>
      <c r="E150" s="15"/>
      <c r="F150" s="15"/>
      <c r="G150" s="15"/>
      <c r="H150" s="15"/>
    </row>
    <row r="151" spans="3:8" x14ac:dyDescent="0.25">
      <c r="C151" s="15"/>
      <c r="D151" s="15"/>
      <c r="E151" s="15"/>
      <c r="F151" s="15"/>
      <c r="G151" s="15"/>
      <c r="H151" s="15"/>
    </row>
    <row r="152" spans="3:8" x14ac:dyDescent="0.25">
      <c r="C152" s="15"/>
      <c r="D152" s="15"/>
      <c r="E152" s="15"/>
      <c r="F152" s="15"/>
      <c r="G152" s="15"/>
      <c r="H152" s="15"/>
    </row>
    <row r="153" spans="3:8" x14ac:dyDescent="0.25">
      <c r="C153" s="15"/>
      <c r="D153" s="15"/>
      <c r="E153" s="15"/>
      <c r="F153" s="15"/>
      <c r="G153" s="15"/>
      <c r="H153" s="15"/>
    </row>
    <row r="154" spans="3:8" x14ac:dyDescent="0.25">
      <c r="C154" s="15"/>
      <c r="D154" s="15"/>
      <c r="E154" s="15"/>
      <c r="F154" s="15"/>
      <c r="G154" s="15"/>
      <c r="H154" s="15"/>
    </row>
    <row r="155" spans="3:8" x14ac:dyDescent="0.25">
      <c r="C155" s="15"/>
      <c r="D155" s="15"/>
      <c r="E155" s="15"/>
      <c r="F155" s="15"/>
      <c r="G155" s="15"/>
      <c r="H155" s="15"/>
    </row>
    <row r="156" spans="3:8" x14ac:dyDescent="0.25">
      <c r="C156" s="15"/>
      <c r="D156" s="15"/>
      <c r="E156" s="15"/>
      <c r="F156" s="15"/>
      <c r="G156" s="15"/>
      <c r="H156" s="15"/>
    </row>
    <row r="157" spans="3:8" x14ac:dyDescent="0.25">
      <c r="C157" s="15"/>
      <c r="D157" s="15"/>
      <c r="E157" s="15"/>
      <c r="F157" s="15"/>
      <c r="G157" s="15"/>
      <c r="H157" s="15"/>
    </row>
    <row r="158" spans="3:8" x14ac:dyDescent="0.25">
      <c r="C158" s="15"/>
      <c r="D158" s="15"/>
      <c r="E158" s="15"/>
      <c r="F158" s="15"/>
      <c r="G158" s="15"/>
      <c r="H158" s="15"/>
    </row>
    <row r="159" spans="3:8" x14ac:dyDescent="0.25">
      <c r="C159" s="15"/>
      <c r="D159" s="15"/>
      <c r="E159" s="15"/>
      <c r="F159" s="15"/>
      <c r="G159" s="15"/>
      <c r="H159" s="15"/>
    </row>
    <row r="160" spans="3:8" x14ac:dyDescent="0.25">
      <c r="C160" s="15"/>
      <c r="D160" s="15"/>
      <c r="E160" s="15"/>
      <c r="F160" s="15"/>
      <c r="G160" s="15"/>
      <c r="H160" s="15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:X27"/>
  <sheetViews>
    <sheetView zoomScale="85" zoomScaleNormal="85" workbookViewId="0">
      <selection activeCell="N8" sqref="N8"/>
    </sheetView>
  </sheetViews>
  <sheetFormatPr baseColWidth="10" defaultRowHeight="15" x14ac:dyDescent="0.25"/>
  <cols>
    <col min="13" max="13" width="5.625" customWidth="1"/>
    <col min="14" max="14" width="14" customWidth="1"/>
    <col min="15" max="15" width="37.375" hidden="1" customWidth="1"/>
    <col min="23" max="23" width="12.875" customWidth="1"/>
  </cols>
  <sheetData>
    <row r="1" spans="12:24" x14ac:dyDescent="0.25"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2:24" x14ac:dyDescent="0.25">
      <c r="L2" s="23" t="s">
        <v>60</v>
      </c>
      <c r="M2" s="23"/>
      <c r="N2" s="120">
        <v>2</v>
      </c>
      <c r="O2" s="23"/>
      <c r="P2" s="23" t="s">
        <v>61</v>
      </c>
      <c r="Q2" s="23"/>
      <c r="R2" s="23"/>
      <c r="S2" s="23"/>
      <c r="T2" s="23"/>
      <c r="U2" s="23"/>
      <c r="V2" s="23"/>
      <c r="W2" s="23"/>
      <c r="X2" s="23"/>
    </row>
    <row r="3" spans="12:24" x14ac:dyDescent="0.25"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2:24" x14ac:dyDescent="0.25">
      <c r="L4" s="23"/>
      <c r="M4" s="23"/>
      <c r="N4" s="23"/>
      <c r="O4" s="23"/>
      <c r="P4" s="23"/>
      <c r="Q4" s="23"/>
      <c r="R4" s="26"/>
      <c r="S4" s="27"/>
      <c r="T4" s="23"/>
      <c r="U4" s="23"/>
      <c r="V4" s="23"/>
      <c r="W4" s="23"/>
      <c r="X4" s="23"/>
    </row>
    <row r="5" spans="12:24" x14ac:dyDescent="0.25"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2:24" x14ac:dyDescent="0.25">
      <c r="L6" s="28" t="s">
        <v>13</v>
      </c>
      <c r="M6" s="23"/>
      <c r="N6" s="29" t="s">
        <v>20</v>
      </c>
      <c r="O6" s="23"/>
      <c r="P6" s="31"/>
      <c r="Q6" s="31"/>
      <c r="R6" s="32"/>
      <c r="S6" s="32" t="s">
        <v>13</v>
      </c>
      <c r="T6" s="28" t="s">
        <v>11</v>
      </c>
      <c r="U6" s="33" t="s">
        <v>10</v>
      </c>
      <c r="V6" s="33" t="s">
        <v>9</v>
      </c>
      <c r="W6" s="30" t="s">
        <v>22</v>
      </c>
      <c r="X6" s="33" t="s">
        <v>12</v>
      </c>
    </row>
    <row r="7" spans="12:24" x14ac:dyDescent="0.25">
      <c r="L7" s="34">
        <f>+S7</f>
        <v>42786</v>
      </c>
      <c r="M7" s="25"/>
      <c r="N7" s="119">
        <f ca="1">SUM(OFFSET(W7,-N$2+1,0,N$2))/N$2</f>
        <v>5</v>
      </c>
      <c r="O7" s="83" t="e">
        <f>IF(#REF!&gt;0,#REF!,"")</f>
        <v>#REF!</v>
      </c>
      <c r="Q7" s="31"/>
      <c r="R7" s="36"/>
      <c r="S7" s="36">
        <f>'Cours et volumes'!A7</f>
        <v>42786</v>
      </c>
      <c r="T7" s="38">
        <f>'Cours et volumes'!B7</f>
        <v>38.555</v>
      </c>
      <c r="U7" s="38">
        <f>'Cours et volumes'!C7</f>
        <v>38.729999999999997</v>
      </c>
      <c r="V7" s="38">
        <f>'Cours et volumes'!D7</f>
        <v>38.265000000000001</v>
      </c>
      <c r="W7" s="116">
        <f>'Cours et volumes'!E7</f>
        <v>10</v>
      </c>
      <c r="X7" s="38">
        <f>'Cours et volumes'!F7</f>
        <v>525478</v>
      </c>
    </row>
    <row r="8" spans="12:24" x14ac:dyDescent="0.25">
      <c r="L8" s="34">
        <f t="shared" ref="L8:L10" si="0">+S8</f>
        <v>42787</v>
      </c>
      <c r="N8" s="25">
        <f t="shared" ref="N8:N10" ca="1" si="1">SUM(OFFSET(W8,-N$2+1,0,N$2))/N$2</f>
        <v>15</v>
      </c>
      <c r="O8" s="83" t="e">
        <f>IF(#REF!&gt;0,#REF!,"")</f>
        <v>#REF!</v>
      </c>
      <c r="S8" s="36">
        <f>'Cours et volumes'!A8</f>
        <v>42787</v>
      </c>
      <c r="T8" s="38">
        <f>'Cours et volumes'!B8</f>
        <v>38.799999999999997</v>
      </c>
      <c r="U8" s="38">
        <f>'Cours et volumes'!C8</f>
        <v>38.979999999999997</v>
      </c>
      <c r="V8" s="38">
        <f>'Cours et volumes'!D8</f>
        <v>38.454999999999998</v>
      </c>
      <c r="W8" s="116">
        <f>'Cours et volumes'!E8</f>
        <v>20</v>
      </c>
      <c r="X8" s="38">
        <f>'Cours et volumes'!F8</f>
        <v>660563</v>
      </c>
    </row>
    <row r="9" spans="12:24" x14ac:dyDescent="0.25">
      <c r="L9" s="34">
        <f t="shared" si="0"/>
        <v>42788</v>
      </c>
      <c r="N9" s="25">
        <f t="shared" ca="1" si="1"/>
        <v>25</v>
      </c>
      <c r="O9" s="83" t="e">
        <f>IF(#REF!&gt;0,#REF!,"")</f>
        <v>#REF!</v>
      </c>
      <c r="S9" s="36">
        <f>'Cours et volumes'!A9</f>
        <v>42788</v>
      </c>
      <c r="T9" s="38">
        <f>'Cours et volumes'!B9</f>
        <v>39</v>
      </c>
      <c r="U9" s="38">
        <f>'Cours et volumes'!C9</f>
        <v>39</v>
      </c>
      <c r="V9" s="38">
        <f>'Cours et volumes'!D9</f>
        <v>37.365000000000002</v>
      </c>
      <c r="W9" s="116">
        <f>'Cours et volumes'!E9</f>
        <v>30</v>
      </c>
      <c r="X9" s="38">
        <f>'Cours et volumes'!F9</f>
        <v>1922770</v>
      </c>
    </row>
    <row r="10" spans="12:24" x14ac:dyDescent="0.25">
      <c r="L10" s="34">
        <f t="shared" si="0"/>
        <v>42789</v>
      </c>
      <c r="N10" s="25">
        <f t="shared" ca="1" si="1"/>
        <v>35</v>
      </c>
      <c r="O10" s="83" t="e">
        <f>IF(#REF!&gt;0,#REF!,"")</f>
        <v>#REF!</v>
      </c>
      <c r="S10" s="36">
        <f>'Cours et volumes'!A10</f>
        <v>42789</v>
      </c>
      <c r="T10" s="38">
        <f>'Cours et volumes'!B10</f>
        <v>37.700000000000003</v>
      </c>
      <c r="U10" s="38">
        <f>'Cours et volumes'!C10</f>
        <v>37.884999999999998</v>
      </c>
      <c r="V10" s="38">
        <f>'Cours et volumes'!D10</f>
        <v>37.369999999999997</v>
      </c>
      <c r="W10" s="116">
        <f>'Cours et volumes'!E10</f>
        <v>40</v>
      </c>
      <c r="X10" s="38">
        <f>'Cours et volumes'!F10</f>
        <v>1012412</v>
      </c>
    </row>
    <row r="11" spans="12:24" x14ac:dyDescent="0.25">
      <c r="L11" s="34"/>
      <c r="N11" s="115"/>
      <c r="S11" s="36"/>
      <c r="W11" s="114"/>
    </row>
    <row r="12" spans="12:24" x14ac:dyDescent="0.25">
      <c r="L12" s="34"/>
      <c r="M12" s="25"/>
      <c r="N12" s="25"/>
      <c r="O12" s="83"/>
      <c r="P12" s="31"/>
      <c r="Q12" s="31"/>
      <c r="R12" s="36"/>
      <c r="S12" s="36"/>
      <c r="W12" s="114"/>
      <c r="X12" s="38"/>
    </row>
    <row r="13" spans="12:24" x14ac:dyDescent="0.25">
      <c r="L13" s="34"/>
      <c r="N13" s="25"/>
      <c r="O13" s="83"/>
      <c r="S13" s="36"/>
      <c r="W13" s="114"/>
      <c r="X13" s="38"/>
    </row>
    <row r="14" spans="12:24" x14ac:dyDescent="0.25">
      <c r="L14" s="34"/>
      <c r="N14" s="25"/>
      <c r="O14" s="83"/>
      <c r="S14" s="36"/>
      <c r="W14" s="114"/>
      <c r="X14" s="38"/>
    </row>
    <row r="15" spans="12:24" x14ac:dyDescent="0.25">
      <c r="L15" s="34"/>
      <c r="N15" s="25"/>
      <c r="O15" s="83"/>
      <c r="S15" s="122"/>
      <c r="W15" s="114"/>
      <c r="X15" s="38"/>
    </row>
    <row r="16" spans="12:24" x14ac:dyDescent="0.25">
      <c r="L16" s="34"/>
      <c r="N16" s="115"/>
      <c r="R16" s="22"/>
      <c r="S16" s="36"/>
      <c r="W16" s="114"/>
    </row>
    <row r="17" spans="12:24" x14ac:dyDescent="0.25">
      <c r="L17" s="34"/>
      <c r="M17" s="25"/>
      <c r="N17" s="25"/>
      <c r="O17" s="83"/>
      <c r="P17" s="31"/>
      <c r="Q17" s="31"/>
      <c r="R17" s="36"/>
      <c r="S17" s="36"/>
      <c r="W17" s="114"/>
      <c r="X17" s="38"/>
    </row>
    <row r="18" spans="12:24" x14ac:dyDescent="0.25">
      <c r="L18" s="34"/>
      <c r="N18" s="25"/>
      <c r="O18" s="83"/>
      <c r="S18" s="36"/>
      <c r="W18" s="114"/>
      <c r="X18" s="38"/>
    </row>
    <row r="19" spans="12:24" x14ac:dyDescent="0.25">
      <c r="L19" s="34"/>
      <c r="N19" s="25"/>
      <c r="O19" s="83"/>
      <c r="S19" s="36"/>
      <c r="W19" s="114"/>
      <c r="X19" s="38"/>
    </row>
    <row r="20" spans="12:24" x14ac:dyDescent="0.25">
      <c r="L20" s="34"/>
      <c r="N20" s="25"/>
      <c r="O20" s="83"/>
      <c r="S20" s="36"/>
      <c r="W20" s="114"/>
      <c r="X20" s="38"/>
    </row>
    <row r="21" spans="12:24" x14ac:dyDescent="0.25">
      <c r="L21" s="34"/>
      <c r="N21" s="115"/>
      <c r="S21" s="36"/>
      <c r="W21" s="114"/>
    </row>
    <row r="22" spans="12:24" x14ac:dyDescent="0.25">
      <c r="L22" s="34"/>
      <c r="M22" s="25"/>
      <c r="N22" s="25"/>
      <c r="O22" s="83"/>
      <c r="P22" s="31"/>
      <c r="Q22" s="31"/>
      <c r="R22" s="36"/>
      <c r="S22" s="36"/>
      <c r="W22" s="114"/>
      <c r="X22" s="38"/>
    </row>
    <row r="23" spans="12:24" x14ac:dyDescent="0.25">
      <c r="L23" s="34"/>
      <c r="N23" s="25"/>
      <c r="O23" s="83"/>
      <c r="S23" s="36"/>
      <c r="W23" s="114"/>
      <c r="X23" s="38"/>
    </row>
    <row r="24" spans="12:24" x14ac:dyDescent="0.25">
      <c r="L24" s="34"/>
      <c r="N24" s="25"/>
      <c r="O24" s="83"/>
      <c r="S24" s="36"/>
      <c r="W24" s="114"/>
      <c r="X24" s="38"/>
    </row>
    <row r="25" spans="12:24" x14ac:dyDescent="0.25">
      <c r="L25" s="34"/>
      <c r="N25" s="25"/>
      <c r="O25" s="83"/>
      <c r="S25" s="36"/>
      <c r="W25" s="114"/>
      <c r="X25" s="38"/>
    </row>
    <row r="26" spans="12:24" x14ac:dyDescent="0.25">
      <c r="L26" s="34"/>
      <c r="N26" s="115"/>
      <c r="S26" s="36"/>
      <c r="W26" s="114"/>
    </row>
    <row r="27" spans="12:24" x14ac:dyDescent="0.25">
      <c r="L27" s="34"/>
      <c r="M27" s="25"/>
      <c r="N27" s="25"/>
      <c r="O27" s="83"/>
      <c r="P27" s="31"/>
      <c r="Q27" s="31"/>
      <c r="R27" s="36"/>
      <c r="S27" s="36"/>
      <c r="W27" s="114"/>
      <c r="X27" s="38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:AE232"/>
  <sheetViews>
    <sheetView topLeftCell="M1" zoomScale="85" zoomScaleNormal="85" workbookViewId="0">
      <selection activeCell="P8" sqref="P8"/>
    </sheetView>
  </sheetViews>
  <sheetFormatPr baseColWidth="10" defaultRowHeight="9" x14ac:dyDescent="0.15"/>
  <cols>
    <col min="1" max="11" width="11" style="23"/>
    <col min="12" max="12" width="11.625" style="23" bestFit="1" customWidth="1"/>
    <col min="13" max="13" width="18.375" style="23" bestFit="1" customWidth="1"/>
    <col min="14" max="14" width="18.125" style="23" bestFit="1" customWidth="1"/>
    <col min="15" max="15" width="17.75" style="23" bestFit="1" customWidth="1"/>
    <col min="16" max="16" width="16.625" style="23" bestFit="1" customWidth="1"/>
    <col min="17" max="21" width="11" style="23"/>
    <col min="22" max="22" width="10.375" style="23" customWidth="1"/>
    <col min="23" max="277" width="11" style="23"/>
    <col min="278" max="278" width="9" style="23" customWidth="1"/>
    <col min="279" max="533" width="11" style="23"/>
    <col min="534" max="534" width="9" style="23" customWidth="1"/>
    <col min="535" max="789" width="11" style="23"/>
    <col min="790" max="790" width="9" style="23" customWidth="1"/>
    <col min="791" max="1045" width="11" style="23"/>
    <col min="1046" max="1046" width="9" style="23" customWidth="1"/>
    <col min="1047" max="1301" width="11" style="23"/>
    <col min="1302" max="1302" width="9" style="23" customWidth="1"/>
    <col min="1303" max="1557" width="11" style="23"/>
    <col min="1558" max="1558" width="9" style="23" customWidth="1"/>
    <col min="1559" max="1813" width="11" style="23"/>
    <col min="1814" max="1814" width="9" style="23" customWidth="1"/>
    <col min="1815" max="2069" width="11" style="23"/>
    <col min="2070" max="2070" width="9" style="23" customWidth="1"/>
    <col min="2071" max="2325" width="11" style="23"/>
    <col min="2326" max="2326" width="9" style="23" customWidth="1"/>
    <col min="2327" max="2581" width="11" style="23"/>
    <col min="2582" max="2582" width="9" style="23" customWidth="1"/>
    <col min="2583" max="2837" width="11" style="23"/>
    <col min="2838" max="2838" width="9" style="23" customWidth="1"/>
    <col min="2839" max="3093" width="11" style="23"/>
    <col min="3094" max="3094" width="9" style="23" customWidth="1"/>
    <col min="3095" max="3349" width="11" style="23"/>
    <col min="3350" max="3350" width="9" style="23" customWidth="1"/>
    <col min="3351" max="3605" width="11" style="23"/>
    <col min="3606" max="3606" width="9" style="23" customWidth="1"/>
    <col min="3607" max="3861" width="11" style="23"/>
    <col min="3862" max="3862" width="9" style="23" customWidth="1"/>
    <col min="3863" max="4117" width="11" style="23"/>
    <col min="4118" max="4118" width="9" style="23" customWidth="1"/>
    <col min="4119" max="4373" width="11" style="23"/>
    <col min="4374" max="4374" width="9" style="23" customWidth="1"/>
    <col min="4375" max="4629" width="11" style="23"/>
    <col min="4630" max="4630" width="9" style="23" customWidth="1"/>
    <col min="4631" max="4885" width="11" style="23"/>
    <col min="4886" max="4886" width="9" style="23" customWidth="1"/>
    <col min="4887" max="5141" width="11" style="23"/>
    <col min="5142" max="5142" width="9" style="23" customWidth="1"/>
    <col min="5143" max="5397" width="11" style="23"/>
    <col min="5398" max="5398" width="9" style="23" customWidth="1"/>
    <col min="5399" max="5653" width="11" style="23"/>
    <col min="5654" max="5654" width="9" style="23" customWidth="1"/>
    <col min="5655" max="5909" width="11" style="23"/>
    <col min="5910" max="5910" width="9" style="23" customWidth="1"/>
    <col min="5911" max="6165" width="11" style="23"/>
    <col min="6166" max="6166" width="9" style="23" customWidth="1"/>
    <col min="6167" max="6421" width="11" style="23"/>
    <col min="6422" max="6422" width="9" style="23" customWidth="1"/>
    <col min="6423" max="6677" width="11" style="23"/>
    <col min="6678" max="6678" width="9" style="23" customWidth="1"/>
    <col min="6679" max="6933" width="11" style="23"/>
    <col min="6934" max="6934" width="9" style="23" customWidth="1"/>
    <col min="6935" max="7189" width="11" style="23"/>
    <col min="7190" max="7190" width="9" style="23" customWidth="1"/>
    <col min="7191" max="7445" width="11" style="23"/>
    <col min="7446" max="7446" width="9" style="23" customWidth="1"/>
    <col min="7447" max="7701" width="11" style="23"/>
    <col min="7702" max="7702" width="9" style="23" customWidth="1"/>
    <col min="7703" max="7957" width="11" style="23"/>
    <col min="7958" max="7958" width="9" style="23" customWidth="1"/>
    <col min="7959" max="8213" width="11" style="23"/>
    <col min="8214" max="8214" width="9" style="23" customWidth="1"/>
    <col min="8215" max="8469" width="11" style="23"/>
    <col min="8470" max="8470" width="9" style="23" customWidth="1"/>
    <col min="8471" max="8725" width="11" style="23"/>
    <col min="8726" max="8726" width="9" style="23" customWidth="1"/>
    <col min="8727" max="8981" width="11" style="23"/>
    <col min="8982" max="8982" width="9" style="23" customWidth="1"/>
    <col min="8983" max="9237" width="11" style="23"/>
    <col min="9238" max="9238" width="9" style="23" customWidth="1"/>
    <col min="9239" max="9493" width="11" style="23"/>
    <col min="9494" max="9494" width="9" style="23" customWidth="1"/>
    <col min="9495" max="9749" width="11" style="23"/>
    <col min="9750" max="9750" width="9" style="23" customWidth="1"/>
    <col min="9751" max="10005" width="11" style="23"/>
    <col min="10006" max="10006" width="9" style="23" customWidth="1"/>
    <col min="10007" max="10261" width="11" style="23"/>
    <col min="10262" max="10262" width="9" style="23" customWidth="1"/>
    <col min="10263" max="10517" width="11" style="23"/>
    <col min="10518" max="10518" width="9" style="23" customWidth="1"/>
    <col min="10519" max="10773" width="11" style="23"/>
    <col min="10774" max="10774" width="9" style="23" customWidth="1"/>
    <col min="10775" max="11029" width="11" style="23"/>
    <col min="11030" max="11030" width="9" style="23" customWidth="1"/>
    <col min="11031" max="11285" width="11" style="23"/>
    <col min="11286" max="11286" width="9" style="23" customWidth="1"/>
    <col min="11287" max="11541" width="11" style="23"/>
    <col min="11542" max="11542" width="9" style="23" customWidth="1"/>
    <col min="11543" max="11797" width="11" style="23"/>
    <col min="11798" max="11798" width="9" style="23" customWidth="1"/>
    <col min="11799" max="12053" width="11" style="23"/>
    <col min="12054" max="12054" width="9" style="23" customWidth="1"/>
    <col min="12055" max="12309" width="11" style="23"/>
    <col min="12310" max="12310" width="9" style="23" customWidth="1"/>
    <col min="12311" max="12565" width="11" style="23"/>
    <col min="12566" max="12566" width="9" style="23" customWidth="1"/>
    <col min="12567" max="12821" width="11" style="23"/>
    <col min="12822" max="12822" width="9" style="23" customWidth="1"/>
    <col min="12823" max="13077" width="11" style="23"/>
    <col min="13078" max="13078" width="9" style="23" customWidth="1"/>
    <col min="13079" max="13333" width="11" style="23"/>
    <col min="13334" max="13334" width="9" style="23" customWidth="1"/>
    <col min="13335" max="13589" width="11" style="23"/>
    <col min="13590" max="13590" width="9" style="23" customWidth="1"/>
    <col min="13591" max="13845" width="11" style="23"/>
    <col min="13846" max="13846" width="9" style="23" customWidth="1"/>
    <col min="13847" max="14101" width="11" style="23"/>
    <col min="14102" max="14102" width="9" style="23" customWidth="1"/>
    <col min="14103" max="14357" width="11" style="23"/>
    <col min="14358" max="14358" width="9" style="23" customWidth="1"/>
    <col min="14359" max="14613" width="11" style="23"/>
    <col min="14614" max="14614" width="9" style="23" customWidth="1"/>
    <col min="14615" max="14869" width="11" style="23"/>
    <col min="14870" max="14870" width="9" style="23" customWidth="1"/>
    <col min="14871" max="15125" width="11" style="23"/>
    <col min="15126" max="15126" width="9" style="23" customWidth="1"/>
    <col min="15127" max="15381" width="11" style="23"/>
    <col min="15382" max="15382" width="9" style="23" customWidth="1"/>
    <col min="15383" max="15637" width="11" style="23"/>
    <col min="15638" max="15638" width="9" style="23" customWidth="1"/>
    <col min="15639" max="15893" width="11" style="23"/>
    <col min="15894" max="15894" width="9" style="23" customWidth="1"/>
    <col min="15895" max="16149" width="11" style="23"/>
    <col min="16150" max="16150" width="9" style="23" customWidth="1"/>
    <col min="16151" max="16384" width="11" style="23"/>
  </cols>
  <sheetData>
    <row r="1" spans="12:31" ht="11.25" x14ac:dyDescent="0.2">
      <c r="W1" s="39" t="s">
        <v>23</v>
      </c>
      <c r="AA1" s="40" t="s">
        <v>24</v>
      </c>
    </row>
    <row r="2" spans="12:31" x14ac:dyDescent="0.15">
      <c r="L2" s="26"/>
      <c r="Q2" s="27"/>
      <c r="X2" s="24">
        <v>27</v>
      </c>
      <c r="AA2" s="24">
        <v>14</v>
      </c>
    </row>
    <row r="3" spans="12:31" x14ac:dyDescent="0.15">
      <c r="L3" s="31"/>
      <c r="Q3" s="27"/>
      <c r="T3" s="110"/>
      <c r="U3" s="110"/>
      <c r="V3" s="110"/>
      <c r="W3" s="110"/>
    </row>
    <row r="5" spans="12:31" ht="11.25" x14ac:dyDescent="0.2">
      <c r="W5" s="39" t="s">
        <v>25</v>
      </c>
      <c r="Z5" s="39" t="s">
        <v>25</v>
      </c>
      <c r="AA5" s="41" t="s">
        <v>21</v>
      </c>
      <c r="AB5" s="41"/>
    </row>
    <row r="6" spans="12:31" ht="16.5" thickBot="1" x14ac:dyDescent="0.3">
      <c r="S6" s="111" t="s">
        <v>26</v>
      </c>
      <c r="T6" s="111" t="s">
        <v>27</v>
      </c>
      <c r="U6" s="111" t="s">
        <v>28</v>
      </c>
      <c r="V6" s="39"/>
      <c r="W6" s="39" t="s">
        <v>29</v>
      </c>
      <c r="Z6" s="42">
        <f>+$AA$2</f>
        <v>14</v>
      </c>
      <c r="AA6" s="39" t="s">
        <v>27</v>
      </c>
      <c r="AB6" s="39" t="s">
        <v>28</v>
      </c>
    </row>
    <row r="7" spans="12:31" ht="19.5" thickBot="1" x14ac:dyDescent="0.35">
      <c r="L7" s="93" t="s">
        <v>13</v>
      </c>
      <c r="M7" s="88" t="s">
        <v>58</v>
      </c>
      <c r="N7" s="88" t="s">
        <v>56</v>
      </c>
      <c r="O7" s="88" t="s">
        <v>55</v>
      </c>
      <c r="P7" s="88" t="s">
        <v>59</v>
      </c>
      <c r="Q7" s="92" t="s">
        <v>12</v>
      </c>
      <c r="S7" s="43"/>
      <c r="T7" s="43"/>
      <c r="U7" s="43"/>
      <c r="V7" s="36"/>
      <c r="W7" s="44"/>
      <c r="X7" s="45" t="str">
        <f>+W1&amp;X2&amp;" cours"</f>
        <v>Moy Mob Arithmetique27 cours</v>
      </c>
      <c r="Z7" s="23" t="str">
        <f>+AA1&amp;Z6</f>
        <v>RSI de Wilder14</v>
      </c>
      <c r="AA7" s="25"/>
      <c r="AB7" s="25"/>
    </row>
    <row r="8" spans="12:31" ht="15.75" thickBot="1" x14ac:dyDescent="0.3">
      <c r="L8" s="98">
        <f>'Cours et volumes'!A7</f>
        <v>42786</v>
      </c>
      <c r="M8" s="99">
        <f>'Cours et volumes'!B7</f>
        <v>38.555</v>
      </c>
      <c r="N8" s="99">
        <f>'Cours et volumes'!C7</f>
        <v>38.729999999999997</v>
      </c>
      <c r="O8" s="99">
        <f>'Cours et volumes'!D7</f>
        <v>38.265000000000001</v>
      </c>
      <c r="P8" s="99">
        <f>'Cours et volumes'!E7</f>
        <v>10</v>
      </c>
      <c r="Q8" s="100">
        <f>'Cours et volumes'!F7</f>
        <v>525478</v>
      </c>
      <c r="S8" s="43"/>
      <c r="T8" s="43"/>
      <c r="U8" s="43"/>
      <c r="V8" s="36"/>
      <c r="W8" s="44"/>
      <c r="X8" s="46"/>
      <c r="Z8" s="37"/>
      <c r="AA8" s="25"/>
      <c r="AB8" s="25"/>
      <c r="AD8" s="46"/>
      <c r="AE8" s="46"/>
    </row>
    <row r="9" spans="12:31" ht="15.75" thickTop="1" x14ac:dyDescent="0.25">
      <c r="L9" s="101">
        <f>'Cours et volumes'!A8</f>
        <v>42787</v>
      </c>
      <c r="M9" s="102">
        <f>'Cours et volumes'!B8</f>
        <v>38.799999999999997</v>
      </c>
      <c r="N9" s="102">
        <f>'Cours et volumes'!C8</f>
        <v>38.979999999999997</v>
      </c>
      <c r="O9" s="102">
        <f>'Cours et volumes'!D8</f>
        <v>38.454999999999998</v>
      </c>
      <c r="P9" s="102">
        <f>'Cours et volumes'!E8</f>
        <v>20</v>
      </c>
      <c r="Q9" s="103">
        <f>'Cours et volumes'!F8</f>
        <v>660563</v>
      </c>
      <c r="R9" s="48"/>
      <c r="S9" s="49">
        <f>+P9-P8</f>
        <v>10</v>
      </c>
      <c r="T9" s="49">
        <f t="shared" ref="T9" si="0">+S9*(+S9&gt;0)</f>
        <v>10</v>
      </c>
      <c r="U9" s="49">
        <f t="shared" ref="U9" si="1">-S9*(S9&lt;0)</f>
        <v>0</v>
      </c>
      <c r="V9" s="50">
        <f>+L8</f>
        <v>42786</v>
      </c>
      <c r="W9" s="107" t="e">
        <f>SUM(#REF!)/SUM(#REF!)</f>
        <v>#REF!</v>
      </c>
      <c r="X9" s="51">
        <f t="shared" ref="X9:X22" ca="1" si="2">1-1/(1+SUM(OFFSET($T9,0,0,X$2,1))/SUM(OFFSET($U9,0,0,X$2,1)))</f>
        <v>0.4285714285714286</v>
      </c>
      <c r="Y9" s="48"/>
      <c r="Z9" s="104" t="e">
        <f t="shared" ref="Z9" si="3">1-(1/(1+AA9/AB9))</f>
        <v>#DIV/0!</v>
      </c>
      <c r="AA9" s="52">
        <f t="shared" ref="AA9:AB12" si="4">+(T9+AA8*($AA$2-1))/($AA$2)</f>
        <v>0.7142857142857143</v>
      </c>
      <c r="AB9" s="52">
        <f t="shared" si="4"/>
        <v>0</v>
      </c>
      <c r="AC9" s="126"/>
      <c r="AE9" s="46"/>
    </row>
    <row r="10" spans="12:31" ht="15" x14ac:dyDescent="0.25">
      <c r="L10" s="101">
        <f>'Cours et volumes'!A9</f>
        <v>42788</v>
      </c>
      <c r="M10" s="102">
        <f>'Cours et volumes'!B9</f>
        <v>39</v>
      </c>
      <c r="N10" s="102">
        <f>'Cours et volumes'!C9</f>
        <v>39</v>
      </c>
      <c r="O10" s="102">
        <f>'Cours et volumes'!D9</f>
        <v>37.365000000000002</v>
      </c>
      <c r="P10" s="102">
        <f>'Cours et volumes'!E9</f>
        <v>30</v>
      </c>
      <c r="Q10" s="103">
        <f>'Cours et volumes'!F9</f>
        <v>1922770</v>
      </c>
      <c r="R10" s="48"/>
      <c r="S10" s="49">
        <f>+P10-P9</f>
        <v>10</v>
      </c>
      <c r="T10" s="49">
        <f t="shared" ref="T10" si="5">+S10*(+S10&gt;0)</f>
        <v>10</v>
      </c>
      <c r="U10" s="49">
        <f t="shared" ref="U10" si="6">-S10*(S10&lt;0)</f>
        <v>0</v>
      </c>
      <c r="V10" s="50">
        <f>+L9</f>
        <v>42787</v>
      </c>
      <c r="W10" s="108">
        <f t="shared" ref="W10:W21" si="7">SUM(T1:T10)/SUM(T1:U10)</f>
        <v>1</v>
      </c>
      <c r="X10" s="51">
        <f t="shared" ca="1" si="2"/>
        <v>0.33333333333333337</v>
      </c>
      <c r="Y10" s="48"/>
      <c r="Z10" s="105" t="e">
        <f t="shared" ref="Z10" si="8">1-(1/(1+AA10/AB10))</f>
        <v>#DIV/0!</v>
      </c>
      <c r="AA10" s="52">
        <f t="shared" si="4"/>
        <v>1.3775510204081631</v>
      </c>
      <c r="AB10" s="52">
        <f t="shared" si="4"/>
        <v>0</v>
      </c>
      <c r="AC10" s="126"/>
      <c r="AD10" s="46"/>
      <c r="AE10" s="46"/>
    </row>
    <row r="11" spans="12:31" ht="15" x14ac:dyDescent="0.25">
      <c r="L11" s="101">
        <f>'Cours et volumes'!A10</f>
        <v>42789</v>
      </c>
      <c r="M11" s="102">
        <f>'Cours et volumes'!B10</f>
        <v>37.700000000000003</v>
      </c>
      <c r="N11" s="102">
        <f>'Cours et volumes'!C10</f>
        <v>37.884999999999998</v>
      </c>
      <c r="O11" s="102">
        <f>'Cours et volumes'!D10</f>
        <v>37.369999999999997</v>
      </c>
      <c r="P11" s="102">
        <f>'Cours et volumes'!E10</f>
        <v>40</v>
      </c>
      <c r="Q11" s="103">
        <f>'Cours et volumes'!F10</f>
        <v>1012412</v>
      </c>
      <c r="R11" s="48"/>
      <c r="S11" s="49">
        <f>+P11-P10</f>
        <v>10</v>
      </c>
      <c r="T11" s="49">
        <f t="shared" ref="T11:T12" si="9">+S11*(+S11&gt;0)</f>
        <v>10</v>
      </c>
      <c r="U11" s="49">
        <f t="shared" ref="U11:U12" si="10">-S11*(S11&lt;0)</f>
        <v>0</v>
      </c>
      <c r="V11" s="50">
        <f>+L10</f>
        <v>42788</v>
      </c>
      <c r="W11" s="108">
        <f t="shared" si="7"/>
        <v>1</v>
      </c>
      <c r="X11" s="51">
        <f t="shared" ca="1" si="2"/>
        <v>0.19999999999999996</v>
      </c>
      <c r="Y11" s="48"/>
      <c r="Z11" s="105" t="e">
        <f t="shared" ref="Z11:Z12" si="11">1-(1/(1+AA11/AB11))</f>
        <v>#DIV/0!</v>
      </c>
      <c r="AA11" s="52">
        <f t="shared" si="4"/>
        <v>1.9934402332361516</v>
      </c>
      <c r="AB11" s="52">
        <f t="shared" si="4"/>
        <v>0</v>
      </c>
      <c r="AC11" s="126"/>
      <c r="AD11" s="46"/>
      <c r="AE11" s="46"/>
    </row>
    <row r="12" spans="12:31" ht="15" x14ac:dyDescent="0.25">
      <c r="L12" s="101">
        <f>'Cours et volumes'!A11</f>
        <v>42790</v>
      </c>
      <c r="M12" s="102">
        <f>'Cours et volumes'!B11</f>
        <v>0</v>
      </c>
      <c r="N12" s="102">
        <f>'Cours et volumes'!C11</f>
        <v>0</v>
      </c>
      <c r="O12" s="102">
        <f>'Cours et volumes'!D11</f>
        <v>0</v>
      </c>
      <c r="P12" s="102">
        <f>'Cours et volumes'!E11</f>
        <v>0</v>
      </c>
      <c r="Q12" s="103">
        <f>'Cours et volumes'!F11</f>
        <v>0</v>
      </c>
      <c r="R12" s="48"/>
      <c r="S12" s="49">
        <f>+P12-P11</f>
        <v>-40</v>
      </c>
      <c r="T12" s="49">
        <f t="shared" si="9"/>
        <v>0</v>
      </c>
      <c r="U12" s="49">
        <f t="shared" si="10"/>
        <v>40</v>
      </c>
      <c r="V12" s="50">
        <f>+L11</f>
        <v>42789</v>
      </c>
      <c r="W12" s="108">
        <f t="shared" si="7"/>
        <v>0.42857142857142855</v>
      </c>
      <c r="X12" s="51">
        <f t="shared" ca="1" si="2"/>
        <v>0</v>
      </c>
      <c r="Y12" s="48"/>
      <c r="Z12" s="105">
        <f t="shared" si="11"/>
        <v>0.3931553049151324</v>
      </c>
      <c r="AA12" s="52">
        <f t="shared" si="4"/>
        <v>1.8510516451478551</v>
      </c>
      <c r="AB12" s="52">
        <f t="shared" si="4"/>
        <v>2.8571428571428572</v>
      </c>
      <c r="AC12" s="126"/>
      <c r="AD12" s="46"/>
      <c r="AE12" s="46"/>
    </row>
    <row r="13" spans="12:31" ht="15" x14ac:dyDescent="0.25">
      <c r="L13" s="101">
        <f>'Cours et volumes'!A12</f>
        <v>0</v>
      </c>
      <c r="M13" s="102">
        <f>'Cours et volumes'!B12</f>
        <v>0</v>
      </c>
      <c r="N13" s="102">
        <f>'Cours et volumes'!C12</f>
        <v>0</v>
      </c>
      <c r="O13" s="102">
        <f>'Cours et volumes'!D12</f>
        <v>0</v>
      </c>
      <c r="P13" s="102">
        <f>'Cours et volumes'!E12</f>
        <v>0</v>
      </c>
      <c r="Q13" s="103">
        <f>'Cours et volumes'!F12</f>
        <v>0</v>
      </c>
      <c r="R13" s="48"/>
      <c r="S13" s="49">
        <f t="shared" ref="S13:S22" si="12">+P13-P12</f>
        <v>0</v>
      </c>
      <c r="T13" s="49">
        <f t="shared" ref="T13:T22" si="13">+S13*(+S13&gt;0)</f>
        <v>0</v>
      </c>
      <c r="U13" s="49">
        <f t="shared" ref="U13:U22" si="14">-S13*(S13&lt;0)</f>
        <v>0</v>
      </c>
      <c r="V13" s="50">
        <f t="shared" ref="V13:V22" si="15">+L12</f>
        <v>42790</v>
      </c>
      <c r="W13" s="108">
        <f t="shared" si="7"/>
        <v>0.42857142857142855</v>
      </c>
      <c r="X13" s="51" t="e">
        <f t="shared" ca="1" si="2"/>
        <v>#DIV/0!</v>
      </c>
      <c r="Y13" s="48"/>
      <c r="Z13" s="105">
        <f t="shared" ref="Z13:Z22" si="16">1-(1/(1+AA13/AB13))</f>
        <v>0.3931553049151324</v>
      </c>
      <c r="AA13" s="52">
        <f t="shared" ref="AA13:AA22" si="17">+(T13+AA12*($AA$2-1))/($AA$2)</f>
        <v>1.7188336704944369</v>
      </c>
      <c r="AB13" s="52">
        <f t="shared" ref="AB13:AB22" si="18">+(U13+AB12*($AA$2-1))/($AA$2)</f>
        <v>2.6530612244897962</v>
      </c>
      <c r="AC13" s="126"/>
      <c r="AD13" s="46"/>
      <c r="AE13" s="46"/>
    </row>
    <row r="14" spans="12:31" ht="15" x14ac:dyDescent="0.25">
      <c r="L14" s="101">
        <f>'Cours et volumes'!A13</f>
        <v>0</v>
      </c>
      <c r="M14" s="102">
        <f>'Cours et volumes'!B13</f>
        <v>0</v>
      </c>
      <c r="N14" s="102">
        <f>'Cours et volumes'!C13</f>
        <v>0</v>
      </c>
      <c r="O14" s="102">
        <f>'Cours et volumes'!D13</f>
        <v>0</v>
      </c>
      <c r="P14" s="102">
        <f>'Cours et volumes'!E13</f>
        <v>0</v>
      </c>
      <c r="Q14" s="103">
        <f>'Cours et volumes'!F13</f>
        <v>0</v>
      </c>
      <c r="R14" s="48"/>
      <c r="S14" s="49">
        <f t="shared" si="12"/>
        <v>0</v>
      </c>
      <c r="T14" s="49">
        <f t="shared" si="13"/>
        <v>0</v>
      </c>
      <c r="U14" s="49">
        <f t="shared" si="14"/>
        <v>0</v>
      </c>
      <c r="V14" s="50">
        <f t="shared" si="15"/>
        <v>0</v>
      </c>
      <c r="W14" s="108">
        <f t="shared" si="7"/>
        <v>0.42857142857142855</v>
      </c>
      <c r="X14" s="51" t="e">
        <f t="shared" ca="1" si="2"/>
        <v>#DIV/0!</v>
      </c>
      <c r="Y14" s="48"/>
      <c r="Z14" s="105">
        <f t="shared" si="16"/>
        <v>0.3931553049151324</v>
      </c>
      <c r="AA14" s="52">
        <f t="shared" si="17"/>
        <v>1.5960598368876915</v>
      </c>
      <c r="AB14" s="52">
        <f t="shared" si="18"/>
        <v>2.4635568513119535</v>
      </c>
      <c r="AC14" s="126"/>
      <c r="AD14" s="46"/>
      <c r="AE14" s="46"/>
    </row>
    <row r="15" spans="12:31" ht="15" x14ac:dyDescent="0.25">
      <c r="L15" s="101">
        <f>'Cours et volumes'!A14</f>
        <v>0</v>
      </c>
      <c r="M15" s="102">
        <f>'Cours et volumes'!B14</f>
        <v>0</v>
      </c>
      <c r="N15" s="102">
        <f>'Cours et volumes'!C14</f>
        <v>0</v>
      </c>
      <c r="O15" s="102">
        <f>'Cours et volumes'!D14</f>
        <v>0</v>
      </c>
      <c r="P15" s="102">
        <f>'Cours et volumes'!E14</f>
        <v>0</v>
      </c>
      <c r="Q15" s="103">
        <f>'Cours et volumes'!F14</f>
        <v>0</v>
      </c>
      <c r="R15" s="48"/>
      <c r="S15" s="49">
        <f t="shared" si="12"/>
        <v>0</v>
      </c>
      <c r="T15" s="49">
        <f t="shared" si="13"/>
        <v>0</v>
      </c>
      <c r="U15" s="49">
        <f t="shared" si="14"/>
        <v>0</v>
      </c>
      <c r="V15" s="50">
        <f t="shared" si="15"/>
        <v>0</v>
      </c>
      <c r="W15" s="108">
        <f t="shared" si="7"/>
        <v>0.42857142857142855</v>
      </c>
      <c r="X15" s="51" t="e">
        <f t="shared" ca="1" si="2"/>
        <v>#DIV/0!</v>
      </c>
      <c r="Y15" s="48"/>
      <c r="Z15" s="105">
        <f t="shared" si="16"/>
        <v>0.39315530491513251</v>
      </c>
      <c r="AA15" s="52">
        <f t="shared" si="17"/>
        <v>1.4820555628242851</v>
      </c>
      <c r="AB15" s="52">
        <f t="shared" si="18"/>
        <v>2.2875885047896709</v>
      </c>
      <c r="AC15" s="126"/>
      <c r="AD15" s="46"/>
      <c r="AE15" s="46"/>
    </row>
    <row r="16" spans="12:31" ht="15" x14ac:dyDescent="0.25">
      <c r="L16" s="101">
        <f>'Cours et volumes'!A15</f>
        <v>0</v>
      </c>
      <c r="M16" s="102">
        <f>'Cours et volumes'!B15</f>
        <v>0</v>
      </c>
      <c r="N16" s="102">
        <f>'Cours et volumes'!C15</f>
        <v>0</v>
      </c>
      <c r="O16" s="102">
        <f>'Cours et volumes'!D15</f>
        <v>0</v>
      </c>
      <c r="P16" s="102">
        <f>'Cours et volumes'!E15</f>
        <v>0</v>
      </c>
      <c r="Q16" s="103">
        <f>'Cours et volumes'!F15</f>
        <v>0</v>
      </c>
      <c r="R16" s="48"/>
      <c r="S16" s="49">
        <f t="shared" si="12"/>
        <v>0</v>
      </c>
      <c r="T16" s="49">
        <f t="shared" si="13"/>
        <v>0</v>
      </c>
      <c r="U16" s="49">
        <f t="shared" si="14"/>
        <v>0</v>
      </c>
      <c r="V16" s="50">
        <f t="shared" si="15"/>
        <v>0</v>
      </c>
      <c r="W16" s="108">
        <f t="shared" si="7"/>
        <v>0.42857142857142855</v>
      </c>
      <c r="X16" s="51" t="e">
        <f t="shared" ca="1" si="2"/>
        <v>#DIV/0!</v>
      </c>
      <c r="Y16" s="48"/>
      <c r="Z16" s="105">
        <f t="shared" si="16"/>
        <v>0.39315530491513251</v>
      </c>
      <c r="AA16" s="52">
        <f t="shared" si="17"/>
        <v>1.3761944511939792</v>
      </c>
      <c r="AB16" s="52">
        <f t="shared" si="18"/>
        <v>2.1241893258761229</v>
      </c>
      <c r="AC16" s="126"/>
      <c r="AD16" s="46"/>
      <c r="AE16" s="46"/>
    </row>
    <row r="17" spans="11:31" ht="15" x14ac:dyDescent="0.25">
      <c r="L17" s="101">
        <f>'Cours et volumes'!A16</f>
        <v>0</v>
      </c>
      <c r="M17" s="102">
        <f>'Cours et volumes'!B16</f>
        <v>0</v>
      </c>
      <c r="N17" s="102">
        <f>'Cours et volumes'!C16</f>
        <v>0</v>
      </c>
      <c r="O17" s="102">
        <f>'Cours et volumes'!D16</f>
        <v>0</v>
      </c>
      <c r="P17" s="102">
        <f>'Cours et volumes'!E16</f>
        <v>0</v>
      </c>
      <c r="Q17" s="103">
        <f>'Cours et volumes'!F16</f>
        <v>0</v>
      </c>
      <c r="R17" s="48"/>
      <c r="S17" s="49">
        <f t="shared" si="12"/>
        <v>0</v>
      </c>
      <c r="T17" s="49">
        <f t="shared" si="13"/>
        <v>0</v>
      </c>
      <c r="U17" s="49">
        <f t="shared" si="14"/>
        <v>0</v>
      </c>
      <c r="V17" s="50">
        <f t="shared" si="15"/>
        <v>0</v>
      </c>
      <c r="W17" s="108">
        <f t="shared" si="7"/>
        <v>0.42857142857142855</v>
      </c>
      <c r="X17" s="51" t="e">
        <f t="shared" ca="1" si="2"/>
        <v>#DIV/0!</v>
      </c>
      <c r="Y17" s="48"/>
      <c r="Z17" s="105">
        <f t="shared" si="16"/>
        <v>0.39315530491513251</v>
      </c>
      <c r="AA17" s="52">
        <f t="shared" si="17"/>
        <v>1.2778948475372665</v>
      </c>
      <c r="AB17" s="52">
        <f t="shared" si="18"/>
        <v>1.9724615168849713</v>
      </c>
      <c r="AC17" s="126"/>
      <c r="AD17" s="46"/>
      <c r="AE17" s="46"/>
    </row>
    <row r="18" spans="11:31" ht="15" x14ac:dyDescent="0.25">
      <c r="L18" s="101">
        <f>'Cours et volumes'!A17</f>
        <v>0</v>
      </c>
      <c r="M18" s="102">
        <f>'Cours et volumes'!B17</f>
        <v>0</v>
      </c>
      <c r="N18" s="102">
        <f>'Cours et volumes'!C17</f>
        <v>0</v>
      </c>
      <c r="O18" s="102">
        <f>'Cours et volumes'!D17</f>
        <v>0</v>
      </c>
      <c r="P18" s="102">
        <f>'Cours et volumes'!E17</f>
        <v>0</v>
      </c>
      <c r="Q18" s="103">
        <f>'Cours et volumes'!F17</f>
        <v>0</v>
      </c>
      <c r="R18" s="48"/>
      <c r="S18" s="49">
        <f t="shared" si="12"/>
        <v>0</v>
      </c>
      <c r="T18" s="49">
        <f t="shared" si="13"/>
        <v>0</v>
      </c>
      <c r="U18" s="49">
        <f t="shared" si="14"/>
        <v>0</v>
      </c>
      <c r="V18" s="50">
        <f t="shared" si="15"/>
        <v>0</v>
      </c>
      <c r="W18" s="108">
        <f t="shared" si="7"/>
        <v>0.42857142857142855</v>
      </c>
      <c r="X18" s="51" t="e">
        <f t="shared" ca="1" si="2"/>
        <v>#DIV/0!</v>
      </c>
      <c r="Y18" s="48"/>
      <c r="Z18" s="105">
        <f t="shared" si="16"/>
        <v>0.39315530491513251</v>
      </c>
      <c r="AA18" s="52">
        <f t="shared" si="17"/>
        <v>1.1866166441417474</v>
      </c>
      <c r="AB18" s="52">
        <f t="shared" si="18"/>
        <v>1.8315714085360446</v>
      </c>
      <c r="AC18" s="126"/>
      <c r="AD18" s="46"/>
      <c r="AE18" s="46"/>
    </row>
    <row r="19" spans="11:31" ht="15" x14ac:dyDescent="0.25">
      <c r="K19" s="54" t="s">
        <v>30</v>
      </c>
      <c r="L19" s="98">
        <f>'Cours et volumes'!A18</f>
        <v>0</v>
      </c>
      <c r="M19" s="99">
        <f>'Cours et volumes'!B18</f>
        <v>0</v>
      </c>
      <c r="N19" s="99">
        <f>'Cours et volumes'!C18</f>
        <v>0</v>
      </c>
      <c r="O19" s="99">
        <f>'Cours et volumes'!D18</f>
        <v>0</v>
      </c>
      <c r="P19" s="99">
        <f>'Cours et volumes'!E18</f>
        <v>0</v>
      </c>
      <c r="Q19" s="100">
        <f>'Cours et volumes'!F18</f>
        <v>0</v>
      </c>
      <c r="S19" s="43">
        <f t="shared" si="12"/>
        <v>0</v>
      </c>
      <c r="T19" s="43">
        <f t="shared" si="13"/>
        <v>0</v>
      </c>
      <c r="U19" s="43">
        <f t="shared" si="14"/>
        <v>0</v>
      </c>
      <c r="V19" s="36">
        <f t="shared" si="15"/>
        <v>0</v>
      </c>
      <c r="W19" s="109">
        <f t="shared" si="7"/>
        <v>0.33333333333333331</v>
      </c>
      <c r="X19" s="46" t="e">
        <f t="shared" ca="1" si="2"/>
        <v>#DIV/0!</v>
      </c>
      <c r="Z19" s="106">
        <f t="shared" si="16"/>
        <v>0.39315530491513251</v>
      </c>
      <c r="AA19" s="25">
        <f t="shared" si="17"/>
        <v>1.1018583124173369</v>
      </c>
      <c r="AB19" s="25">
        <f t="shared" si="18"/>
        <v>1.7007448793548985</v>
      </c>
      <c r="AD19" s="46"/>
      <c r="AE19" s="46"/>
    </row>
    <row r="20" spans="11:31" ht="15" x14ac:dyDescent="0.25">
      <c r="L20" s="98">
        <f>'Cours et volumes'!A19</f>
        <v>0</v>
      </c>
      <c r="M20" s="99">
        <f>'Cours et volumes'!B19</f>
        <v>0</v>
      </c>
      <c r="N20" s="99">
        <f>'Cours et volumes'!C19</f>
        <v>0</v>
      </c>
      <c r="O20" s="99">
        <f>'Cours et volumes'!D19</f>
        <v>0</v>
      </c>
      <c r="P20" s="99">
        <f>'Cours et volumes'!E19</f>
        <v>0</v>
      </c>
      <c r="Q20" s="100">
        <f>'Cours et volumes'!F19</f>
        <v>0</v>
      </c>
      <c r="S20" s="43">
        <f t="shared" si="12"/>
        <v>0</v>
      </c>
      <c r="T20" s="43">
        <f t="shared" si="13"/>
        <v>0</v>
      </c>
      <c r="U20" s="43">
        <f t="shared" si="14"/>
        <v>0</v>
      </c>
      <c r="V20" s="36">
        <f t="shared" si="15"/>
        <v>0</v>
      </c>
      <c r="W20" s="109">
        <f t="shared" si="7"/>
        <v>0.2</v>
      </c>
      <c r="X20" s="46" t="e">
        <f t="shared" ca="1" si="2"/>
        <v>#DIV/0!</v>
      </c>
      <c r="Z20" s="106">
        <f t="shared" si="16"/>
        <v>0.39315530491513251</v>
      </c>
      <c r="AA20" s="25">
        <f t="shared" si="17"/>
        <v>1.0231541472446699</v>
      </c>
      <c r="AB20" s="25">
        <f t="shared" si="18"/>
        <v>1.5792631022581201</v>
      </c>
      <c r="AD20" s="46"/>
      <c r="AE20" s="46"/>
    </row>
    <row r="21" spans="11:31" ht="15" x14ac:dyDescent="0.25">
      <c r="L21" s="98">
        <f>'Cours et volumes'!A20</f>
        <v>0</v>
      </c>
      <c r="M21" s="99">
        <f>'Cours et volumes'!B20</f>
        <v>0</v>
      </c>
      <c r="N21" s="99">
        <f>'Cours et volumes'!C20</f>
        <v>0</v>
      </c>
      <c r="O21" s="99">
        <f>'Cours et volumes'!D20</f>
        <v>0</v>
      </c>
      <c r="P21" s="99">
        <f>'Cours et volumes'!E20</f>
        <v>0</v>
      </c>
      <c r="Q21" s="100">
        <f>'Cours et volumes'!F20</f>
        <v>0</v>
      </c>
      <c r="S21" s="43">
        <f t="shared" si="12"/>
        <v>0</v>
      </c>
      <c r="T21" s="43">
        <f t="shared" si="13"/>
        <v>0</v>
      </c>
      <c r="U21" s="43">
        <f t="shared" si="14"/>
        <v>0</v>
      </c>
      <c r="V21" s="36">
        <f t="shared" si="15"/>
        <v>0</v>
      </c>
      <c r="W21" s="109">
        <f t="shared" si="7"/>
        <v>0</v>
      </c>
      <c r="X21" s="46" t="e">
        <f t="shared" ca="1" si="2"/>
        <v>#DIV/0!</v>
      </c>
      <c r="Z21" s="106">
        <f t="shared" si="16"/>
        <v>0.39315530491513251</v>
      </c>
      <c r="AA21" s="25">
        <f t="shared" si="17"/>
        <v>0.95007170815576492</v>
      </c>
      <c r="AB21" s="25">
        <f t="shared" si="18"/>
        <v>1.4664585949539686</v>
      </c>
      <c r="AD21" s="46"/>
      <c r="AE21" s="46"/>
    </row>
    <row r="22" spans="11:31" ht="15" x14ac:dyDescent="0.25">
      <c r="L22" s="98">
        <f>'Cours et volumes'!A21</f>
        <v>0</v>
      </c>
      <c r="M22" s="99">
        <f>'Cours et volumes'!B21</f>
        <v>0</v>
      </c>
      <c r="N22" s="99">
        <f>'Cours et volumes'!C21</f>
        <v>0</v>
      </c>
      <c r="O22" s="99">
        <f>'Cours et volumes'!D21</f>
        <v>0</v>
      </c>
      <c r="P22" s="99">
        <f>'Cours et volumes'!E21</f>
        <v>0</v>
      </c>
      <c r="Q22" s="100">
        <f>'Cours et volumes'!F21</f>
        <v>0</v>
      </c>
      <c r="S22" s="43">
        <f t="shared" si="12"/>
        <v>0</v>
      </c>
      <c r="T22" s="43">
        <f t="shared" si="13"/>
        <v>0</v>
      </c>
      <c r="U22" s="43">
        <f t="shared" si="14"/>
        <v>0</v>
      </c>
      <c r="V22" s="36">
        <f t="shared" si="15"/>
        <v>0</v>
      </c>
      <c r="W22" s="109" t="e">
        <f>SUM(T13:T22)/SUM(T13:U22)</f>
        <v>#DIV/0!</v>
      </c>
      <c r="X22" s="46" t="e">
        <f t="shared" ca="1" si="2"/>
        <v>#DIV/0!</v>
      </c>
      <c r="Z22" s="106">
        <f t="shared" si="16"/>
        <v>0.39315530491513251</v>
      </c>
      <c r="AA22" s="25">
        <f t="shared" si="17"/>
        <v>0.88220944328749595</v>
      </c>
      <c r="AB22" s="25">
        <f t="shared" si="18"/>
        <v>1.3617115524572565</v>
      </c>
      <c r="AD22" s="46"/>
      <c r="AE22" s="46"/>
    </row>
    <row r="23" spans="11:31" ht="15" x14ac:dyDescent="0.25">
      <c r="L23" s="36"/>
      <c r="M23" s="31"/>
      <c r="N23" s="31"/>
      <c r="O23" s="31"/>
      <c r="P23" s="31"/>
      <c r="Q23" s="31"/>
      <c r="S23" s="43"/>
      <c r="T23" s="43"/>
      <c r="U23" s="43"/>
      <c r="V23" s="36"/>
      <c r="W23" s="44"/>
      <c r="X23" s="46"/>
      <c r="Z23" s="37"/>
      <c r="AA23" s="25"/>
      <c r="AB23" s="25"/>
    </row>
    <row r="24" spans="11:31" ht="15" x14ac:dyDescent="0.25">
      <c r="L24" s="36"/>
      <c r="M24" s="31"/>
      <c r="N24" s="31"/>
      <c r="O24" s="31"/>
      <c r="P24" s="31"/>
      <c r="Q24" s="31"/>
      <c r="S24" s="43"/>
      <c r="T24" s="43"/>
      <c r="U24" s="43"/>
      <c r="V24" s="36"/>
      <c r="W24" s="44"/>
      <c r="X24" s="46"/>
      <c r="Z24" s="37"/>
      <c r="AA24" s="25"/>
      <c r="AB24" s="25"/>
    </row>
    <row r="25" spans="11:31" ht="15" x14ac:dyDescent="0.25">
      <c r="L25" s="36"/>
      <c r="M25" s="31"/>
      <c r="N25" s="31"/>
      <c r="O25" s="31"/>
      <c r="P25" s="31"/>
      <c r="Q25" s="31"/>
      <c r="S25" s="43"/>
      <c r="T25" s="43"/>
      <c r="U25" s="43"/>
      <c r="V25" s="36"/>
      <c r="W25" s="44"/>
      <c r="X25" s="46"/>
      <c r="Z25" s="37"/>
      <c r="AA25" s="25"/>
      <c r="AB25" s="25"/>
    </row>
    <row r="26" spans="11:31" ht="15" x14ac:dyDescent="0.25">
      <c r="L26" s="36"/>
      <c r="M26" s="31"/>
      <c r="N26" s="31"/>
      <c r="O26" s="31"/>
      <c r="P26" s="31"/>
      <c r="Q26" s="31"/>
      <c r="S26" s="43"/>
      <c r="T26" s="43"/>
      <c r="U26" s="43"/>
      <c r="V26" s="36"/>
      <c r="W26" s="44"/>
      <c r="X26" s="46"/>
      <c r="Z26" s="37"/>
      <c r="AA26" s="25"/>
      <c r="AB26" s="25"/>
    </row>
    <row r="27" spans="11:31" ht="15" x14ac:dyDescent="0.25">
      <c r="L27" s="36"/>
      <c r="M27" s="31"/>
      <c r="N27" s="31"/>
      <c r="O27" s="31"/>
      <c r="P27" s="31"/>
      <c r="Q27" s="31"/>
      <c r="S27" s="43"/>
      <c r="T27" s="43"/>
      <c r="U27" s="43"/>
      <c r="V27" s="36"/>
      <c r="W27" s="44"/>
      <c r="X27" s="46"/>
      <c r="Z27" s="37"/>
      <c r="AA27" s="25"/>
      <c r="AB27" s="25"/>
    </row>
    <row r="28" spans="11:31" ht="15" x14ac:dyDescent="0.25">
      <c r="L28" s="36"/>
      <c r="M28" s="31"/>
      <c r="N28" s="31"/>
      <c r="O28" s="31"/>
      <c r="P28" s="31"/>
      <c r="Q28" s="31"/>
      <c r="S28" s="43"/>
      <c r="T28" s="43"/>
      <c r="U28" s="43"/>
      <c r="V28" s="36"/>
      <c r="W28" s="44"/>
      <c r="X28" s="46"/>
      <c r="Z28" s="37"/>
      <c r="AA28" s="25"/>
      <c r="AB28" s="25"/>
    </row>
    <row r="29" spans="11:31" ht="15" x14ac:dyDescent="0.25">
      <c r="L29" s="36"/>
      <c r="M29" s="31"/>
      <c r="N29" s="31"/>
      <c r="O29" s="31"/>
      <c r="P29" s="31"/>
      <c r="Q29" s="31"/>
      <c r="S29" s="43"/>
      <c r="T29" s="43"/>
      <c r="U29" s="43"/>
      <c r="V29" s="36"/>
      <c r="W29" s="44"/>
      <c r="X29" s="46"/>
      <c r="Z29" s="37"/>
      <c r="AA29" s="25"/>
      <c r="AB29" s="25"/>
    </row>
    <row r="30" spans="11:31" ht="15" x14ac:dyDescent="0.25">
      <c r="L30" s="36"/>
      <c r="M30" s="31"/>
      <c r="N30" s="31"/>
      <c r="O30" s="31"/>
      <c r="P30" s="31"/>
      <c r="Q30" s="31"/>
      <c r="S30" s="43"/>
      <c r="T30" s="43"/>
      <c r="U30" s="43"/>
      <c r="V30" s="36"/>
      <c r="W30" s="44"/>
      <c r="X30" s="46"/>
      <c r="Z30" s="37"/>
      <c r="AA30" s="25"/>
      <c r="AB30" s="25"/>
    </row>
    <row r="31" spans="11:31" ht="15" x14ac:dyDescent="0.25">
      <c r="L31" s="36"/>
      <c r="M31" s="31"/>
      <c r="N31" s="31"/>
      <c r="O31" s="31"/>
      <c r="P31" s="31"/>
      <c r="Q31" s="31"/>
      <c r="S31" s="43"/>
      <c r="T31" s="43"/>
      <c r="U31" s="43"/>
      <c r="V31" s="36"/>
      <c r="W31" s="44"/>
      <c r="X31" s="46"/>
      <c r="Z31" s="37"/>
      <c r="AA31" s="25"/>
      <c r="AB31" s="25"/>
    </row>
    <row r="32" spans="11:31" ht="15" x14ac:dyDescent="0.25">
      <c r="L32" s="36"/>
      <c r="M32" s="31"/>
      <c r="N32" s="31"/>
      <c r="O32" s="31"/>
      <c r="P32" s="31"/>
      <c r="Q32" s="31"/>
      <c r="S32" s="43"/>
      <c r="T32" s="43"/>
      <c r="U32" s="43"/>
      <c r="V32" s="36"/>
      <c r="W32" s="44"/>
      <c r="X32" s="46"/>
      <c r="Z32" s="37"/>
      <c r="AA32" s="25"/>
      <c r="AB32" s="25"/>
    </row>
    <row r="33" spans="12:28" ht="15" x14ac:dyDescent="0.25">
      <c r="L33" s="36"/>
      <c r="M33" s="31"/>
      <c r="N33" s="31"/>
      <c r="O33" s="31"/>
      <c r="P33" s="31"/>
      <c r="Q33" s="31"/>
      <c r="S33" s="43"/>
      <c r="T33" s="43"/>
      <c r="U33" s="43"/>
      <c r="V33" s="36"/>
      <c r="W33" s="44"/>
      <c r="X33" s="46"/>
      <c r="Z33" s="37"/>
      <c r="AA33" s="25"/>
      <c r="AB33" s="25"/>
    </row>
    <row r="34" spans="12:28" ht="15" x14ac:dyDescent="0.25">
      <c r="L34" s="36"/>
      <c r="M34" s="31"/>
      <c r="N34" s="31"/>
      <c r="O34" s="31"/>
      <c r="P34" s="31"/>
      <c r="Q34" s="31"/>
      <c r="S34" s="43"/>
      <c r="T34" s="43"/>
      <c r="U34" s="43"/>
      <c r="V34" s="36"/>
      <c r="W34" s="44"/>
      <c r="X34" s="46"/>
      <c r="Z34" s="37"/>
      <c r="AA34" s="25"/>
      <c r="AB34" s="25"/>
    </row>
    <row r="35" spans="12:28" ht="15" x14ac:dyDescent="0.25">
      <c r="L35" s="36"/>
      <c r="M35" s="31"/>
      <c r="N35" s="31"/>
      <c r="O35" s="31"/>
      <c r="P35" s="31"/>
      <c r="Q35" s="31"/>
      <c r="S35" s="43"/>
      <c r="T35" s="43"/>
      <c r="U35" s="43"/>
      <c r="V35" s="36"/>
      <c r="W35" s="44"/>
      <c r="X35" s="46"/>
      <c r="Z35" s="37"/>
      <c r="AA35" s="25"/>
      <c r="AB35" s="25"/>
    </row>
    <row r="36" spans="12:28" ht="15" x14ac:dyDescent="0.25">
      <c r="L36" s="36"/>
      <c r="M36" s="31"/>
      <c r="N36" s="31"/>
      <c r="O36" s="31"/>
      <c r="P36" s="31"/>
      <c r="Q36" s="31"/>
      <c r="S36" s="43"/>
      <c r="T36" s="43"/>
      <c r="U36" s="43"/>
      <c r="V36" s="36"/>
      <c r="W36" s="44"/>
      <c r="X36" s="46"/>
      <c r="Z36" s="37"/>
      <c r="AA36" s="25"/>
      <c r="AB36" s="25"/>
    </row>
    <row r="37" spans="12:28" ht="15" x14ac:dyDescent="0.25">
      <c r="L37" s="36"/>
      <c r="M37" s="31"/>
      <c r="N37" s="31"/>
      <c r="O37" s="31"/>
      <c r="P37" s="31"/>
      <c r="Q37" s="31"/>
      <c r="S37" s="43"/>
      <c r="T37" s="43"/>
      <c r="U37" s="43"/>
      <c r="V37" s="36"/>
      <c r="W37" s="44"/>
      <c r="X37" s="46"/>
      <c r="Z37" s="37"/>
      <c r="AA37" s="25"/>
      <c r="AB37" s="25"/>
    </row>
    <row r="38" spans="12:28" ht="15" x14ac:dyDescent="0.25">
      <c r="L38" s="36"/>
      <c r="M38" s="31"/>
      <c r="N38" s="31"/>
      <c r="O38" s="31"/>
      <c r="P38" s="31"/>
      <c r="Q38" s="31"/>
      <c r="S38" s="43"/>
      <c r="T38" s="43"/>
      <c r="U38" s="43"/>
      <c r="V38" s="36"/>
      <c r="W38" s="44"/>
      <c r="X38" s="46"/>
      <c r="Z38" s="37"/>
      <c r="AA38" s="25"/>
      <c r="AB38" s="25"/>
    </row>
    <row r="39" spans="12:28" ht="15" x14ac:dyDescent="0.25">
      <c r="L39" s="36"/>
      <c r="M39" s="31"/>
      <c r="N39" s="31"/>
      <c r="O39" s="31"/>
      <c r="P39" s="31"/>
      <c r="Q39" s="31"/>
      <c r="S39" s="43"/>
      <c r="T39" s="43"/>
      <c r="U39" s="43"/>
      <c r="V39" s="36"/>
      <c r="W39" s="44"/>
      <c r="X39" s="46"/>
      <c r="Z39" s="37"/>
      <c r="AA39" s="25"/>
      <c r="AB39" s="25"/>
    </row>
    <row r="40" spans="12:28" ht="15" x14ac:dyDescent="0.25">
      <c r="L40" s="36"/>
      <c r="M40" s="31"/>
      <c r="N40" s="31"/>
      <c r="O40" s="31"/>
      <c r="P40" s="31"/>
      <c r="Q40" s="31"/>
      <c r="S40" s="43"/>
      <c r="T40" s="43"/>
      <c r="U40" s="43"/>
      <c r="V40" s="36"/>
      <c r="W40" s="44"/>
      <c r="X40" s="46"/>
      <c r="Z40" s="37"/>
      <c r="AA40" s="25"/>
      <c r="AB40" s="25"/>
    </row>
    <row r="41" spans="12:28" ht="15" x14ac:dyDescent="0.25">
      <c r="L41" s="36"/>
      <c r="M41" s="31"/>
      <c r="N41" s="31"/>
      <c r="O41" s="31"/>
      <c r="P41" s="31"/>
      <c r="Q41" s="31"/>
      <c r="S41" s="43"/>
      <c r="T41" s="43"/>
      <c r="U41" s="43"/>
      <c r="V41" s="36"/>
      <c r="W41" s="44"/>
      <c r="X41" s="46"/>
      <c r="Z41" s="37"/>
      <c r="AA41" s="25"/>
      <c r="AB41" s="25"/>
    </row>
    <row r="42" spans="12:28" ht="15" x14ac:dyDescent="0.25">
      <c r="L42" s="36"/>
      <c r="M42" s="31"/>
      <c r="N42" s="31"/>
      <c r="O42" s="31"/>
      <c r="P42" s="31"/>
      <c r="Q42" s="31"/>
      <c r="S42" s="43"/>
      <c r="T42" s="43"/>
      <c r="U42" s="43"/>
      <c r="V42" s="36"/>
      <c r="W42" s="44"/>
      <c r="X42" s="46"/>
      <c r="Z42" s="37"/>
      <c r="AA42" s="25"/>
      <c r="AB42" s="25"/>
    </row>
    <row r="43" spans="12:28" ht="15" x14ac:dyDescent="0.25">
      <c r="L43" s="36"/>
      <c r="M43" s="31"/>
      <c r="N43" s="31"/>
      <c r="O43" s="31"/>
      <c r="P43" s="31"/>
      <c r="Q43" s="31"/>
      <c r="S43" s="43"/>
      <c r="T43" s="43"/>
      <c r="U43" s="43"/>
      <c r="V43" s="36"/>
      <c r="W43" s="44"/>
      <c r="X43" s="46"/>
      <c r="Z43" s="37"/>
      <c r="AA43" s="25"/>
      <c r="AB43" s="25"/>
    </row>
    <row r="44" spans="12:28" ht="15" x14ac:dyDescent="0.25">
      <c r="L44" s="36"/>
      <c r="M44" s="31"/>
      <c r="N44" s="31"/>
      <c r="O44" s="31"/>
      <c r="P44" s="31"/>
      <c r="Q44" s="31"/>
      <c r="S44" s="43"/>
      <c r="T44" s="43"/>
      <c r="U44" s="43"/>
      <c r="V44" s="36"/>
      <c r="W44" s="44"/>
      <c r="X44" s="46"/>
      <c r="Z44" s="37"/>
      <c r="AA44" s="25"/>
      <c r="AB44" s="25"/>
    </row>
    <row r="45" spans="12:28" ht="15" x14ac:dyDescent="0.25">
      <c r="L45" s="36"/>
      <c r="M45" s="31"/>
      <c r="N45" s="31"/>
      <c r="O45" s="31"/>
      <c r="P45" s="31"/>
      <c r="Q45" s="31"/>
      <c r="S45" s="43"/>
      <c r="T45" s="43"/>
      <c r="U45" s="43"/>
      <c r="V45" s="36"/>
      <c r="W45" s="44"/>
      <c r="X45" s="46"/>
      <c r="Z45" s="37"/>
      <c r="AA45" s="25"/>
      <c r="AB45" s="25"/>
    </row>
    <row r="46" spans="12:28" ht="15" x14ac:dyDescent="0.25">
      <c r="L46" s="36"/>
      <c r="M46" s="31"/>
      <c r="N46" s="31"/>
      <c r="O46" s="31"/>
      <c r="P46" s="31"/>
      <c r="Q46" s="31"/>
      <c r="S46" s="43"/>
      <c r="T46" s="43"/>
      <c r="U46" s="43"/>
      <c r="V46" s="36"/>
      <c r="W46" s="44"/>
      <c r="X46" s="46"/>
      <c r="Z46" s="37"/>
      <c r="AA46" s="25"/>
      <c r="AB46" s="25"/>
    </row>
    <row r="47" spans="12:28" ht="15" x14ac:dyDescent="0.25">
      <c r="L47" s="36"/>
      <c r="M47" s="31"/>
      <c r="N47" s="31"/>
      <c r="O47" s="31"/>
      <c r="P47" s="31"/>
      <c r="Q47" s="31"/>
      <c r="S47" s="43"/>
      <c r="T47" s="43"/>
      <c r="U47" s="43"/>
      <c r="V47" s="36"/>
      <c r="W47" s="44"/>
      <c r="X47" s="46"/>
      <c r="Z47" s="37"/>
      <c r="AA47" s="25"/>
      <c r="AB47" s="25"/>
    </row>
    <row r="48" spans="12:28" ht="15" x14ac:dyDescent="0.25">
      <c r="L48" s="36"/>
      <c r="M48" s="31"/>
      <c r="N48" s="31"/>
      <c r="O48" s="31"/>
      <c r="P48" s="31"/>
      <c r="Q48" s="31"/>
      <c r="S48" s="43"/>
      <c r="T48" s="43"/>
      <c r="U48" s="43"/>
      <c r="V48" s="36"/>
      <c r="W48" s="44"/>
      <c r="X48" s="46"/>
      <c r="Z48" s="37"/>
      <c r="AA48" s="25"/>
      <c r="AB48" s="25"/>
    </row>
    <row r="49" spans="12:28" ht="15" x14ac:dyDescent="0.25">
      <c r="L49" s="36"/>
      <c r="M49" s="31"/>
      <c r="N49" s="31"/>
      <c r="O49" s="31"/>
      <c r="P49" s="31"/>
      <c r="Q49" s="31"/>
      <c r="S49" s="43"/>
      <c r="T49" s="43"/>
      <c r="U49" s="43"/>
      <c r="V49" s="36"/>
      <c r="W49" s="44"/>
      <c r="X49" s="46"/>
      <c r="Z49" s="37"/>
      <c r="AA49" s="25"/>
      <c r="AB49" s="25"/>
    </row>
    <row r="50" spans="12:28" ht="15" x14ac:dyDescent="0.25">
      <c r="L50" s="36"/>
      <c r="M50" s="31"/>
      <c r="N50" s="31"/>
      <c r="O50" s="31"/>
      <c r="P50" s="31"/>
      <c r="Q50" s="31"/>
      <c r="S50" s="43"/>
      <c r="T50" s="43"/>
      <c r="U50" s="43"/>
      <c r="V50" s="36"/>
      <c r="W50" s="44"/>
      <c r="X50" s="46"/>
      <c r="Z50" s="37"/>
      <c r="AA50" s="25"/>
      <c r="AB50" s="25"/>
    </row>
    <row r="51" spans="12:28" ht="15" x14ac:dyDescent="0.25">
      <c r="L51" s="36"/>
      <c r="M51" s="31"/>
      <c r="N51" s="31"/>
      <c r="O51" s="31"/>
      <c r="P51" s="31"/>
      <c r="Q51" s="31"/>
      <c r="S51" s="43"/>
      <c r="T51" s="43"/>
      <c r="U51" s="43"/>
      <c r="V51" s="36"/>
      <c r="W51" s="44"/>
      <c r="X51" s="46"/>
      <c r="Z51" s="37"/>
      <c r="AA51" s="25"/>
      <c r="AB51" s="25"/>
    </row>
    <row r="52" spans="12:28" ht="15" x14ac:dyDescent="0.25">
      <c r="L52" s="36"/>
      <c r="M52" s="31"/>
      <c r="N52" s="31"/>
      <c r="O52" s="31"/>
      <c r="P52" s="31"/>
      <c r="Q52" s="31"/>
      <c r="S52" s="43"/>
      <c r="T52" s="43"/>
      <c r="U52" s="43"/>
      <c r="V52" s="36"/>
      <c r="W52" s="44"/>
      <c r="X52" s="46"/>
      <c r="Z52" s="37"/>
      <c r="AA52" s="25"/>
      <c r="AB52" s="25"/>
    </row>
    <row r="53" spans="12:28" ht="15" x14ac:dyDescent="0.25">
      <c r="L53" s="36"/>
      <c r="M53" s="31"/>
      <c r="N53" s="31"/>
      <c r="O53" s="31"/>
      <c r="P53" s="31"/>
      <c r="Q53" s="31"/>
      <c r="S53" s="43"/>
      <c r="T53" s="43"/>
      <c r="U53" s="43"/>
      <c r="V53" s="36"/>
      <c r="W53" s="44"/>
      <c r="X53" s="46"/>
      <c r="Z53" s="37"/>
      <c r="AA53" s="25"/>
      <c r="AB53" s="25"/>
    </row>
    <row r="54" spans="12:28" ht="15" x14ac:dyDescent="0.25">
      <c r="L54" s="36"/>
      <c r="M54" s="31"/>
      <c r="N54" s="31"/>
      <c r="O54" s="31"/>
      <c r="P54" s="31"/>
      <c r="Q54" s="31"/>
      <c r="S54" s="43"/>
      <c r="T54" s="43"/>
      <c r="U54" s="43"/>
      <c r="V54" s="36"/>
      <c r="W54" s="44"/>
      <c r="X54" s="46"/>
      <c r="Z54" s="37"/>
      <c r="AA54" s="25"/>
      <c r="AB54" s="25"/>
    </row>
    <row r="55" spans="12:28" ht="15" x14ac:dyDescent="0.25">
      <c r="L55" s="36"/>
      <c r="M55" s="31"/>
      <c r="N55" s="31"/>
      <c r="O55" s="31"/>
      <c r="P55" s="31"/>
      <c r="Q55" s="31"/>
      <c r="S55" s="43"/>
      <c r="T55" s="43"/>
      <c r="U55" s="43"/>
      <c r="V55" s="36"/>
      <c r="W55" s="44"/>
      <c r="X55" s="46"/>
      <c r="Z55" s="37"/>
      <c r="AA55" s="25"/>
      <c r="AB55" s="25"/>
    </row>
    <row r="56" spans="12:28" ht="15" x14ac:dyDescent="0.25">
      <c r="L56" s="36"/>
      <c r="M56" s="31"/>
      <c r="N56" s="31"/>
      <c r="O56" s="31"/>
      <c r="P56" s="31"/>
      <c r="Q56" s="31"/>
      <c r="S56" s="43"/>
      <c r="T56" s="43"/>
      <c r="U56" s="43"/>
      <c r="V56" s="36"/>
      <c r="W56" s="44"/>
      <c r="X56" s="46"/>
      <c r="Z56" s="37"/>
      <c r="AA56" s="25"/>
      <c r="AB56" s="25"/>
    </row>
    <row r="57" spans="12:28" ht="15" x14ac:dyDescent="0.25">
      <c r="L57" s="36"/>
      <c r="M57" s="31"/>
      <c r="N57" s="31"/>
      <c r="O57" s="31"/>
      <c r="P57" s="31"/>
      <c r="Q57" s="31"/>
      <c r="S57" s="43"/>
      <c r="T57" s="43"/>
      <c r="U57" s="43"/>
      <c r="V57" s="36"/>
      <c r="W57" s="44"/>
      <c r="X57" s="46"/>
      <c r="Z57" s="37"/>
      <c r="AA57" s="25"/>
      <c r="AB57" s="25"/>
    </row>
    <row r="58" spans="12:28" ht="15" x14ac:dyDescent="0.25">
      <c r="L58" s="36"/>
      <c r="M58" s="31"/>
      <c r="N58" s="31"/>
      <c r="O58" s="31"/>
      <c r="P58" s="31"/>
      <c r="Q58" s="31"/>
      <c r="S58" s="43"/>
      <c r="T58" s="43"/>
      <c r="U58" s="43"/>
      <c r="V58" s="36"/>
      <c r="W58" s="44"/>
      <c r="X58" s="46"/>
      <c r="Z58" s="37"/>
      <c r="AA58" s="25"/>
      <c r="AB58" s="25"/>
    </row>
    <row r="59" spans="12:28" ht="15" x14ac:dyDescent="0.25">
      <c r="L59" s="36"/>
      <c r="M59" s="31"/>
      <c r="N59" s="31"/>
      <c r="O59" s="31"/>
      <c r="P59" s="31"/>
      <c r="Q59" s="31"/>
      <c r="S59" s="43"/>
      <c r="T59" s="43"/>
      <c r="U59" s="43"/>
      <c r="V59" s="36"/>
      <c r="W59" s="44"/>
      <c r="X59" s="46"/>
      <c r="Z59" s="37"/>
      <c r="AA59" s="25"/>
      <c r="AB59" s="25"/>
    </row>
    <row r="60" spans="12:28" ht="15" x14ac:dyDescent="0.25">
      <c r="L60" s="36"/>
      <c r="M60" s="31"/>
      <c r="N60" s="31"/>
      <c r="O60" s="31"/>
      <c r="P60" s="31"/>
      <c r="Q60" s="31"/>
      <c r="S60" s="43"/>
      <c r="T60" s="43"/>
      <c r="U60" s="43"/>
      <c r="V60" s="36"/>
      <c r="W60" s="44"/>
      <c r="X60" s="46"/>
      <c r="Z60" s="37"/>
      <c r="AA60" s="25"/>
      <c r="AB60" s="25"/>
    </row>
    <row r="61" spans="12:28" ht="15" x14ac:dyDescent="0.25">
      <c r="L61" s="36"/>
      <c r="M61" s="31"/>
      <c r="N61" s="31"/>
      <c r="O61" s="31"/>
      <c r="P61" s="31"/>
      <c r="Q61" s="31"/>
      <c r="S61" s="43"/>
      <c r="T61" s="43"/>
      <c r="U61" s="43"/>
      <c r="V61" s="36"/>
      <c r="W61" s="44"/>
      <c r="X61" s="46"/>
      <c r="Z61" s="37"/>
      <c r="AA61" s="25"/>
      <c r="AB61" s="25"/>
    </row>
    <row r="62" spans="12:28" ht="15" x14ac:dyDescent="0.25">
      <c r="L62" s="36"/>
      <c r="M62" s="31"/>
      <c r="N62" s="31"/>
      <c r="O62" s="31"/>
      <c r="P62" s="31"/>
      <c r="Q62" s="31"/>
      <c r="S62" s="43"/>
      <c r="T62" s="43"/>
      <c r="U62" s="43"/>
      <c r="V62" s="36"/>
      <c r="W62" s="44"/>
      <c r="X62" s="46"/>
      <c r="Z62" s="37"/>
      <c r="AA62" s="25"/>
      <c r="AB62" s="25"/>
    </row>
    <row r="63" spans="12:28" ht="15" x14ac:dyDescent="0.25">
      <c r="L63" s="36"/>
      <c r="M63" s="31"/>
      <c r="N63" s="31"/>
      <c r="O63" s="31"/>
      <c r="P63" s="31"/>
      <c r="Q63" s="31"/>
      <c r="S63" s="43"/>
      <c r="T63" s="43"/>
      <c r="U63" s="43"/>
      <c r="V63" s="36"/>
      <c r="W63" s="44"/>
      <c r="X63" s="46"/>
      <c r="Z63" s="37"/>
      <c r="AA63" s="25"/>
      <c r="AB63" s="25"/>
    </row>
    <row r="64" spans="12:28" ht="15" x14ac:dyDescent="0.25">
      <c r="L64" s="36"/>
      <c r="M64" s="31"/>
      <c r="N64" s="31"/>
      <c r="O64" s="31"/>
      <c r="P64" s="31"/>
      <c r="Q64" s="31"/>
      <c r="S64" s="43"/>
      <c r="T64" s="43"/>
      <c r="U64" s="43"/>
      <c r="V64" s="36"/>
      <c r="W64" s="44"/>
      <c r="X64" s="46"/>
      <c r="Z64" s="37"/>
      <c r="AA64" s="25"/>
      <c r="AB64" s="25"/>
    </row>
    <row r="65" spans="12:28" ht="15" x14ac:dyDescent="0.25">
      <c r="L65" s="36"/>
      <c r="M65" s="31"/>
      <c r="N65" s="31"/>
      <c r="O65" s="31"/>
      <c r="P65" s="31"/>
      <c r="Q65" s="31"/>
      <c r="S65" s="43"/>
      <c r="T65" s="43"/>
      <c r="U65" s="43"/>
      <c r="V65" s="36"/>
      <c r="W65" s="44"/>
      <c r="X65" s="46"/>
      <c r="Z65" s="37"/>
      <c r="AA65" s="25"/>
      <c r="AB65" s="25"/>
    </row>
    <row r="66" spans="12:28" ht="15" x14ac:dyDescent="0.25">
      <c r="L66" s="36"/>
      <c r="M66" s="31"/>
      <c r="N66" s="31"/>
      <c r="O66" s="31"/>
      <c r="P66" s="31"/>
      <c r="Q66" s="31"/>
      <c r="S66" s="43"/>
      <c r="T66" s="43"/>
      <c r="U66" s="43"/>
      <c r="V66" s="36"/>
      <c r="W66" s="44"/>
      <c r="X66" s="46"/>
      <c r="Z66" s="37"/>
      <c r="AA66" s="25"/>
      <c r="AB66" s="25"/>
    </row>
    <row r="67" spans="12:28" ht="15" x14ac:dyDescent="0.25">
      <c r="L67" s="36"/>
      <c r="M67" s="31"/>
      <c r="N67" s="31"/>
      <c r="O67" s="31"/>
      <c r="P67" s="31"/>
      <c r="Q67" s="31"/>
      <c r="S67" s="43"/>
      <c r="T67" s="43"/>
      <c r="U67" s="43"/>
      <c r="V67" s="36"/>
      <c r="W67" s="44"/>
      <c r="X67" s="46"/>
      <c r="Z67" s="37"/>
      <c r="AA67" s="25"/>
      <c r="AB67" s="25"/>
    </row>
    <row r="68" spans="12:28" ht="15" x14ac:dyDescent="0.25">
      <c r="L68" s="36"/>
      <c r="M68" s="31"/>
      <c r="N68" s="31"/>
      <c r="O68" s="31"/>
      <c r="P68" s="31"/>
      <c r="Q68" s="31"/>
      <c r="S68" s="43"/>
      <c r="T68" s="43"/>
      <c r="U68" s="43"/>
      <c r="V68" s="36"/>
      <c r="W68" s="44"/>
      <c r="X68" s="46"/>
      <c r="Z68" s="37"/>
      <c r="AA68" s="25"/>
      <c r="AB68" s="25"/>
    </row>
    <row r="69" spans="12:28" ht="15" x14ac:dyDescent="0.25">
      <c r="L69" s="36"/>
      <c r="M69" s="31"/>
      <c r="N69" s="31"/>
      <c r="O69" s="31"/>
      <c r="P69" s="31"/>
      <c r="Q69" s="31"/>
      <c r="S69" s="43"/>
      <c r="T69" s="43"/>
      <c r="U69" s="43"/>
      <c r="V69" s="36"/>
      <c r="W69" s="44"/>
      <c r="X69" s="46"/>
      <c r="Z69" s="37"/>
      <c r="AA69" s="25"/>
      <c r="AB69" s="25"/>
    </row>
    <row r="70" spans="12:28" ht="15" x14ac:dyDescent="0.25">
      <c r="L70" s="36"/>
      <c r="M70" s="31"/>
      <c r="N70" s="31"/>
      <c r="O70" s="31"/>
      <c r="P70" s="31"/>
      <c r="Q70" s="31"/>
      <c r="S70" s="43"/>
      <c r="T70" s="43"/>
      <c r="U70" s="43"/>
      <c r="V70" s="36"/>
      <c r="W70" s="44"/>
      <c r="X70" s="46"/>
      <c r="Z70" s="37"/>
      <c r="AA70" s="25"/>
      <c r="AB70" s="25"/>
    </row>
    <row r="71" spans="12:28" ht="15" x14ac:dyDescent="0.25">
      <c r="L71" s="36"/>
      <c r="M71" s="31"/>
      <c r="N71" s="31"/>
      <c r="O71" s="31"/>
      <c r="P71" s="31"/>
      <c r="Q71" s="31"/>
      <c r="S71" s="43"/>
      <c r="T71" s="43"/>
      <c r="U71" s="43"/>
      <c r="V71" s="36"/>
      <c r="W71" s="44"/>
      <c r="X71" s="46"/>
      <c r="Z71" s="37"/>
      <c r="AA71" s="25"/>
      <c r="AB71" s="25"/>
    </row>
    <row r="72" spans="12:28" ht="15" x14ac:dyDescent="0.25">
      <c r="L72" s="36"/>
      <c r="M72" s="31"/>
      <c r="N72" s="31"/>
      <c r="O72" s="31"/>
      <c r="P72" s="31"/>
      <c r="Q72" s="31"/>
      <c r="S72" s="43"/>
      <c r="T72" s="43"/>
      <c r="U72" s="43"/>
      <c r="V72" s="36"/>
      <c r="W72" s="44"/>
      <c r="X72" s="46"/>
      <c r="Z72" s="37"/>
      <c r="AA72" s="25"/>
      <c r="AB72" s="25"/>
    </row>
    <row r="73" spans="12:28" ht="15" x14ac:dyDescent="0.25">
      <c r="L73" s="36"/>
      <c r="M73" s="31"/>
      <c r="N73" s="31"/>
      <c r="O73" s="31"/>
      <c r="P73" s="31"/>
      <c r="Q73" s="31"/>
      <c r="S73" s="43"/>
      <c r="T73" s="43"/>
      <c r="U73" s="43"/>
      <c r="V73" s="36"/>
      <c r="W73" s="44"/>
      <c r="X73" s="46"/>
      <c r="Z73" s="37"/>
      <c r="AA73" s="25"/>
      <c r="AB73" s="25"/>
    </row>
    <row r="74" spans="12:28" ht="15" x14ac:dyDescent="0.25">
      <c r="L74" s="36"/>
      <c r="M74" s="31"/>
      <c r="N74" s="31"/>
      <c r="O74" s="31"/>
      <c r="P74" s="31"/>
      <c r="Q74" s="31"/>
      <c r="S74" s="43"/>
      <c r="T74" s="43"/>
      <c r="U74" s="43"/>
      <c r="V74" s="36"/>
      <c r="W74" s="44"/>
      <c r="X74" s="46"/>
      <c r="Z74" s="37"/>
      <c r="AA74" s="25"/>
      <c r="AB74" s="25"/>
    </row>
    <row r="75" spans="12:28" ht="11.25" x14ac:dyDescent="0.2">
      <c r="L75" s="36"/>
      <c r="M75" s="31"/>
      <c r="N75" s="31"/>
      <c r="O75" s="31"/>
      <c r="P75" s="31"/>
      <c r="Q75" s="31"/>
      <c r="S75" s="43"/>
      <c r="T75" s="43"/>
      <c r="U75" s="43"/>
      <c r="V75" s="36"/>
      <c r="W75" s="44"/>
      <c r="X75" s="45"/>
    </row>
    <row r="76" spans="12:28" x14ac:dyDescent="0.15">
      <c r="L76" s="36"/>
      <c r="M76" s="31"/>
      <c r="N76" s="31"/>
      <c r="O76" s="31"/>
      <c r="P76" s="31"/>
      <c r="Q76" s="31"/>
      <c r="T76" s="47"/>
      <c r="U76" s="47"/>
      <c r="V76" s="36"/>
      <c r="W76" s="47"/>
      <c r="X76" s="45"/>
    </row>
    <row r="77" spans="12:28" x14ac:dyDescent="0.15">
      <c r="L77" s="36"/>
      <c r="M77" s="31"/>
      <c r="N77" s="31"/>
      <c r="O77" s="31"/>
      <c r="P77" s="31"/>
      <c r="Q77" s="31"/>
      <c r="T77" s="47"/>
      <c r="U77" s="47"/>
      <c r="V77" s="36"/>
      <c r="W77" s="47"/>
      <c r="X77" s="45"/>
    </row>
    <row r="78" spans="12:28" x14ac:dyDescent="0.15">
      <c r="L78" s="36"/>
      <c r="M78" s="31"/>
      <c r="N78" s="31"/>
      <c r="O78" s="31"/>
      <c r="P78" s="31"/>
      <c r="Q78" s="31"/>
      <c r="T78" s="47"/>
      <c r="U78" s="47"/>
      <c r="V78" s="36"/>
      <c r="W78" s="47"/>
      <c r="X78" s="45"/>
    </row>
    <row r="79" spans="12:28" x14ac:dyDescent="0.15">
      <c r="L79" s="36"/>
      <c r="M79" s="31"/>
      <c r="N79" s="31"/>
      <c r="O79" s="31"/>
      <c r="P79" s="31"/>
      <c r="Q79" s="31"/>
      <c r="T79" s="47"/>
      <c r="U79" s="47"/>
      <c r="V79" s="36"/>
      <c r="W79" s="47"/>
      <c r="X79" s="45"/>
    </row>
    <row r="80" spans="12:28" x14ac:dyDescent="0.15">
      <c r="L80" s="36"/>
      <c r="M80" s="31"/>
      <c r="N80" s="31"/>
      <c r="O80" s="31"/>
      <c r="P80" s="31"/>
      <c r="Q80" s="31"/>
      <c r="T80" s="47"/>
      <c r="U80" s="47"/>
      <c r="V80" s="36"/>
      <c r="W80" s="47"/>
      <c r="X80" s="45"/>
    </row>
    <row r="81" spans="12:24" x14ac:dyDescent="0.15">
      <c r="L81" s="36"/>
      <c r="M81" s="31"/>
      <c r="N81" s="31"/>
      <c r="O81" s="31"/>
      <c r="P81" s="31"/>
      <c r="Q81" s="31"/>
      <c r="T81" s="47"/>
      <c r="U81" s="47"/>
      <c r="V81" s="36"/>
      <c r="W81" s="47"/>
      <c r="X81" s="45"/>
    </row>
    <row r="82" spans="12:24" x14ac:dyDescent="0.15">
      <c r="L82" s="36"/>
      <c r="M82" s="31"/>
      <c r="N82" s="31"/>
      <c r="O82" s="31"/>
      <c r="P82" s="31"/>
      <c r="Q82" s="31"/>
      <c r="T82" s="47"/>
      <c r="U82" s="47"/>
      <c r="V82" s="36"/>
      <c r="W82" s="47"/>
      <c r="X82" s="45"/>
    </row>
    <row r="83" spans="12:24" x14ac:dyDescent="0.15">
      <c r="L83" s="36"/>
      <c r="M83" s="31"/>
      <c r="N83" s="31"/>
      <c r="O83" s="31"/>
      <c r="P83" s="31"/>
      <c r="Q83" s="31"/>
      <c r="T83" s="47"/>
      <c r="U83" s="47"/>
      <c r="V83" s="36"/>
      <c r="W83" s="47"/>
      <c r="X83" s="45"/>
    </row>
    <row r="84" spans="12:24" x14ac:dyDescent="0.15">
      <c r="L84" s="36"/>
      <c r="M84" s="31"/>
      <c r="N84" s="31"/>
      <c r="O84" s="31"/>
      <c r="P84" s="31"/>
      <c r="Q84" s="31"/>
      <c r="T84" s="47"/>
      <c r="U84" s="47"/>
      <c r="V84" s="36"/>
      <c r="W84" s="47"/>
      <c r="X84" s="45"/>
    </row>
    <row r="85" spans="12:24" x14ac:dyDescent="0.15">
      <c r="L85" s="36"/>
      <c r="M85" s="31"/>
      <c r="N85" s="31"/>
      <c r="O85" s="31"/>
      <c r="P85" s="31"/>
      <c r="Q85" s="31"/>
    </row>
    <row r="86" spans="12:24" x14ac:dyDescent="0.15">
      <c r="L86" s="36"/>
      <c r="M86" s="31"/>
      <c r="N86" s="31"/>
      <c r="O86" s="31"/>
      <c r="P86" s="31"/>
      <c r="Q86" s="31"/>
    </row>
    <row r="87" spans="12:24" x14ac:dyDescent="0.15">
      <c r="L87" s="36"/>
      <c r="M87" s="31"/>
      <c r="N87" s="31"/>
      <c r="O87" s="31"/>
      <c r="P87" s="31"/>
      <c r="Q87" s="31"/>
    </row>
    <row r="88" spans="12:24" x14ac:dyDescent="0.15">
      <c r="L88" s="36"/>
      <c r="M88" s="31"/>
      <c r="N88" s="31"/>
      <c r="O88" s="31"/>
      <c r="P88" s="31"/>
      <c r="Q88" s="31"/>
    </row>
    <row r="89" spans="12:24" x14ac:dyDescent="0.15">
      <c r="L89" s="36"/>
      <c r="M89" s="31"/>
      <c r="N89" s="31"/>
      <c r="O89" s="31"/>
      <c r="P89" s="31"/>
      <c r="Q89" s="31"/>
    </row>
    <row r="90" spans="12:24" x14ac:dyDescent="0.15">
      <c r="L90" s="36"/>
      <c r="M90" s="31"/>
      <c r="N90" s="31"/>
      <c r="O90" s="31"/>
      <c r="P90" s="31"/>
      <c r="Q90" s="31"/>
    </row>
    <row r="91" spans="12:24" x14ac:dyDescent="0.15">
      <c r="L91" s="36"/>
      <c r="M91" s="31"/>
      <c r="N91" s="31"/>
      <c r="O91" s="31"/>
      <c r="P91" s="31"/>
      <c r="Q91" s="31"/>
    </row>
    <row r="92" spans="12:24" x14ac:dyDescent="0.15">
      <c r="L92" s="36"/>
      <c r="M92" s="31"/>
      <c r="N92" s="31"/>
      <c r="O92" s="31"/>
      <c r="P92" s="31"/>
      <c r="Q92" s="31"/>
    </row>
    <row r="93" spans="12:24" x14ac:dyDescent="0.15">
      <c r="L93" s="36"/>
      <c r="M93" s="31"/>
      <c r="N93" s="31"/>
      <c r="O93" s="31"/>
      <c r="P93" s="31"/>
      <c r="Q93" s="31"/>
    </row>
    <row r="94" spans="12:24" x14ac:dyDescent="0.15">
      <c r="L94" s="36"/>
      <c r="M94" s="31"/>
      <c r="N94" s="31"/>
      <c r="O94" s="31"/>
      <c r="P94" s="31"/>
      <c r="Q94" s="31"/>
    </row>
    <row r="95" spans="12:24" x14ac:dyDescent="0.15">
      <c r="L95" s="36"/>
      <c r="M95" s="31"/>
      <c r="N95" s="31"/>
      <c r="O95" s="31"/>
      <c r="P95" s="31"/>
      <c r="Q95" s="31"/>
    </row>
    <row r="96" spans="12:24" x14ac:dyDescent="0.15">
      <c r="L96" s="36"/>
      <c r="M96" s="31"/>
      <c r="N96" s="31"/>
      <c r="O96" s="31"/>
      <c r="P96" s="31"/>
      <c r="Q96" s="31"/>
    </row>
    <row r="97" spans="12:17" x14ac:dyDescent="0.15">
      <c r="L97" s="36"/>
      <c r="M97" s="31"/>
      <c r="N97" s="31"/>
      <c r="O97" s="31"/>
      <c r="P97" s="31"/>
      <c r="Q97" s="31"/>
    </row>
    <row r="98" spans="12:17" x14ac:dyDescent="0.15">
      <c r="L98" s="36"/>
      <c r="M98" s="31"/>
      <c r="N98" s="31"/>
      <c r="O98" s="31"/>
      <c r="P98" s="31"/>
      <c r="Q98" s="31"/>
    </row>
    <row r="99" spans="12:17" x14ac:dyDescent="0.15">
      <c r="L99" s="36"/>
      <c r="M99" s="31"/>
      <c r="N99" s="31"/>
      <c r="O99" s="31"/>
      <c r="P99" s="31"/>
      <c r="Q99" s="31"/>
    </row>
    <row r="100" spans="12:17" x14ac:dyDescent="0.15">
      <c r="L100" s="36"/>
      <c r="M100" s="31"/>
      <c r="N100" s="31"/>
      <c r="O100" s="31"/>
      <c r="P100" s="31"/>
      <c r="Q100" s="31"/>
    </row>
    <row r="101" spans="12:17" x14ac:dyDescent="0.15">
      <c r="L101" s="36"/>
      <c r="M101" s="31"/>
      <c r="N101" s="31"/>
      <c r="O101" s="31"/>
      <c r="P101" s="31"/>
      <c r="Q101" s="31"/>
    </row>
    <row r="102" spans="12:17" x14ac:dyDescent="0.15">
      <c r="L102" s="36"/>
      <c r="M102" s="31"/>
      <c r="N102" s="31"/>
      <c r="O102" s="31"/>
      <c r="P102" s="31"/>
      <c r="Q102" s="31"/>
    </row>
    <row r="103" spans="12:17" x14ac:dyDescent="0.15">
      <c r="L103" s="36"/>
      <c r="M103" s="31"/>
      <c r="N103" s="31"/>
      <c r="O103" s="31"/>
      <c r="P103" s="31"/>
      <c r="Q103" s="31"/>
    </row>
    <row r="104" spans="12:17" x14ac:dyDescent="0.15">
      <c r="L104" s="36"/>
      <c r="M104" s="31"/>
      <c r="N104" s="31"/>
      <c r="O104" s="31"/>
      <c r="P104" s="31"/>
      <c r="Q104" s="31"/>
    </row>
    <row r="105" spans="12:17" x14ac:dyDescent="0.15">
      <c r="L105" s="36"/>
      <c r="M105" s="31"/>
      <c r="N105" s="31"/>
      <c r="O105" s="31"/>
      <c r="P105" s="31"/>
      <c r="Q105" s="31"/>
    </row>
    <row r="106" spans="12:17" x14ac:dyDescent="0.15">
      <c r="L106" s="36"/>
      <c r="M106" s="31"/>
      <c r="N106" s="31"/>
      <c r="O106" s="31"/>
      <c r="P106" s="31"/>
      <c r="Q106" s="31"/>
    </row>
    <row r="107" spans="12:17" x14ac:dyDescent="0.15">
      <c r="L107" s="36"/>
      <c r="M107" s="31"/>
      <c r="N107" s="31"/>
      <c r="O107" s="31"/>
      <c r="P107" s="31"/>
      <c r="Q107" s="31"/>
    </row>
    <row r="108" spans="12:17" x14ac:dyDescent="0.15">
      <c r="L108" s="36"/>
      <c r="M108" s="31"/>
      <c r="N108" s="31"/>
      <c r="O108" s="31"/>
      <c r="P108" s="31"/>
      <c r="Q108" s="31"/>
    </row>
    <row r="109" spans="12:17" x14ac:dyDescent="0.15">
      <c r="L109" s="36"/>
      <c r="M109" s="31"/>
      <c r="N109" s="31"/>
      <c r="O109" s="31"/>
      <c r="P109" s="31"/>
      <c r="Q109" s="31"/>
    </row>
    <row r="110" spans="12:17" x14ac:dyDescent="0.15">
      <c r="L110" s="36"/>
      <c r="M110" s="31"/>
      <c r="N110" s="31"/>
      <c r="O110" s="31"/>
      <c r="P110" s="31"/>
      <c r="Q110" s="31"/>
    </row>
    <row r="111" spans="12:17" x14ac:dyDescent="0.15">
      <c r="L111" s="36"/>
      <c r="M111" s="31"/>
      <c r="N111" s="31"/>
      <c r="O111" s="31"/>
      <c r="P111" s="31"/>
      <c r="Q111" s="31"/>
    </row>
    <row r="112" spans="12:17" x14ac:dyDescent="0.15">
      <c r="L112" s="36"/>
      <c r="M112" s="31"/>
      <c r="N112" s="31"/>
      <c r="O112" s="31"/>
      <c r="P112" s="31"/>
      <c r="Q112" s="31"/>
    </row>
    <row r="113" spans="12:17" x14ac:dyDescent="0.15">
      <c r="L113" s="36"/>
      <c r="M113" s="31"/>
      <c r="N113" s="31"/>
      <c r="O113" s="31"/>
      <c r="P113" s="31"/>
      <c r="Q113" s="31"/>
    </row>
    <row r="114" spans="12:17" x14ac:dyDescent="0.15">
      <c r="L114" s="36"/>
      <c r="M114" s="31"/>
      <c r="N114" s="31"/>
      <c r="O114" s="31"/>
      <c r="P114" s="31"/>
      <c r="Q114" s="31"/>
    </row>
    <row r="115" spans="12:17" x14ac:dyDescent="0.15">
      <c r="L115" s="36"/>
      <c r="M115" s="31"/>
      <c r="N115" s="31"/>
      <c r="O115" s="31"/>
      <c r="P115" s="31"/>
      <c r="Q115" s="31"/>
    </row>
    <row r="116" spans="12:17" x14ac:dyDescent="0.15">
      <c r="L116" s="36"/>
      <c r="M116" s="31"/>
      <c r="N116" s="31"/>
      <c r="O116" s="31"/>
      <c r="P116" s="31"/>
      <c r="Q116" s="31"/>
    </row>
    <row r="117" spans="12:17" x14ac:dyDescent="0.15">
      <c r="L117" s="36"/>
      <c r="M117" s="31"/>
      <c r="N117" s="31"/>
      <c r="O117" s="31"/>
      <c r="P117" s="31"/>
      <c r="Q117" s="31"/>
    </row>
    <row r="118" spans="12:17" x14ac:dyDescent="0.15">
      <c r="L118" s="36"/>
      <c r="M118" s="31"/>
      <c r="N118" s="31"/>
      <c r="O118" s="31"/>
      <c r="P118" s="31"/>
      <c r="Q118" s="31"/>
    </row>
    <row r="119" spans="12:17" x14ac:dyDescent="0.15">
      <c r="L119" s="36"/>
      <c r="M119" s="31"/>
      <c r="N119" s="31"/>
      <c r="O119" s="31"/>
      <c r="P119" s="31"/>
      <c r="Q119" s="31"/>
    </row>
    <row r="120" spans="12:17" x14ac:dyDescent="0.15">
      <c r="L120" s="36"/>
      <c r="M120" s="31"/>
      <c r="N120" s="31"/>
      <c r="O120" s="31"/>
      <c r="P120" s="31"/>
      <c r="Q120" s="31"/>
    </row>
    <row r="121" spans="12:17" x14ac:dyDescent="0.15">
      <c r="L121" s="36"/>
      <c r="M121" s="31"/>
      <c r="N121" s="31"/>
      <c r="O121" s="31"/>
      <c r="P121" s="31"/>
      <c r="Q121" s="31"/>
    </row>
    <row r="122" spans="12:17" x14ac:dyDescent="0.15">
      <c r="L122" s="36"/>
      <c r="M122" s="31"/>
      <c r="N122" s="31"/>
      <c r="O122" s="31"/>
      <c r="P122" s="31"/>
      <c r="Q122" s="31"/>
    </row>
    <row r="123" spans="12:17" x14ac:dyDescent="0.15">
      <c r="L123" s="36"/>
      <c r="M123" s="31"/>
      <c r="N123" s="31"/>
      <c r="O123" s="31"/>
      <c r="P123" s="31"/>
      <c r="Q123" s="31"/>
    </row>
    <row r="124" spans="12:17" x14ac:dyDescent="0.15">
      <c r="L124" s="36"/>
      <c r="M124" s="31"/>
      <c r="N124" s="31"/>
      <c r="O124" s="31"/>
      <c r="P124" s="31"/>
      <c r="Q124" s="31"/>
    </row>
    <row r="125" spans="12:17" x14ac:dyDescent="0.15">
      <c r="L125" s="36"/>
      <c r="M125" s="31"/>
      <c r="N125" s="31"/>
      <c r="O125" s="31"/>
      <c r="P125" s="31"/>
      <c r="Q125" s="31"/>
    </row>
    <row r="126" spans="12:17" x14ac:dyDescent="0.15">
      <c r="L126" s="36"/>
      <c r="M126" s="31"/>
      <c r="N126" s="31"/>
      <c r="O126" s="31"/>
      <c r="P126" s="31"/>
      <c r="Q126" s="31"/>
    </row>
    <row r="127" spans="12:17" x14ac:dyDescent="0.15">
      <c r="L127" s="36"/>
      <c r="M127" s="31"/>
      <c r="N127" s="31"/>
      <c r="O127" s="31"/>
      <c r="P127" s="31"/>
      <c r="Q127" s="31"/>
    </row>
    <row r="128" spans="12:17" x14ac:dyDescent="0.15">
      <c r="L128" s="36"/>
      <c r="M128" s="31"/>
      <c r="N128" s="31"/>
      <c r="O128" s="31"/>
      <c r="P128" s="31"/>
      <c r="Q128" s="31"/>
    </row>
    <row r="129" spans="12:17" x14ac:dyDescent="0.15">
      <c r="L129" s="36"/>
      <c r="M129" s="31"/>
      <c r="N129" s="31"/>
      <c r="O129" s="31"/>
      <c r="P129" s="31"/>
      <c r="Q129" s="31"/>
    </row>
    <row r="130" spans="12:17" x14ac:dyDescent="0.15">
      <c r="L130" s="36"/>
      <c r="M130" s="31"/>
      <c r="N130" s="31"/>
      <c r="O130" s="31"/>
      <c r="P130" s="31"/>
      <c r="Q130" s="31"/>
    </row>
    <row r="131" spans="12:17" x14ac:dyDescent="0.15">
      <c r="L131" s="36"/>
      <c r="M131" s="31"/>
      <c r="N131" s="31"/>
      <c r="O131" s="31"/>
      <c r="P131" s="31"/>
      <c r="Q131" s="31"/>
    </row>
    <row r="132" spans="12:17" x14ac:dyDescent="0.15">
      <c r="L132" s="36"/>
      <c r="M132" s="31"/>
      <c r="N132" s="31"/>
      <c r="O132" s="31"/>
      <c r="P132" s="31"/>
      <c r="Q132" s="31"/>
    </row>
    <row r="133" spans="12:17" x14ac:dyDescent="0.15">
      <c r="L133" s="36"/>
      <c r="M133" s="31"/>
      <c r="N133" s="31"/>
      <c r="O133" s="31"/>
      <c r="P133" s="31"/>
      <c r="Q133" s="31"/>
    </row>
    <row r="134" spans="12:17" x14ac:dyDescent="0.15">
      <c r="L134" s="36"/>
      <c r="M134" s="31"/>
      <c r="N134" s="31"/>
      <c r="O134" s="31"/>
      <c r="P134" s="31"/>
      <c r="Q134" s="31"/>
    </row>
    <row r="135" spans="12:17" x14ac:dyDescent="0.15">
      <c r="L135" s="36"/>
      <c r="M135" s="31"/>
      <c r="N135" s="31"/>
      <c r="O135" s="31"/>
      <c r="P135" s="31"/>
      <c r="Q135" s="31"/>
    </row>
    <row r="136" spans="12:17" x14ac:dyDescent="0.15">
      <c r="L136" s="36"/>
      <c r="M136" s="31"/>
      <c r="N136" s="31"/>
      <c r="O136" s="31"/>
      <c r="P136" s="31"/>
      <c r="Q136" s="31"/>
    </row>
    <row r="137" spans="12:17" x14ac:dyDescent="0.15">
      <c r="L137" s="36"/>
      <c r="M137" s="31"/>
      <c r="N137" s="31"/>
      <c r="O137" s="31"/>
      <c r="P137" s="31"/>
      <c r="Q137" s="31"/>
    </row>
    <row r="138" spans="12:17" x14ac:dyDescent="0.15">
      <c r="L138" s="36"/>
      <c r="M138" s="31"/>
      <c r="N138" s="31"/>
      <c r="O138" s="31"/>
      <c r="P138" s="31"/>
      <c r="Q138" s="31"/>
    </row>
    <row r="139" spans="12:17" x14ac:dyDescent="0.15">
      <c r="L139" s="36"/>
      <c r="M139" s="31"/>
      <c r="N139" s="31"/>
      <c r="O139" s="31"/>
      <c r="P139" s="31"/>
      <c r="Q139" s="31"/>
    </row>
    <row r="140" spans="12:17" x14ac:dyDescent="0.15">
      <c r="L140" s="36"/>
      <c r="M140" s="31"/>
      <c r="N140" s="31"/>
      <c r="O140" s="31"/>
      <c r="P140" s="31"/>
      <c r="Q140" s="31"/>
    </row>
    <row r="141" spans="12:17" x14ac:dyDescent="0.15">
      <c r="L141" s="36"/>
      <c r="M141" s="31"/>
      <c r="N141" s="31"/>
      <c r="O141" s="31"/>
      <c r="P141" s="31"/>
      <c r="Q141" s="31"/>
    </row>
    <row r="142" spans="12:17" x14ac:dyDescent="0.15">
      <c r="L142" s="36"/>
      <c r="M142" s="31"/>
      <c r="N142" s="31"/>
      <c r="O142" s="31"/>
      <c r="P142" s="31"/>
      <c r="Q142" s="31"/>
    </row>
    <row r="143" spans="12:17" x14ac:dyDescent="0.15">
      <c r="L143" s="36"/>
      <c r="M143" s="31"/>
      <c r="N143" s="31"/>
      <c r="O143" s="31"/>
      <c r="P143" s="31"/>
      <c r="Q143" s="31"/>
    </row>
    <row r="144" spans="12:17" x14ac:dyDescent="0.15">
      <c r="L144" s="36"/>
      <c r="M144" s="31"/>
      <c r="N144" s="31"/>
      <c r="O144" s="31"/>
      <c r="P144" s="31"/>
      <c r="Q144" s="31"/>
    </row>
    <row r="145" spans="12:17" x14ac:dyDescent="0.15">
      <c r="L145" s="36"/>
      <c r="M145" s="31"/>
      <c r="N145" s="31"/>
      <c r="O145" s="31"/>
      <c r="P145" s="31"/>
      <c r="Q145" s="31"/>
    </row>
    <row r="146" spans="12:17" x14ac:dyDescent="0.15">
      <c r="L146" s="36"/>
      <c r="M146" s="31"/>
      <c r="N146" s="31"/>
      <c r="O146" s="31"/>
      <c r="P146" s="31"/>
      <c r="Q146" s="31"/>
    </row>
    <row r="147" spans="12:17" x14ac:dyDescent="0.15">
      <c r="L147" s="36"/>
      <c r="M147" s="31"/>
      <c r="N147" s="31"/>
      <c r="O147" s="31"/>
      <c r="P147" s="31"/>
      <c r="Q147" s="31"/>
    </row>
    <row r="148" spans="12:17" x14ac:dyDescent="0.15">
      <c r="L148" s="36"/>
      <c r="M148" s="31"/>
      <c r="N148" s="31"/>
      <c r="O148" s="31"/>
      <c r="P148" s="31"/>
      <c r="Q148" s="31"/>
    </row>
    <row r="149" spans="12:17" x14ac:dyDescent="0.15">
      <c r="L149" s="36"/>
      <c r="M149" s="31"/>
      <c r="N149" s="31"/>
      <c r="O149" s="31"/>
      <c r="P149" s="31"/>
      <c r="Q149" s="31"/>
    </row>
    <row r="150" spans="12:17" x14ac:dyDescent="0.15">
      <c r="L150" s="36"/>
      <c r="M150" s="31"/>
      <c r="N150" s="31"/>
      <c r="O150" s="31"/>
      <c r="P150" s="31"/>
      <c r="Q150" s="31"/>
    </row>
    <row r="151" spans="12:17" x14ac:dyDescent="0.15">
      <c r="L151" s="36"/>
      <c r="M151" s="31"/>
      <c r="N151" s="31"/>
      <c r="O151" s="31"/>
      <c r="P151" s="31"/>
      <c r="Q151" s="31"/>
    </row>
    <row r="152" spans="12:17" x14ac:dyDescent="0.15">
      <c r="L152" s="36"/>
      <c r="M152" s="31"/>
      <c r="N152" s="31"/>
      <c r="O152" s="31"/>
      <c r="P152" s="31"/>
      <c r="Q152" s="31"/>
    </row>
    <row r="153" spans="12:17" x14ac:dyDescent="0.15">
      <c r="L153" s="36"/>
      <c r="M153" s="31"/>
      <c r="N153" s="31"/>
      <c r="O153" s="31"/>
      <c r="P153" s="31"/>
      <c r="Q153" s="31"/>
    </row>
    <row r="154" spans="12:17" x14ac:dyDescent="0.15">
      <c r="L154" s="36"/>
      <c r="M154" s="31"/>
      <c r="N154" s="31"/>
      <c r="O154" s="31"/>
      <c r="P154" s="31"/>
      <c r="Q154" s="31"/>
    </row>
    <row r="155" spans="12:17" x14ac:dyDescent="0.15">
      <c r="L155" s="36"/>
      <c r="M155" s="31"/>
      <c r="N155" s="31"/>
      <c r="O155" s="31"/>
      <c r="P155" s="31"/>
      <c r="Q155" s="31"/>
    </row>
    <row r="156" spans="12:17" x14ac:dyDescent="0.15">
      <c r="L156" s="36"/>
      <c r="M156" s="31"/>
      <c r="N156" s="31"/>
      <c r="O156" s="31"/>
      <c r="P156" s="31"/>
      <c r="Q156" s="31"/>
    </row>
    <row r="157" spans="12:17" x14ac:dyDescent="0.15">
      <c r="L157" s="36"/>
      <c r="M157" s="31"/>
      <c r="N157" s="31"/>
      <c r="O157" s="31"/>
      <c r="P157" s="31"/>
      <c r="Q157" s="31"/>
    </row>
    <row r="158" spans="12:17" x14ac:dyDescent="0.15">
      <c r="L158" s="36"/>
      <c r="M158" s="31"/>
      <c r="N158" s="31"/>
      <c r="O158" s="31"/>
      <c r="P158" s="31"/>
      <c r="Q158" s="31"/>
    </row>
    <row r="159" spans="12:17" x14ac:dyDescent="0.15">
      <c r="L159" s="36"/>
      <c r="M159" s="31"/>
      <c r="N159" s="31"/>
      <c r="O159" s="31"/>
      <c r="P159" s="31"/>
      <c r="Q159" s="31"/>
    </row>
    <row r="160" spans="12:17" x14ac:dyDescent="0.15">
      <c r="L160" s="36"/>
      <c r="M160" s="31"/>
      <c r="N160" s="31"/>
      <c r="O160" s="31"/>
      <c r="P160" s="31"/>
      <c r="Q160" s="31"/>
    </row>
    <row r="161" spans="12:17" x14ac:dyDescent="0.15">
      <c r="L161" s="36"/>
      <c r="M161" s="31"/>
      <c r="N161" s="31"/>
      <c r="O161" s="31"/>
      <c r="P161" s="31"/>
      <c r="Q161" s="31"/>
    </row>
    <row r="162" spans="12:17" x14ac:dyDescent="0.15">
      <c r="L162" s="36"/>
      <c r="M162" s="31"/>
      <c r="N162" s="31"/>
      <c r="O162" s="31"/>
      <c r="P162" s="31"/>
      <c r="Q162" s="31"/>
    </row>
    <row r="163" spans="12:17" x14ac:dyDescent="0.15">
      <c r="L163" s="36"/>
      <c r="M163" s="31"/>
      <c r="N163" s="31"/>
      <c r="O163" s="31"/>
      <c r="P163" s="31"/>
      <c r="Q163" s="31"/>
    </row>
    <row r="164" spans="12:17" x14ac:dyDescent="0.15">
      <c r="L164" s="36"/>
      <c r="M164" s="31"/>
      <c r="N164" s="31"/>
      <c r="O164" s="31"/>
      <c r="P164" s="31"/>
      <c r="Q164" s="31"/>
    </row>
    <row r="165" spans="12:17" x14ac:dyDescent="0.15">
      <c r="L165" s="36"/>
      <c r="M165" s="31"/>
      <c r="N165" s="31"/>
      <c r="O165" s="31"/>
      <c r="P165" s="31"/>
      <c r="Q165" s="31"/>
    </row>
    <row r="166" spans="12:17" x14ac:dyDescent="0.15">
      <c r="L166" s="36"/>
      <c r="M166" s="31"/>
      <c r="N166" s="31"/>
      <c r="O166" s="31"/>
      <c r="P166" s="31"/>
      <c r="Q166" s="31"/>
    </row>
    <row r="167" spans="12:17" x14ac:dyDescent="0.15">
      <c r="L167" s="36"/>
      <c r="M167" s="31"/>
      <c r="N167" s="31"/>
      <c r="O167" s="31"/>
      <c r="P167" s="31"/>
      <c r="Q167" s="31"/>
    </row>
    <row r="168" spans="12:17" x14ac:dyDescent="0.15">
      <c r="L168" s="36"/>
      <c r="M168" s="31"/>
      <c r="N168" s="31"/>
      <c r="O168" s="31"/>
      <c r="P168" s="31"/>
      <c r="Q168" s="31"/>
    </row>
    <row r="169" spans="12:17" x14ac:dyDescent="0.15">
      <c r="L169" s="36"/>
      <c r="M169" s="31"/>
      <c r="N169" s="31"/>
      <c r="O169" s="31"/>
      <c r="P169" s="31"/>
      <c r="Q169" s="31"/>
    </row>
    <row r="170" spans="12:17" x14ac:dyDescent="0.15">
      <c r="L170" s="36"/>
      <c r="M170" s="31"/>
      <c r="N170" s="31"/>
      <c r="O170" s="31"/>
      <c r="P170" s="31"/>
      <c r="Q170" s="31"/>
    </row>
    <row r="171" spans="12:17" x14ac:dyDescent="0.15">
      <c r="L171" s="36"/>
      <c r="M171" s="31"/>
      <c r="N171" s="31"/>
      <c r="O171" s="31"/>
      <c r="P171" s="31"/>
      <c r="Q171" s="31"/>
    </row>
    <row r="172" spans="12:17" x14ac:dyDescent="0.15">
      <c r="L172" s="36"/>
      <c r="M172" s="31"/>
      <c r="N172" s="31"/>
      <c r="O172" s="31"/>
      <c r="P172" s="31"/>
      <c r="Q172" s="31"/>
    </row>
    <row r="173" spans="12:17" x14ac:dyDescent="0.15">
      <c r="L173" s="36"/>
      <c r="M173" s="31"/>
      <c r="N173" s="31"/>
      <c r="O173" s="31"/>
      <c r="P173" s="31"/>
      <c r="Q173" s="31"/>
    </row>
    <row r="174" spans="12:17" x14ac:dyDescent="0.15">
      <c r="L174" s="36"/>
      <c r="M174" s="31"/>
      <c r="N174" s="31"/>
      <c r="O174" s="31"/>
      <c r="P174" s="31"/>
      <c r="Q174" s="31"/>
    </row>
    <row r="175" spans="12:17" x14ac:dyDescent="0.15">
      <c r="L175" s="36"/>
      <c r="M175" s="31"/>
      <c r="N175" s="31"/>
      <c r="O175" s="31"/>
      <c r="P175" s="31"/>
      <c r="Q175" s="31"/>
    </row>
    <row r="176" spans="12:17" x14ac:dyDescent="0.15">
      <c r="L176" s="36"/>
      <c r="M176" s="31"/>
      <c r="N176" s="31"/>
      <c r="O176" s="31"/>
      <c r="P176" s="31"/>
      <c r="Q176" s="31"/>
    </row>
    <row r="177" spans="12:17" x14ac:dyDescent="0.15">
      <c r="L177" s="36"/>
      <c r="M177" s="31"/>
      <c r="N177" s="31"/>
      <c r="O177" s="31"/>
      <c r="P177" s="31"/>
      <c r="Q177" s="31"/>
    </row>
    <row r="178" spans="12:17" x14ac:dyDescent="0.15">
      <c r="L178" s="36"/>
      <c r="M178" s="31"/>
      <c r="N178" s="31"/>
      <c r="O178" s="31"/>
      <c r="P178" s="31"/>
      <c r="Q178" s="31"/>
    </row>
    <row r="179" spans="12:17" x14ac:dyDescent="0.15">
      <c r="L179" s="36"/>
      <c r="M179" s="31"/>
      <c r="N179" s="31"/>
      <c r="O179" s="31"/>
      <c r="P179" s="31"/>
      <c r="Q179" s="31"/>
    </row>
    <row r="180" spans="12:17" x14ac:dyDescent="0.15">
      <c r="L180" s="36"/>
      <c r="M180" s="31"/>
      <c r="N180" s="31"/>
      <c r="O180" s="31"/>
      <c r="P180" s="31"/>
      <c r="Q180" s="31"/>
    </row>
    <row r="181" spans="12:17" x14ac:dyDescent="0.15">
      <c r="L181" s="36"/>
      <c r="M181" s="31"/>
      <c r="N181" s="31"/>
      <c r="O181" s="31"/>
      <c r="P181" s="31"/>
      <c r="Q181" s="31"/>
    </row>
    <row r="182" spans="12:17" x14ac:dyDescent="0.15">
      <c r="L182" s="36"/>
      <c r="M182" s="31"/>
      <c r="N182" s="31"/>
      <c r="O182" s="31"/>
      <c r="P182" s="31"/>
      <c r="Q182" s="31"/>
    </row>
    <row r="183" spans="12:17" x14ac:dyDescent="0.15">
      <c r="L183" s="36"/>
      <c r="M183" s="31"/>
      <c r="N183" s="31"/>
      <c r="O183" s="31"/>
      <c r="P183" s="31"/>
      <c r="Q183" s="31"/>
    </row>
    <row r="184" spans="12:17" x14ac:dyDescent="0.15">
      <c r="L184" s="36"/>
      <c r="M184" s="31"/>
      <c r="N184" s="31"/>
      <c r="O184" s="31"/>
      <c r="P184" s="31"/>
      <c r="Q184" s="31"/>
    </row>
    <row r="185" spans="12:17" x14ac:dyDescent="0.15">
      <c r="L185" s="36"/>
      <c r="M185" s="31"/>
      <c r="N185" s="31"/>
      <c r="O185" s="31"/>
      <c r="P185" s="31"/>
      <c r="Q185" s="31"/>
    </row>
    <row r="186" spans="12:17" x14ac:dyDescent="0.15">
      <c r="L186" s="36"/>
      <c r="M186" s="31"/>
      <c r="N186" s="31"/>
      <c r="O186" s="31"/>
      <c r="P186" s="31"/>
      <c r="Q186" s="31"/>
    </row>
    <row r="187" spans="12:17" x14ac:dyDescent="0.15">
      <c r="L187" s="36"/>
      <c r="M187" s="31"/>
      <c r="N187" s="31"/>
      <c r="O187" s="31"/>
      <c r="P187" s="31"/>
      <c r="Q187" s="31"/>
    </row>
    <row r="188" spans="12:17" x14ac:dyDescent="0.15">
      <c r="L188" s="36"/>
      <c r="M188" s="31"/>
      <c r="N188" s="31"/>
      <c r="O188" s="31"/>
      <c r="P188" s="31"/>
      <c r="Q188" s="31"/>
    </row>
    <row r="189" spans="12:17" x14ac:dyDescent="0.15">
      <c r="L189" s="36"/>
      <c r="M189" s="31"/>
      <c r="N189" s="31"/>
      <c r="O189" s="31"/>
      <c r="P189" s="31"/>
      <c r="Q189" s="31"/>
    </row>
    <row r="190" spans="12:17" x14ac:dyDescent="0.15">
      <c r="L190" s="36"/>
      <c r="M190" s="31"/>
      <c r="N190" s="31"/>
      <c r="O190" s="31"/>
      <c r="P190" s="31"/>
      <c r="Q190" s="31"/>
    </row>
    <row r="191" spans="12:17" x14ac:dyDescent="0.15">
      <c r="L191" s="36"/>
      <c r="M191" s="31"/>
      <c r="N191" s="31"/>
      <c r="O191" s="31"/>
      <c r="P191" s="31"/>
      <c r="Q191" s="31"/>
    </row>
    <row r="192" spans="12:17" x14ac:dyDescent="0.15">
      <c r="L192" s="36"/>
      <c r="M192" s="31"/>
      <c r="N192" s="31"/>
      <c r="O192" s="31"/>
      <c r="P192" s="31"/>
      <c r="Q192" s="31"/>
    </row>
    <row r="193" spans="12:17" x14ac:dyDescent="0.15">
      <c r="L193" s="36"/>
      <c r="M193" s="31"/>
      <c r="N193" s="31"/>
      <c r="O193" s="31"/>
      <c r="P193" s="31"/>
      <c r="Q193" s="31"/>
    </row>
    <row r="194" spans="12:17" x14ac:dyDescent="0.15">
      <c r="L194" s="36"/>
      <c r="M194" s="31"/>
      <c r="N194" s="31"/>
      <c r="O194" s="31"/>
      <c r="P194" s="31"/>
      <c r="Q194" s="31"/>
    </row>
    <row r="195" spans="12:17" x14ac:dyDescent="0.15">
      <c r="L195" s="36"/>
      <c r="M195" s="31"/>
      <c r="N195" s="31"/>
      <c r="O195" s="31"/>
      <c r="P195" s="31"/>
      <c r="Q195" s="31"/>
    </row>
    <row r="196" spans="12:17" x14ac:dyDescent="0.15">
      <c r="L196" s="36"/>
      <c r="M196" s="31"/>
      <c r="N196" s="31"/>
      <c r="O196" s="31"/>
      <c r="P196" s="31"/>
      <c r="Q196" s="31"/>
    </row>
    <row r="197" spans="12:17" x14ac:dyDescent="0.15">
      <c r="L197" s="36"/>
      <c r="M197" s="31"/>
      <c r="N197" s="31"/>
      <c r="O197" s="31"/>
      <c r="P197" s="31"/>
      <c r="Q197" s="31"/>
    </row>
    <row r="198" spans="12:17" x14ac:dyDescent="0.15">
      <c r="L198" s="36"/>
      <c r="M198" s="31"/>
      <c r="N198" s="31"/>
      <c r="O198" s="31"/>
      <c r="P198" s="31"/>
      <c r="Q198" s="31"/>
    </row>
    <row r="199" spans="12:17" x14ac:dyDescent="0.15">
      <c r="L199" s="36"/>
      <c r="M199" s="31"/>
      <c r="N199" s="31"/>
      <c r="O199" s="31"/>
      <c r="P199" s="31"/>
      <c r="Q199" s="31"/>
    </row>
    <row r="200" spans="12:17" x14ac:dyDescent="0.15">
      <c r="L200" s="36"/>
      <c r="M200" s="31"/>
      <c r="N200" s="31"/>
      <c r="O200" s="31"/>
      <c r="P200" s="31"/>
      <c r="Q200" s="31"/>
    </row>
    <row r="201" spans="12:17" x14ac:dyDescent="0.15">
      <c r="L201" s="36"/>
      <c r="M201" s="31"/>
      <c r="N201" s="31"/>
      <c r="O201" s="31"/>
      <c r="P201" s="31"/>
      <c r="Q201" s="31"/>
    </row>
    <row r="202" spans="12:17" x14ac:dyDescent="0.15">
      <c r="L202" s="36"/>
      <c r="M202" s="31"/>
      <c r="N202" s="31"/>
      <c r="O202" s="31"/>
      <c r="P202" s="31"/>
      <c r="Q202" s="31"/>
    </row>
    <row r="203" spans="12:17" x14ac:dyDescent="0.15">
      <c r="L203" s="36"/>
      <c r="M203" s="31"/>
      <c r="N203" s="31"/>
      <c r="O203" s="31"/>
      <c r="P203" s="31"/>
      <c r="Q203" s="31"/>
    </row>
    <row r="204" spans="12:17" x14ac:dyDescent="0.15">
      <c r="L204" s="36"/>
      <c r="M204" s="31"/>
      <c r="N204" s="31"/>
      <c r="O204" s="31"/>
      <c r="P204" s="31"/>
      <c r="Q204" s="31"/>
    </row>
    <row r="205" spans="12:17" x14ac:dyDescent="0.15">
      <c r="L205" s="36"/>
      <c r="M205" s="31"/>
      <c r="N205" s="31"/>
      <c r="O205" s="31"/>
      <c r="P205" s="31"/>
      <c r="Q205" s="31"/>
    </row>
    <row r="206" spans="12:17" x14ac:dyDescent="0.15">
      <c r="L206" s="36"/>
      <c r="M206" s="31"/>
      <c r="N206" s="31"/>
      <c r="O206" s="31"/>
      <c r="P206" s="31"/>
      <c r="Q206" s="31"/>
    </row>
    <row r="207" spans="12:17" x14ac:dyDescent="0.15">
      <c r="L207" s="36"/>
      <c r="M207" s="31"/>
      <c r="N207" s="31"/>
      <c r="O207" s="31"/>
      <c r="P207" s="31"/>
      <c r="Q207" s="31"/>
    </row>
    <row r="208" spans="12:17" x14ac:dyDescent="0.15">
      <c r="L208" s="36"/>
      <c r="M208" s="31"/>
      <c r="N208" s="31"/>
      <c r="O208" s="31"/>
      <c r="P208" s="31"/>
      <c r="Q208" s="31"/>
    </row>
    <row r="209" spans="12:17" x14ac:dyDescent="0.15">
      <c r="L209" s="36"/>
      <c r="M209" s="31"/>
      <c r="N209" s="31"/>
      <c r="O209" s="31"/>
      <c r="P209" s="31"/>
      <c r="Q209" s="31"/>
    </row>
    <row r="210" spans="12:17" x14ac:dyDescent="0.15">
      <c r="L210" s="36"/>
      <c r="M210" s="31"/>
      <c r="N210" s="31"/>
      <c r="O210" s="31"/>
      <c r="P210" s="31"/>
      <c r="Q210" s="31"/>
    </row>
    <row r="211" spans="12:17" x14ac:dyDescent="0.15">
      <c r="L211" s="36"/>
      <c r="M211" s="31"/>
      <c r="N211" s="31"/>
      <c r="O211" s="31"/>
      <c r="P211" s="31"/>
      <c r="Q211" s="31"/>
    </row>
    <row r="212" spans="12:17" x14ac:dyDescent="0.15">
      <c r="L212" s="36"/>
      <c r="M212" s="31"/>
      <c r="N212" s="31"/>
      <c r="O212" s="31"/>
      <c r="P212" s="31"/>
      <c r="Q212" s="31"/>
    </row>
    <row r="213" spans="12:17" x14ac:dyDescent="0.15">
      <c r="L213" s="36"/>
      <c r="M213" s="31"/>
      <c r="N213" s="31"/>
      <c r="O213" s="31"/>
      <c r="P213" s="31"/>
      <c r="Q213" s="31"/>
    </row>
    <row r="214" spans="12:17" x14ac:dyDescent="0.15">
      <c r="L214" s="36"/>
      <c r="M214" s="31"/>
      <c r="N214" s="31"/>
      <c r="O214" s="31"/>
      <c r="P214" s="31"/>
      <c r="Q214" s="31"/>
    </row>
    <row r="215" spans="12:17" x14ac:dyDescent="0.15">
      <c r="L215" s="36"/>
      <c r="M215" s="31"/>
      <c r="N215" s="31"/>
      <c r="O215" s="31"/>
      <c r="P215" s="31"/>
      <c r="Q215" s="31"/>
    </row>
    <row r="216" spans="12:17" x14ac:dyDescent="0.15">
      <c r="L216" s="36"/>
      <c r="M216" s="31"/>
      <c r="N216" s="31"/>
      <c r="O216" s="31"/>
      <c r="P216" s="31"/>
      <c r="Q216" s="31"/>
    </row>
    <row r="217" spans="12:17" x14ac:dyDescent="0.15">
      <c r="L217" s="36"/>
      <c r="M217" s="31"/>
      <c r="N217" s="31"/>
      <c r="O217" s="31"/>
      <c r="P217" s="31"/>
      <c r="Q217" s="31"/>
    </row>
    <row r="218" spans="12:17" x14ac:dyDescent="0.15">
      <c r="L218" s="36"/>
      <c r="M218" s="31"/>
      <c r="N218" s="31"/>
      <c r="O218" s="31"/>
      <c r="P218" s="31"/>
      <c r="Q218" s="31"/>
    </row>
    <row r="219" spans="12:17" x14ac:dyDescent="0.15">
      <c r="L219" s="36"/>
      <c r="M219" s="31"/>
      <c r="N219" s="31"/>
      <c r="O219" s="31"/>
      <c r="P219" s="31"/>
      <c r="Q219" s="31"/>
    </row>
    <row r="220" spans="12:17" x14ac:dyDescent="0.15">
      <c r="L220" s="36"/>
      <c r="M220" s="31"/>
      <c r="N220" s="31"/>
      <c r="O220" s="31"/>
      <c r="P220" s="31"/>
      <c r="Q220" s="31"/>
    </row>
    <row r="221" spans="12:17" x14ac:dyDescent="0.15">
      <c r="L221" s="36"/>
      <c r="M221" s="31"/>
      <c r="N221" s="31"/>
      <c r="O221" s="31"/>
      <c r="P221" s="31"/>
      <c r="Q221" s="31"/>
    </row>
    <row r="222" spans="12:17" x14ac:dyDescent="0.15">
      <c r="L222" s="36"/>
      <c r="M222" s="31"/>
      <c r="N222" s="31"/>
      <c r="O222" s="31"/>
      <c r="P222" s="31"/>
      <c r="Q222" s="31"/>
    </row>
    <row r="223" spans="12:17" x14ac:dyDescent="0.15">
      <c r="L223" s="36"/>
      <c r="M223" s="31"/>
      <c r="N223" s="31"/>
      <c r="O223" s="31"/>
      <c r="P223" s="31"/>
      <c r="Q223" s="31"/>
    </row>
    <row r="224" spans="12:17" x14ac:dyDescent="0.15">
      <c r="L224" s="36"/>
      <c r="M224" s="31"/>
      <c r="N224" s="31"/>
      <c r="O224" s="31"/>
      <c r="P224" s="31"/>
      <c r="Q224" s="31"/>
    </row>
    <row r="225" spans="12:17" x14ac:dyDescent="0.15">
      <c r="L225" s="36"/>
      <c r="M225" s="31"/>
      <c r="N225" s="31"/>
      <c r="O225" s="31"/>
      <c r="P225" s="31"/>
      <c r="Q225" s="31"/>
    </row>
    <row r="226" spans="12:17" x14ac:dyDescent="0.15">
      <c r="L226" s="36"/>
      <c r="M226" s="31"/>
      <c r="N226" s="31"/>
      <c r="O226" s="31"/>
      <c r="P226" s="31"/>
      <c r="Q226" s="31"/>
    </row>
    <row r="227" spans="12:17" x14ac:dyDescent="0.15">
      <c r="L227" s="36"/>
      <c r="M227" s="31"/>
      <c r="N227" s="31"/>
      <c r="O227" s="31"/>
      <c r="P227" s="31"/>
      <c r="Q227" s="31"/>
    </row>
    <row r="228" spans="12:17" x14ac:dyDescent="0.15">
      <c r="L228" s="36"/>
      <c r="M228" s="31"/>
      <c r="N228" s="31"/>
      <c r="O228" s="31"/>
      <c r="P228" s="31"/>
      <c r="Q228" s="31"/>
    </row>
    <row r="229" spans="12:17" x14ac:dyDescent="0.15">
      <c r="L229" s="36"/>
      <c r="M229" s="31"/>
      <c r="N229" s="31"/>
      <c r="O229" s="31"/>
      <c r="P229" s="31"/>
      <c r="Q229" s="31"/>
    </row>
    <row r="230" spans="12:17" x14ac:dyDescent="0.15">
      <c r="L230" s="36"/>
      <c r="M230" s="31"/>
      <c r="N230" s="31"/>
      <c r="O230" s="31"/>
      <c r="P230" s="31"/>
      <c r="Q230" s="31"/>
    </row>
    <row r="231" spans="12:17" x14ac:dyDescent="0.15">
      <c r="L231" s="36"/>
      <c r="M231" s="31"/>
      <c r="N231" s="31"/>
      <c r="O231" s="31"/>
      <c r="P231" s="31"/>
      <c r="Q231" s="31"/>
    </row>
    <row r="232" spans="12:17" x14ac:dyDescent="0.15">
      <c r="L232" s="36"/>
      <c r="M232" s="31"/>
      <c r="N232" s="31"/>
      <c r="O232" s="31"/>
      <c r="P232" s="31"/>
      <c r="Q232" s="31"/>
    </row>
  </sheetData>
  <mergeCells count="1">
    <mergeCell ref="AC9:AC18"/>
  </mergeCells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:AD133"/>
  <sheetViews>
    <sheetView workbookViewId="0">
      <selection activeCell="K12" sqref="K12"/>
    </sheetView>
  </sheetViews>
  <sheetFormatPr baseColWidth="10" defaultRowHeight="9" x14ac:dyDescent="0.15"/>
  <cols>
    <col min="1" max="11" width="11" style="23"/>
    <col min="12" max="15" width="4.375" style="23" customWidth="1"/>
    <col min="16" max="16" width="18.375" style="23" bestFit="1" customWidth="1"/>
    <col min="17" max="19" width="4" style="23" customWidth="1"/>
    <col min="20" max="20" width="5.375" style="23" bestFit="1" customWidth="1"/>
    <col min="21" max="21" width="5.875" style="23" bestFit="1" customWidth="1"/>
    <col min="22" max="22" width="4.875" style="23" bestFit="1" customWidth="1"/>
    <col min="23" max="23" width="4.125" style="23" customWidth="1"/>
    <col min="24" max="25" width="4.375" style="23" customWidth="1"/>
    <col min="26" max="27" width="3.875" style="23" customWidth="1"/>
    <col min="28" max="28" width="5.375" style="23" customWidth="1"/>
    <col min="29" max="29" width="4" style="23" customWidth="1"/>
    <col min="30" max="30" width="6" style="23" customWidth="1"/>
    <col min="31" max="31" width="2.75" style="23" customWidth="1"/>
    <col min="32" max="268" width="11" style="23"/>
    <col min="269" max="272" width="4.375" style="23" customWidth="1"/>
    <col min="273" max="276" width="4" style="23" customWidth="1"/>
    <col min="277" max="277" width="3.375" style="23" customWidth="1"/>
    <col min="278" max="279" width="4.125" style="23" customWidth="1"/>
    <col min="280" max="281" width="4.375" style="23" customWidth="1"/>
    <col min="282" max="283" width="3.875" style="23" customWidth="1"/>
    <col min="284" max="284" width="5.375" style="23" customWidth="1"/>
    <col min="285" max="285" width="4" style="23" customWidth="1"/>
    <col min="286" max="286" width="6" style="23" customWidth="1"/>
    <col min="287" max="287" width="2.75" style="23" customWidth="1"/>
    <col min="288" max="524" width="11" style="23"/>
    <col min="525" max="528" width="4.375" style="23" customWidth="1"/>
    <col min="529" max="532" width="4" style="23" customWidth="1"/>
    <col min="533" max="533" width="3.375" style="23" customWidth="1"/>
    <col min="534" max="535" width="4.125" style="23" customWidth="1"/>
    <col min="536" max="537" width="4.375" style="23" customWidth="1"/>
    <col min="538" max="539" width="3.875" style="23" customWidth="1"/>
    <col min="540" max="540" width="5.375" style="23" customWidth="1"/>
    <col min="541" max="541" width="4" style="23" customWidth="1"/>
    <col min="542" max="542" width="6" style="23" customWidth="1"/>
    <col min="543" max="543" width="2.75" style="23" customWidth="1"/>
    <col min="544" max="780" width="11" style="23"/>
    <col min="781" max="784" width="4.375" style="23" customWidth="1"/>
    <col min="785" max="788" width="4" style="23" customWidth="1"/>
    <col min="789" max="789" width="3.375" style="23" customWidth="1"/>
    <col min="790" max="791" width="4.125" style="23" customWidth="1"/>
    <col min="792" max="793" width="4.375" style="23" customWidth="1"/>
    <col min="794" max="795" width="3.875" style="23" customWidth="1"/>
    <col min="796" max="796" width="5.375" style="23" customWidth="1"/>
    <col min="797" max="797" width="4" style="23" customWidth="1"/>
    <col min="798" max="798" width="6" style="23" customWidth="1"/>
    <col min="799" max="799" width="2.75" style="23" customWidth="1"/>
    <col min="800" max="1036" width="11" style="23"/>
    <col min="1037" max="1040" width="4.375" style="23" customWidth="1"/>
    <col min="1041" max="1044" width="4" style="23" customWidth="1"/>
    <col min="1045" max="1045" width="3.375" style="23" customWidth="1"/>
    <col min="1046" max="1047" width="4.125" style="23" customWidth="1"/>
    <col min="1048" max="1049" width="4.375" style="23" customWidth="1"/>
    <col min="1050" max="1051" width="3.875" style="23" customWidth="1"/>
    <col min="1052" max="1052" width="5.375" style="23" customWidth="1"/>
    <col min="1053" max="1053" width="4" style="23" customWidth="1"/>
    <col min="1054" max="1054" width="6" style="23" customWidth="1"/>
    <col min="1055" max="1055" width="2.75" style="23" customWidth="1"/>
    <col min="1056" max="1292" width="11" style="23"/>
    <col min="1293" max="1296" width="4.375" style="23" customWidth="1"/>
    <col min="1297" max="1300" width="4" style="23" customWidth="1"/>
    <col min="1301" max="1301" width="3.375" style="23" customWidth="1"/>
    <col min="1302" max="1303" width="4.125" style="23" customWidth="1"/>
    <col min="1304" max="1305" width="4.375" style="23" customWidth="1"/>
    <col min="1306" max="1307" width="3.875" style="23" customWidth="1"/>
    <col min="1308" max="1308" width="5.375" style="23" customWidth="1"/>
    <col min="1309" max="1309" width="4" style="23" customWidth="1"/>
    <col min="1310" max="1310" width="6" style="23" customWidth="1"/>
    <col min="1311" max="1311" width="2.75" style="23" customWidth="1"/>
    <col min="1312" max="1548" width="11" style="23"/>
    <col min="1549" max="1552" width="4.375" style="23" customWidth="1"/>
    <col min="1553" max="1556" width="4" style="23" customWidth="1"/>
    <col min="1557" max="1557" width="3.375" style="23" customWidth="1"/>
    <col min="1558" max="1559" width="4.125" style="23" customWidth="1"/>
    <col min="1560" max="1561" width="4.375" style="23" customWidth="1"/>
    <col min="1562" max="1563" width="3.875" style="23" customWidth="1"/>
    <col min="1564" max="1564" width="5.375" style="23" customWidth="1"/>
    <col min="1565" max="1565" width="4" style="23" customWidth="1"/>
    <col min="1566" max="1566" width="6" style="23" customWidth="1"/>
    <col min="1567" max="1567" width="2.75" style="23" customWidth="1"/>
    <col min="1568" max="1804" width="11" style="23"/>
    <col min="1805" max="1808" width="4.375" style="23" customWidth="1"/>
    <col min="1809" max="1812" width="4" style="23" customWidth="1"/>
    <col min="1813" max="1813" width="3.375" style="23" customWidth="1"/>
    <col min="1814" max="1815" width="4.125" style="23" customWidth="1"/>
    <col min="1816" max="1817" width="4.375" style="23" customWidth="1"/>
    <col min="1818" max="1819" width="3.875" style="23" customWidth="1"/>
    <col min="1820" max="1820" width="5.375" style="23" customWidth="1"/>
    <col min="1821" max="1821" width="4" style="23" customWidth="1"/>
    <col min="1822" max="1822" width="6" style="23" customWidth="1"/>
    <col min="1823" max="1823" width="2.75" style="23" customWidth="1"/>
    <col min="1824" max="2060" width="11" style="23"/>
    <col min="2061" max="2064" width="4.375" style="23" customWidth="1"/>
    <col min="2065" max="2068" width="4" style="23" customWidth="1"/>
    <col min="2069" max="2069" width="3.375" style="23" customWidth="1"/>
    <col min="2070" max="2071" width="4.125" style="23" customWidth="1"/>
    <col min="2072" max="2073" width="4.375" style="23" customWidth="1"/>
    <col min="2074" max="2075" width="3.875" style="23" customWidth="1"/>
    <col min="2076" max="2076" width="5.375" style="23" customWidth="1"/>
    <col min="2077" max="2077" width="4" style="23" customWidth="1"/>
    <col min="2078" max="2078" width="6" style="23" customWidth="1"/>
    <col min="2079" max="2079" width="2.75" style="23" customWidth="1"/>
    <col min="2080" max="2316" width="11" style="23"/>
    <col min="2317" max="2320" width="4.375" style="23" customWidth="1"/>
    <col min="2321" max="2324" width="4" style="23" customWidth="1"/>
    <col min="2325" max="2325" width="3.375" style="23" customWidth="1"/>
    <col min="2326" max="2327" width="4.125" style="23" customWidth="1"/>
    <col min="2328" max="2329" width="4.375" style="23" customWidth="1"/>
    <col min="2330" max="2331" width="3.875" style="23" customWidth="1"/>
    <col min="2332" max="2332" width="5.375" style="23" customWidth="1"/>
    <col min="2333" max="2333" width="4" style="23" customWidth="1"/>
    <col min="2334" max="2334" width="6" style="23" customWidth="1"/>
    <col min="2335" max="2335" width="2.75" style="23" customWidth="1"/>
    <col min="2336" max="2572" width="11" style="23"/>
    <col min="2573" max="2576" width="4.375" style="23" customWidth="1"/>
    <col min="2577" max="2580" width="4" style="23" customWidth="1"/>
    <col min="2581" max="2581" width="3.375" style="23" customWidth="1"/>
    <col min="2582" max="2583" width="4.125" style="23" customWidth="1"/>
    <col min="2584" max="2585" width="4.375" style="23" customWidth="1"/>
    <col min="2586" max="2587" width="3.875" style="23" customWidth="1"/>
    <col min="2588" max="2588" width="5.375" style="23" customWidth="1"/>
    <col min="2589" max="2589" width="4" style="23" customWidth="1"/>
    <col min="2590" max="2590" width="6" style="23" customWidth="1"/>
    <col min="2591" max="2591" width="2.75" style="23" customWidth="1"/>
    <col min="2592" max="2828" width="11" style="23"/>
    <col min="2829" max="2832" width="4.375" style="23" customWidth="1"/>
    <col min="2833" max="2836" width="4" style="23" customWidth="1"/>
    <col min="2837" max="2837" width="3.375" style="23" customWidth="1"/>
    <col min="2838" max="2839" width="4.125" style="23" customWidth="1"/>
    <col min="2840" max="2841" width="4.375" style="23" customWidth="1"/>
    <col min="2842" max="2843" width="3.875" style="23" customWidth="1"/>
    <col min="2844" max="2844" width="5.375" style="23" customWidth="1"/>
    <col min="2845" max="2845" width="4" style="23" customWidth="1"/>
    <col min="2846" max="2846" width="6" style="23" customWidth="1"/>
    <col min="2847" max="2847" width="2.75" style="23" customWidth="1"/>
    <col min="2848" max="3084" width="11" style="23"/>
    <col min="3085" max="3088" width="4.375" style="23" customWidth="1"/>
    <col min="3089" max="3092" width="4" style="23" customWidth="1"/>
    <col min="3093" max="3093" width="3.375" style="23" customWidth="1"/>
    <col min="3094" max="3095" width="4.125" style="23" customWidth="1"/>
    <col min="3096" max="3097" width="4.375" style="23" customWidth="1"/>
    <col min="3098" max="3099" width="3.875" style="23" customWidth="1"/>
    <col min="3100" max="3100" width="5.375" style="23" customWidth="1"/>
    <col min="3101" max="3101" width="4" style="23" customWidth="1"/>
    <col min="3102" max="3102" width="6" style="23" customWidth="1"/>
    <col min="3103" max="3103" width="2.75" style="23" customWidth="1"/>
    <col min="3104" max="3340" width="11" style="23"/>
    <col min="3341" max="3344" width="4.375" style="23" customWidth="1"/>
    <col min="3345" max="3348" width="4" style="23" customWidth="1"/>
    <col min="3349" max="3349" width="3.375" style="23" customWidth="1"/>
    <col min="3350" max="3351" width="4.125" style="23" customWidth="1"/>
    <col min="3352" max="3353" width="4.375" style="23" customWidth="1"/>
    <col min="3354" max="3355" width="3.875" style="23" customWidth="1"/>
    <col min="3356" max="3356" width="5.375" style="23" customWidth="1"/>
    <col min="3357" max="3357" width="4" style="23" customWidth="1"/>
    <col min="3358" max="3358" width="6" style="23" customWidth="1"/>
    <col min="3359" max="3359" width="2.75" style="23" customWidth="1"/>
    <col min="3360" max="3596" width="11" style="23"/>
    <col min="3597" max="3600" width="4.375" style="23" customWidth="1"/>
    <col min="3601" max="3604" width="4" style="23" customWidth="1"/>
    <col min="3605" max="3605" width="3.375" style="23" customWidth="1"/>
    <col min="3606" max="3607" width="4.125" style="23" customWidth="1"/>
    <col min="3608" max="3609" width="4.375" style="23" customWidth="1"/>
    <col min="3610" max="3611" width="3.875" style="23" customWidth="1"/>
    <col min="3612" max="3612" width="5.375" style="23" customWidth="1"/>
    <col min="3613" max="3613" width="4" style="23" customWidth="1"/>
    <col min="3614" max="3614" width="6" style="23" customWidth="1"/>
    <col min="3615" max="3615" width="2.75" style="23" customWidth="1"/>
    <col min="3616" max="3852" width="11" style="23"/>
    <col min="3853" max="3856" width="4.375" style="23" customWidth="1"/>
    <col min="3857" max="3860" width="4" style="23" customWidth="1"/>
    <col min="3861" max="3861" width="3.375" style="23" customWidth="1"/>
    <col min="3862" max="3863" width="4.125" style="23" customWidth="1"/>
    <col min="3864" max="3865" width="4.375" style="23" customWidth="1"/>
    <col min="3866" max="3867" width="3.875" style="23" customWidth="1"/>
    <col min="3868" max="3868" width="5.375" style="23" customWidth="1"/>
    <col min="3869" max="3869" width="4" style="23" customWidth="1"/>
    <col min="3870" max="3870" width="6" style="23" customWidth="1"/>
    <col min="3871" max="3871" width="2.75" style="23" customWidth="1"/>
    <col min="3872" max="4108" width="11" style="23"/>
    <col min="4109" max="4112" width="4.375" style="23" customWidth="1"/>
    <col min="4113" max="4116" width="4" style="23" customWidth="1"/>
    <col min="4117" max="4117" width="3.375" style="23" customWidth="1"/>
    <col min="4118" max="4119" width="4.125" style="23" customWidth="1"/>
    <col min="4120" max="4121" width="4.375" style="23" customWidth="1"/>
    <col min="4122" max="4123" width="3.875" style="23" customWidth="1"/>
    <col min="4124" max="4124" width="5.375" style="23" customWidth="1"/>
    <col min="4125" max="4125" width="4" style="23" customWidth="1"/>
    <col min="4126" max="4126" width="6" style="23" customWidth="1"/>
    <col min="4127" max="4127" width="2.75" style="23" customWidth="1"/>
    <col min="4128" max="4364" width="11" style="23"/>
    <col min="4365" max="4368" width="4.375" style="23" customWidth="1"/>
    <col min="4369" max="4372" width="4" style="23" customWidth="1"/>
    <col min="4373" max="4373" width="3.375" style="23" customWidth="1"/>
    <col min="4374" max="4375" width="4.125" style="23" customWidth="1"/>
    <col min="4376" max="4377" width="4.375" style="23" customWidth="1"/>
    <col min="4378" max="4379" width="3.875" style="23" customWidth="1"/>
    <col min="4380" max="4380" width="5.375" style="23" customWidth="1"/>
    <col min="4381" max="4381" width="4" style="23" customWidth="1"/>
    <col min="4382" max="4382" width="6" style="23" customWidth="1"/>
    <col min="4383" max="4383" width="2.75" style="23" customWidth="1"/>
    <col min="4384" max="4620" width="11" style="23"/>
    <col min="4621" max="4624" width="4.375" style="23" customWidth="1"/>
    <col min="4625" max="4628" width="4" style="23" customWidth="1"/>
    <col min="4629" max="4629" width="3.375" style="23" customWidth="1"/>
    <col min="4630" max="4631" width="4.125" style="23" customWidth="1"/>
    <col min="4632" max="4633" width="4.375" style="23" customWidth="1"/>
    <col min="4634" max="4635" width="3.875" style="23" customWidth="1"/>
    <col min="4636" max="4636" width="5.375" style="23" customWidth="1"/>
    <col min="4637" max="4637" width="4" style="23" customWidth="1"/>
    <col min="4638" max="4638" width="6" style="23" customWidth="1"/>
    <col min="4639" max="4639" width="2.75" style="23" customWidth="1"/>
    <col min="4640" max="4876" width="11" style="23"/>
    <col min="4877" max="4880" width="4.375" style="23" customWidth="1"/>
    <col min="4881" max="4884" width="4" style="23" customWidth="1"/>
    <col min="4885" max="4885" width="3.375" style="23" customWidth="1"/>
    <col min="4886" max="4887" width="4.125" style="23" customWidth="1"/>
    <col min="4888" max="4889" width="4.375" style="23" customWidth="1"/>
    <col min="4890" max="4891" width="3.875" style="23" customWidth="1"/>
    <col min="4892" max="4892" width="5.375" style="23" customWidth="1"/>
    <col min="4893" max="4893" width="4" style="23" customWidth="1"/>
    <col min="4894" max="4894" width="6" style="23" customWidth="1"/>
    <col min="4895" max="4895" width="2.75" style="23" customWidth="1"/>
    <col min="4896" max="5132" width="11" style="23"/>
    <col min="5133" max="5136" width="4.375" style="23" customWidth="1"/>
    <col min="5137" max="5140" width="4" style="23" customWidth="1"/>
    <col min="5141" max="5141" width="3.375" style="23" customWidth="1"/>
    <col min="5142" max="5143" width="4.125" style="23" customWidth="1"/>
    <col min="5144" max="5145" width="4.375" style="23" customWidth="1"/>
    <col min="5146" max="5147" width="3.875" style="23" customWidth="1"/>
    <col min="5148" max="5148" width="5.375" style="23" customWidth="1"/>
    <col min="5149" max="5149" width="4" style="23" customWidth="1"/>
    <col min="5150" max="5150" width="6" style="23" customWidth="1"/>
    <col min="5151" max="5151" width="2.75" style="23" customWidth="1"/>
    <col min="5152" max="5388" width="11" style="23"/>
    <col min="5389" max="5392" width="4.375" style="23" customWidth="1"/>
    <col min="5393" max="5396" width="4" style="23" customWidth="1"/>
    <col min="5397" max="5397" width="3.375" style="23" customWidth="1"/>
    <col min="5398" max="5399" width="4.125" style="23" customWidth="1"/>
    <col min="5400" max="5401" width="4.375" style="23" customWidth="1"/>
    <col min="5402" max="5403" width="3.875" style="23" customWidth="1"/>
    <col min="5404" max="5404" width="5.375" style="23" customWidth="1"/>
    <col min="5405" max="5405" width="4" style="23" customWidth="1"/>
    <col min="5406" max="5406" width="6" style="23" customWidth="1"/>
    <col min="5407" max="5407" width="2.75" style="23" customWidth="1"/>
    <col min="5408" max="5644" width="11" style="23"/>
    <col min="5645" max="5648" width="4.375" style="23" customWidth="1"/>
    <col min="5649" max="5652" width="4" style="23" customWidth="1"/>
    <col min="5653" max="5653" width="3.375" style="23" customWidth="1"/>
    <col min="5654" max="5655" width="4.125" style="23" customWidth="1"/>
    <col min="5656" max="5657" width="4.375" style="23" customWidth="1"/>
    <col min="5658" max="5659" width="3.875" style="23" customWidth="1"/>
    <col min="5660" max="5660" width="5.375" style="23" customWidth="1"/>
    <col min="5661" max="5661" width="4" style="23" customWidth="1"/>
    <col min="5662" max="5662" width="6" style="23" customWidth="1"/>
    <col min="5663" max="5663" width="2.75" style="23" customWidth="1"/>
    <col min="5664" max="5900" width="11" style="23"/>
    <col min="5901" max="5904" width="4.375" style="23" customWidth="1"/>
    <col min="5905" max="5908" width="4" style="23" customWidth="1"/>
    <col min="5909" max="5909" width="3.375" style="23" customWidth="1"/>
    <col min="5910" max="5911" width="4.125" style="23" customWidth="1"/>
    <col min="5912" max="5913" width="4.375" style="23" customWidth="1"/>
    <col min="5914" max="5915" width="3.875" style="23" customWidth="1"/>
    <col min="5916" max="5916" width="5.375" style="23" customWidth="1"/>
    <col min="5917" max="5917" width="4" style="23" customWidth="1"/>
    <col min="5918" max="5918" width="6" style="23" customWidth="1"/>
    <col min="5919" max="5919" width="2.75" style="23" customWidth="1"/>
    <col min="5920" max="6156" width="11" style="23"/>
    <col min="6157" max="6160" width="4.375" style="23" customWidth="1"/>
    <col min="6161" max="6164" width="4" style="23" customWidth="1"/>
    <col min="6165" max="6165" width="3.375" style="23" customWidth="1"/>
    <col min="6166" max="6167" width="4.125" style="23" customWidth="1"/>
    <col min="6168" max="6169" width="4.375" style="23" customWidth="1"/>
    <col min="6170" max="6171" width="3.875" style="23" customWidth="1"/>
    <col min="6172" max="6172" width="5.375" style="23" customWidth="1"/>
    <col min="6173" max="6173" width="4" style="23" customWidth="1"/>
    <col min="6174" max="6174" width="6" style="23" customWidth="1"/>
    <col min="6175" max="6175" width="2.75" style="23" customWidth="1"/>
    <col min="6176" max="6412" width="11" style="23"/>
    <col min="6413" max="6416" width="4.375" style="23" customWidth="1"/>
    <col min="6417" max="6420" width="4" style="23" customWidth="1"/>
    <col min="6421" max="6421" width="3.375" style="23" customWidth="1"/>
    <col min="6422" max="6423" width="4.125" style="23" customWidth="1"/>
    <col min="6424" max="6425" width="4.375" style="23" customWidth="1"/>
    <col min="6426" max="6427" width="3.875" style="23" customWidth="1"/>
    <col min="6428" max="6428" width="5.375" style="23" customWidth="1"/>
    <col min="6429" max="6429" width="4" style="23" customWidth="1"/>
    <col min="6430" max="6430" width="6" style="23" customWidth="1"/>
    <col min="6431" max="6431" width="2.75" style="23" customWidth="1"/>
    <col min="6432" max="6668" width="11" style="23"/>
    <col min="6669" max="6672" width="4.375" style="23" customWidth="1"/>
    <col min="6673" max="6676" width="4" style="23" customWidth="1"/>
    <col min="6677" max="6677" width="3.375" style="23" customWidth="1"/>
    <col min="6678" max="6679" width="4.125" style="23" customWidth="1"/>
    <col min="6680" max="6681" width="4.375" style="23" customWidth="1"/>
    <col min="6682" max="6683" width="3.875" style="23" customWidth="1"/>
    <col min="6684" max="6684" width="5.375" style="23" customWidth="1"/>
    <col min="6685" max="6685" width="4" style="23" customWidth="1"/>
    <col min="6686" max="6686" width="6" style="23" customWidth="1"/>
    <col min="6687" max="6687" width="2.75" style="23" customWidth="1"/>
    <col min="6688" max="6924" width="11" style="23"/>
    <col min="6925" max="6928" width="4.375" style="23" customWidth="1"/>
    <col min="6929" max="6932" width="4" style="23" customWidth="1"/>
    <col min="6933" max="6933" width="3.375" style="23" customWidth="1"/>
    <col min="6934" max="6935" width="4.125" style="23" customWidth="1"/>
    <col min="6936" max="6937" width="4.375" style="23" customWidth="1"/>
    <col min="6938" max="6939" width="3.875" style="23" customWidth="1"/>
    <col min="6940" max="6940" width="5.375" style="23" customWidth="1"/>
    <col min="6941" max="6941" width="4" style="23" customWidth="1"/>
    <col min="6942" max="6942" width="6" style="23" customWidth="1"/>
    <col min="6943" max="6943" width="2.75" style="23" customWidth="1"/>
    <col min="6944" max="7180" width="11" style="23"/>
    <col min="7181" max="7184" width="4.375" style="23" customWidth="1"/>
    <col min="7185" max="7188" width="4" style="23" customWidth="1"/>
    <col min="7189" max="7189" width="3.375" style="23" customWidth="1"/>
    <col min="7190" max="7191" width="4.125" style="23" customWidth="1"/>
    <col min="7192" max="7193" width="4.375" style="23" customWidth="1"/>
    <col min="7194" max="7195" width="3.875" style="23" customWidth="1"/>
    <col min="7196" max="7196" width="5.375" style="23" customWidth="1"/>
    <col min="7197" max="7197" width="4" style="23" customWidth="1"/>
    <col min="7198" max="7198" width="6" style="23" customWidth="1"/>
    <col min="7199" max="7199" width="2.75" style="23" customWidth="1"/>
    <col min="7200" max="7436" width="11" style="23"/>
    <col min="7437" max="7440" width="4.375" style="23" customWidth="1"/>
    <col min="7441" max="7444" width="4" style="23" customWidth="1"/>
    <col min="7445" max="7445" width="3.375" style="23" customWidth="1"/>
    <col min="7446" max="7447" width="4.125" style="23" customWidth="1"/>
    <col min="7448" max="7449" width="4.375" style="23" customWidth="1"/>
    <col min="7450" max="7451" width="3.875" style="23" customWidth="1"/>
    <col min="7452" max="7452" width="5.375" style="23" customWidth="1"/>
    <col min="7453" max="7453" width="4" style="23" customWidth="1"/>
    <col min="7454" max="7454" width="6" style="23" customWidth="1"/>
    <col min="7455" max="7455" width="2.75" style="23" customWidth="1"/>
    <col min="7456" max="7692" width="11" style="23"/>
    <col min="7693" max="7696" width="4.375" style="23" customWidth="1"/>
    <col min="7697" max="7700" width="4" style="23" customWidth="1"/>
    <col min="7701" max="7701" width="3.375" style="23" customWidth="1"/>
    <col min="7702" max="7703" width="4.125" style="23" customWidth="1"/>
    <col min="7704" max="7705" width="4.375" style="23" customWidth="1"/>
    <col min="7706" max="7707" width="3.875" style="23" customWidth="1"/>
    <col min="7708" max="7708" width="5.375" style="23" customWidth="1"/>
    <col min="7709" max="7709" width="4" style="23" customWidth="1"/>
    <col min="7710" max="7710" width="6" style="23" customWidth="1"/>
    <col min="7711" max="7711" width="2.75" style="23" customWidth="1"/>
    <col min="7712" max="7948" width="11" style="23"/>
    <col min="7949" max="7952" width="4.375" style="23" customWidth="1"/>
    <col min="7953" max="7956" width="4" style="23" customWidth="1"/>
    <col min="7957" max="7957" width="3.375" style="23" customWidth="1"/>
    <col min="7958" max="7959" width="4.125" style="23" customWidth="1"/>
    <col min="7960" max="7961" width="4.375" style="23" customWidth="1"/>
    <col min="7962" max="7963" width="3.875" style="23" customWidth="1"/>
    <col min="7964" max="7964" width="5.375" style="23" customWidth="1"/>
    <col min="7965" max="7965" width="4" style="23" customWidth="1"/>
    <col min="7966" max="7966" width="6" style="23" customWidth="1"/>
    <col min="7967" max="7967" width="2.75" style="23" customWidth="1"/>
    <col min="7968" max="8204" width="11" style="23"/>
    <col min="8205" max="8208" width="4.375" style="23" customWidth="1"/>
    <col min="8209" max="8212" width="4" style="23" customWidth="1"/>
    <col min="8213" max="8213" width="3.375" style="23" customWidth="1"/>
    <col min="8214" max="8215" width="4.125" style="23" customWidth="1"/>
    <col min="8216" max="8217" width="4.375" style="23" customWidth="1"/>
    <col min="8218" max="8219" width="3.875" style="23" customWidth="1"/>
    <col min="8220" max="8220" width="5.375" style="23" customWidth="1"/>
    <col min="8221" max="8221" width="4" style="23" customWidth="1"/>
    <col min="8222" max="8222" width="6" style="23" customWidth="1"/>
    <col min="8223" max="8223" width="2.75" style="23" customWidth="1"/>
    <col min="8224" max="8460" width="11" style="23"/>
    <col min="8461" max="8464" width="4.375" style="23" customWidth="1"/>
    <col min="8465" max="8468" width="4" style="23" customWidth="1"/>
    <col min="8469" max="8469" width="3.375" style="23" customWidth="1"/>
    <col min="8470" max="8471" width="4.125" style="23" customWidth="1"/>
    <col min="8472" max="8473" width="4.375" style="23" customWidth="1"/>
    <col min="8474" max="8475" width="3.875" style="23" customWidth="1"/>
    <col min="8476" max="8476" width="5.375" style="23" customWidth="1"/>
    <col min="8477" max="8477" width="4" style="23" customWidth="1"/>
    <col min="8478" max="8478" width="6" style="23" customWidth="1"/>
    <col min="8479" max="8479" width="2.75" style="23" customWidth="1"/>
    <col min="8480" max="8716" width="11" style="23"/>
    <col min="8717" max="8720" width="4.375" style="23" customWidth="1"/>
    <col min="8721" max="8724" width="4" style="23" customWidth="1"/>
    <col min="8725" max="8725" width="3.375" style="23" customWidth="1"/>
    <col min="8726" max="8727" width="4.125" style="23" customWidth="1"/>
    <col min="8728" max="8729" width="4.375" style="23" customWidth="1"/>
    <col min="8730" max="8731" width="3.875" style="23" customWidth="1"/>
    <col min="8732" max="8732" width="5.375" style="23" customWidth="1"/>
    <col min="8733" max="8733" width="4" style="23" customWidth="1"/>
    <col min="8734" max="8734" width="6" style="23" customWidth="1"/>
    <col min="8735" max="8735" width="2.75" style="23" customWidth="1"/>
    <col min="8736" max="8972" width="11" style="23"/>
    <col min="8973" max="8976" width="4.375" style="23" customWidth="1"/>
    <col min="8977" max="8980" width="4" style="23" customWidth="1"/>
    <col min="8981" max="8981" width="3.375" style="23" customWidth="1"/>
    <col min="8982" max="8983" width="4.125" style="23" customWidth="1"/>
    <col min="8984" max="8985" width="4.375" style="23" customWidth="1"/>
    <col min="8986" max="8987" width="3.875" style="23" customWidth="1"/>
    <col min="8988" max="8988" width="5.375" style="23" customWidth="1"/>
    <col min="8989" max="8989" width="4" style="23" customWidth="1"/>
    <col min="8990" max="8990" width="6" style="23" customWidth="1"/>
    <col min="8991" max="8991" width="2.75" style="23" customWidth="1"/>
    <col min="8992" max="9228" width="11" style="23"/>
    <col min="9229" max="9232" width="4.375" style="23" customWidth="1"/>
    <col min="9233" max="9236" width="4" style="23" customWidth="1"/>
    <col min="9237" max="9237" width="3.375" style="23" customWidth="1"/>
    <col min="9238" max="9239" width="4.125" style="23" customWidth="1"/>
    <col min="9240" max="9241" width="4.375" style="23" customWidth="1"/>
    <col min="9242" max="9243" width="3.875" style="23" customWidth="1"/>
    <col min="9244" max="9244" width="5.375" style="23" customWidth="1"/>
    <col min="9245" max="9245" width="4" style="23" customWidth="1"/>
    <col min="9246" max="9246" width="6" style="23" customWidth="1"/>
    <col min="9247" max="9247" width="2.75" style="23" customWidth="1"/>
    <col min="9248" max="9484" width="11" style="23"/>
    <col min="9485" max="9488" width="4.375" style="23" customWidth="1"/>
    <col min="9489" max="9492" width="4" style="23" customWidth="1"/>
    <col min="9493" max="9493" width="3.375" style="23" customWidth="1"/>
    <col min="9494" max="9495" width="4.125" style="23" customWidth="1"/>
    <col min="9496" max="9497" width="4.375" style="23" customWidth="1"/>
    <col min="9498" max="9499" width="3.875" style="23" customWidth="1"/>
    <col min="9500" max="9500" width="5.375" style="23" customWidth="1"/>
    <col min="9501" max="9501" width="4" style="23" customWidth="1"/>
    <col min="9502" max="9502" width="6" style="23" customWidth="1"/>
    <col min="9503" max="9503" width="2.75" style="23" customWidth="1"/>
    <col min="9504" max="9740" width="11" style="23"/>
    <col min="9741" max="9744" width="4.375" style="23" customWidth="1"/>
    <col min="9745" max="9748" width="4" style="23" customWidth="1"/>
    <col min="9749" max="9749" width="3.375" style="23" customWidth="1"/>
    <col min="9750" max="9751" width="4.125" style="23" customWidth="1"/>
    <col min="9752" max="9753" width="4.375" style="23" customWidth="1"/>
    <col min="9754" max="9755" width="3.875" style="23" customWidth="1"/>
    <col min="9756" max="9756" width="5.375" style="23" customWidth="1"/>
    <col min="9757" max="9757" width="4" style="23" customWidth="1"/>
    <col min="9758" max="9758" width="6" style="23" customWidth="1"/>
    <col min="9759" max="9759" width="2.75" style="23" customWidth="1"/>
    <col min="9760" max="9996" width="11" style="23"/>
    <col min="9997" max="10000" width="4.375" style="23" customWidth="1"/>
    <col min="10001" max="10004" width="4" style="23" customWidth="1"/>
    <col min="10005" max="10005" width="3.375" style="23" customWidth="1"/>
    <col min="10006" max="10007" width="4.125" style="23" customWidth="1"/>
    <col min="10008" max="10009" width="4.375" style="23" customWidth="1"/>
    <col min="10010" max="10011" width="3.875" style="23" customWidth="1"/>
    <col min="10012" max="10012" width="5.375" style="23" customWidth="1"/>
    <col min="10013" max="10013" width="4" style="23" customWidth="1"/>
    <col min="10014" max="10014" width="6" style="23" customWidth="1"/>
    <col min="10015" max="10015" width="2.75" style="23" customWidth="1"/>
    <col min="10016" max="10252" width="11" style="23"/>
    <col min="10253" max="10256" width="4.375" style="23" customWidth="1"/>
    <col min="10257" max="10260" width="4" style="23" customWidth="1"/>
    <col min="10261" max="10261" width="3.375" style="23" customWidth="1"/>
    <col min="10262" max="10263" width="4.125" style="23" customWidth="1"/>
    <col min="10264" max="10265" width="4.375" style="23" customWidth="1"/>
    <col min="10266" max="10267" width="3.875" style="23" customWidth="1"/>
    <col min="10268" max="10268" width="5.375" style="23" customWidth="1"/>
    <col min="10269" max="10269" width="4" style="23" customWidth="1"/>
    <col min="10270" max="10270" width="6" style="23" customWidth="1"/>
    <col min="10271" max="10271" width="2.75" style="23" customWidth="1"/>
    <col min="10272" max="10508" width="11" style="23"/>
    <col min="10509" max="10512" width="4.375" style="23" customWidth="1"/>
    <col min="10513" max="10516" width="4" style="23" customWidth="1"/>
    <col min="10517" max="10517" width="3.375" style="23" customWidth="1"/>
    <col min="10518" max="10519" width="4.125" style="23" customWidth="1"/>
    <col min="10520" max="10521" width="4.375" style="23" customWidth="1"/>
    <col min="10522" max="10523" width="3.875" style="23" customWidth="1"/>
    <col min="10524" max="10524" width="5.375" style="23" customWidth="1"/>
    <col min="10525" max="10525" width="4" style="23" customWidth="1"/>
    <col min="10526" max="10526" width="6" style="23" customWidth="1"/>
    <col min="10527" max="10527" width="2.75" style="23" customWidth="1"/>
    <col min="10528" max="10764" width="11" style="23"/>
    <col min="10765" max="10768" width="4.375" style="23" customWidth="1"/>
    <col min="10769" max="10772" width="4" style="23" customWidth="1"/>
    <col min="10773" max="10773" width="3.375" style="23" customWidth="1"/>
    <col min="10774" max="10775" width="4.125" style="23" customWidth="1"/>
    <col min="10776" max="10777" width="4.375" style="23" customWidth="1"/>
    <col min="10778" max="10779" width="3.875" style="23" customWidth="1"/>
    <col min="10780" max="10780" width="5.375" style="23" customWidth="1"/>
    <col min="10781" max="10781" width="4" style="23" customWidth="1"/>
    <col min="10782" max="10782" width="6" style="23" customWidth="1"/>
    <col min="10783" max="10783" width="2.75" style="23" customWidth="1"/>
    <col min="10784" max="11020" width="11" style="23"/>
    <col min="11021" max="11024" width="4.375" style="23" customWidth="1"/>
    <col min="11025" max="11028" width="4" style="23" customWidth="1"/>
    <col min="11029" max="11029" width="3.375" style="23" customWidth="1"/>
    <col min="11030" max="11031" width="4.125" style="23" customWidth="1"/>
    <col min="11032" max="11033" width="4.375" style="23" customWidth="1"/>
    <col min="11034" max="11035" width="3.875" style="23" customWidth="1"/>
    <col min="11036" max="11036" width="5.375" style="23" customWidth="1"/>
    <col min="11037" max="11037" width="4" style="23" customWidth="1"/>
    <col min="11038" max="11038" width="6" style="23" customWidth="1"/>
    <col min="11039" max="11039" width="2.75" style="23" customWidth="1"/>
    <col min="11040" max="11276" width="11" style="23"/>
    <col min="11277" max="11280" width="4.375" style="23" customWidth="1"/>
    <col min="11281" max="11284" width="4" style="23" customWidth="1"/>
    <col min="11285" max="11285" width="3.375" style="23" customWidth="1"/>
    <col min="11286" max="11287" width="4.125" style="23" customWidth="1"/>
    <col min="11288" max="11289" width="4.375" style="23" customWidth="1"/>
    <col min="11290" max="11291" width="3.875" style="23" customWidth="1"/>
    <col min="11292" max="11292" width="5.375" style="23" customWidth="1"/>
    <col min="11293" max="11293" width="4" style="23" customWidth="1"/>
    <col min="11294" max="11294" width="6" style="23" customWidth="1"/>
    <col min="11295" max="11295" width="2.75" style="23" customWidth="1"/>
    <col min="11296" max="11532" width="11" style="23"/>
    <col min="11533" max="11536" width="4.375" style="23" customWidth="1"/>
    <col min="11537" max="11540" width="4" style="23" customWidth="1"/>
    <col min="11541" max="11541" width="3.375" style="23" customWidth="1"/>
    <col min="11542" max="11543" width="4.125" style="23" customWidth="1"/>
    <col min="11544" max="11545" width="4.375" style="23" customWidth="1"/>
    <col min="11546" max="11547" width="3.875" style="23" customWidth="1"/>
    <col min="11548" max="11548" width="5.375" style="23" customWidth="1"/>
    <col min="11549" max="11549" width="4" style="23" customWidth="1"/>
    <col min="11550" max="11550" width="6" style="23" customWidth="1"/>
    <col min="11551" max="11551" width="2.75" style="23" customWidth="1"/>
    <col min="11552" max="11788" width="11" style="23"/>
    <col min="11789" max="11792" width="4.375" style="23" customWidth="1"/>
    <col min="11793" max="11796" width="4" style="23" customWidth="1"/>
    <col min="11797" max="11797" width="3.375" style="23" customWidth="1"/>
    <col min="11798" max="11799" width="4.125" style="23" customWidth="1"/>
    <col min="11800" max="11801" width="4.375" style="23" customWidth="1"/>
    <col min="11802" max="11803" width="3.875" style="23" customWidth="1"/>
    <col min="11804" max="11804" width="5.375" style="23" customWidth="1"/>
    <col min="11805" max="11805" width="4" style="23" customWidth="1"/>
    <col min="11806" max="11806" width="6" style="23" customWidth="1"/>
    <col min="11807" max="11807" width="2.75" style="23" customWidth="1"/>
    <col min="11808" max="12044" width="11" style="23"/>
    <col min="12045" max="12048" width="4.375" style="23" customWidth="1"/>
    <col min="12049" max="12052" width="4" style="23" customWidth="1"/>
    <col min="12053" max="12053" width="3.375" style="23" customWidth="1"/>
    <col min="12054" max="12055" width="4.125" style="23" customWidth="1"/>
    <col min="12056" max="12057" width="4.375" style="23" customWidth="1"/>
    <col min="12058" max="12059" width="3.875" style="23" customWidth="1"/>
    <col min="12060" max="12060" width="5.375" style="23" customWidth="1"/>
    <col min="12061" max="12061" width="4" style="23" customWidth="1"/>
    <col min="12062" max="12062" width="6" style="23" customWidth="1"/>
    <col min="12063" max="12063" width="2.75" style="23" customWidth="1"/>
    <col min="12064" max="12300" width="11" style="23"/>
    <col min="12301" max="12304" width="4.375" style="23" customWidth="1"/>
    <col min="12305" max="12308" width="4" style="23" customWidth="1"/>
    <col min="12309" max="12309" width="3.375" style="23" customWidth="1"/>
    <col min="12310" max="12311" width="4.125" style="23" customWidth="1"/>
    <col min="12312" max="12313" width="4.375" style="23" customWidth="1"/>
    <col min="12314" max="12315" width="3.875" style="23" customWidth="1"/>
    <col min="12316" max="12316" width="5.375" style="23" customWidth="1"/>
    <col min="12317" max="12317" width="4" style="23" customWidth="1"/>
    <col min="12318" max="12318" width="6" style="23" customWidth="1"/>
    <col min="12319" max="12319" width="2.75" style="23" customWidth="1"/>
    <col min="12320" max="12556" width="11" style="23"/>
    <col min="12557" max="12560" width="4.375" style="23" customWidth="1"/>
    <col min="12561" max="12564" width="4" style="23" customWidth="1"/>
    <col min="12565" max="12565" width="3.375" style="23" customWidth="1"/>
    <col min="12566" max="12567" width="4.125" style="23" customWidth="1"/>
    <col min="12568" max="12569" width="4.375" style="23" customWidth="1"/>
    <col min="12570" max="12571" width="3.875" style="23" customWidth="1"/>
    <col min="12572" max="12572" width="5.375" style="23" customWidth="1"/>
    <col min="12573" max="12573" width="4" style="23" customWidth="1"/>
    <col min="12574" max="12574" width="6" style="23" customWidth="1"/>
    <col min="12575" max="12575" width="2.75" style="23" customWidth="1"/>
    <col min="12576" max="12812" width="11" style="23"/>
    <col min="12813" max="12816" width="4.375" style="23" customWidth="1"/>
    <col min="12817" max="12820" width="4" style="23" customWidth="1"/>
    <col min="12821" max="12821" width="3.375" style="23" customWidth="1"/>
    <col min="12822" max="12823" width="4.125" style="23" customWidth="1"/>
    <col min="12824" max="12825" width="4.375" style="23" customWidth="1"/>
    <col min="12826" max="12827" width="3.875" style="23" customWidth="1"/>
    <col min="12828" max="12828" width="5.375" style="23" customWidth="1"/>
    <col min="12829" max="12829" width="4" style="23" customWidth="1"/>
    <col min="12830" max="12830" width="6" style="23" customWidth="1"/>
    <col min="12831" max="12831" width="2.75" style="23" customWidth="1"/>
    <col min="12832" max="13068" width="11" style="23"/>
    <col min="13069" max="13072" width="4.375" style="23" customWidth="1"/>
    <col min="13073" max="13076" width="4" style="23" customWidth="1"/>
    <col min="13077" max="13077" width="3.375" style="23" customWidth="1"/>
    <col min="13078" max="13079" width="4.125" style="23" customWidth="1"/>
    <col min="13080" max="13081" width="4.375" style="23" customWidth="1"/>
    <col min="13082" max="13083" width="3.875" style="23" customWidth="1"/>
    <col min="13084" max="13084" width="5.375" style="23" customWidth="1"/>
    <col min="13085" max="13085" width="4" style="23" customWidth="1"/>
    <col min="13086" max="13086" width="6" style="23" customWidth="1"/>
    <col min="13087" max="13087" width="2.75" style="23" customWidth="1"/>
    <col min="13088" max="13324" width="11" style="23"/>
    <col min="13325" max="13328" width="4.375" style="23" customWidth="1"/>
    <col min="13329" max="13332" width="4" style="23" customWidth="1"/>
    <col min="13333" max="13333" width="3.375" style="23" customWidth="1"/>
    <col min="13334" max="13335" width="4.125" style="23" customWidth="1"/>
    <col min="13336" max="13337" width="4.375" style="23" customWidth="1"/>
    <col min="13338" max="13339" width="3.875" style="23" customWidth="1"/>
    <col min="13340" max="13340" width="5.375" style="23" customWidth="1"/>
    <col min="13341" max="13341" width="4" style="23" customWidth="1"/>
    <col min="13342" max="13342" width="6" style="23" customWidth="1"/>
    <col min="13343" max="13343" width="2.75" style="23" customWidth="1"/>
    <col min="13344" max="13580" width="11" style="23"/>
    <col min="13581" max="13584" width="4.375" style="23" customWidth="1"/>
    <col min="13585" max="13588" width="4" style="23" customWidth="1"/>
    <col min="13589" max="13589" width="3.375" style="23" customWidth="1"/>
    <col min="13590" max="13591" width="4.125" style="23" customWidth="1"/>
    <col min="13592" max="13593" width="4.375" style="23" customWidth="1"/>
    <col min="13594" max="13595" width="3.875" style="23" customWidth="1"/>
    <col min="13596" max="13596" width="5.375" style="23" customWidth="1"/>
    <col min="13597" max="13597" width="4" style="23" customWidth="1"/>
    <col min="13598" max="13598" width="6" style="23" customWidth="1"/>
    <col min="13599" max="13599" width="2.75" style="23" customWidth="1"/>
    <col min="13600" max="13836" width="11" style="23"/>
    <col min="13837" max="13840" width="4.375" style="23" customWidth="1"/>
    <col min="13841" max="13844" width="4" style="23" customWidth="1"/>
    <col min="13845" max="13845" width="3.375" style="23" customWidth="1"/>
    <col min="13846" max="13847" width="4.125" style="23" customWidth="1"/>
    <col min="13848" max="13849" width="4.375" style="23" customWidth="1"/>
    <col min="13850" max="13851" width="3.875" style="23" customWidth="1"/>
    <col min="13852" max="13852" width="5.375" style="23" customWidth="1"/>
    <col min="13853" max="13853" width="4" style="23" customWidth="1"/>
    <col min="13854" max="13854" width="6" style="23" customWidth="1"/>
    <col min="13855" max="13855" width="2.75" style="23" customWidth="1"/>
    <col min="13856" max="14092" width="11" style="23"/>
    <col min="14093" max="14096" width="4.375" style="23" customWidth="1"/>
    <col min="14097" max="14100" width="4" style="23" customWidth="1"/>
    <col min="14101" max="14101" width="3.375" style="23" customWidth="1"/>
    <col min="14102" max="14103" width="4.125" style="23" customWidth="1"/>
    <col min="14104" max="14105" width="4.375" style="23" customWidth="1"/>
    <col min="14106" max="14107" width="3.875" style="23" customWidth="1"/>
    <col min="14108" max="14108" width="5.375" style="23" customWidth="1"/>
    <col min="14109" max="14109" width="4" style="23" customWidth="1"/>
    <col min="14110" max="14110" width="6" style="23" customWidth="1"/>
    <col min="14111" max="14111" width="2.75" style="23" customWidth="1"/>
    <col min="14112" max="14348" width="11" style="23"/>
    <col min="14349" max="14352" width="4.375" style="23" customWidth="1"/>
    <col min="14353" max="14356" width="4" style="23" customWidth="1"/>
    <col min="14357" max="14357" width="3.375" style="23" customWidth="1"/>
    <col min="14358" max="14359" width="4.125" style="23" customWidth="1"/>
    <col min="14360" max="14361" width="4.375" style="23" customWidth="1"/>
    <col min="14362" max="14363" width="3.875" style="23" customWidth="1"/>
    <col min="14364" max="14364" width="5.375" style="23" customWidth="1"/>
    <col min="14365" max="14365" width="4" style="23" customWidth="1"/>
    <col min="14366" max="14366" width="6" style="23" customWidth="1"/>
    <col min="14367" max="14367" width="2.75" style="23" customWidth="1"/>
    <col min="14368" max="14604" width="11" style="23"/>
    <col min="14605" max="14608" width="4.375" style="23" customWidth="1"/>
    <col min="14609" max="14612" width="4" style="23" customWidth="1"/>
    <col min="14613" max="14613" width="3.375" style="23" customWidth="1"/>
    <col min="14614" max="14615" width="4.125" style="23" customWidth="1"/>
    <col min="14616" max="14617" width="4.375" style="23" customWidth="1"/>
    <col min="14618" max="14619" width="3.875" style="23" customWidth="1"/>
    <col min="14620" max="14620" width="5.375" style="23" customWidth="1"/>
    <col min="14621" max="14621" width="4" style="23" customWidth="1"/>
    <col min="14622" max="14622" width="6" style="23" customWidth="1"/>
    <col min="14623" max="14623" width="2.75" style="23" customWidth="1"/>
    <col min="14624" max="14860" width="11" style="23"/>
    <col min="14861" max="14864" width="4.375" style="23" customWidth="1"/>
    <col min="14865" max="14868" width="4" style="23" customWidth="1"/>
    <col min="14869" max="14869" width="3.375" style="23" customWidth="1"/>
    <col min="14870" max="14871" width="4.125" style="23" customWidth="1"/>
    <col min="14872" max="14873" width="4.375" style="23" customWidth="1"/>
    <col min="14874" max="14875" width="3.875" style="23" customWidth="1"/>
    <col min="14876" max="14876" width="5.375" style="23" customWidth="1"/>
    <col min="14877" max="14877" width="4" style="23" customWidth="1"/>
    <col min="14878" max="14878" width="6" style="23" customWidth="1"/>
    <col min="14879" max="14879" width="2.75" style="23" customWidth="1"/>
    <col min="14880" max="15116" width="11" style="23"/>
    <col min="15117" max="15120" width="4.375" style="23" customWidth="1"/>
    <col min="15121" max="15124" width="4" style="23" customWidth="1"/>
    <col min="15125" max="15125" width="3.375" style="23" customWidth="1"/>
    <col min="15126" max="15127" width="4.125" style="23" customWidth="1"/>
    <col min="15128" max="15129" width="4.375" style="23" customWidth="1"/>
    <col min="15130" max="15131" width="3.875" style="23" customWidth="1"/>
    <col min="15132" max="15132" width="5.375" style="23" customWidth="1"/>
    <col min="15133" max="15133" width="4" style="23" customWidth="1"/>
    <col min="15134" max="15134" width="6" style="23" customWidth="1"/>
    <col min="15135" max="15135" width="2.75" style="23" customWidth="1"/>
    <col min="15136" max="15372" width="11" style="23"/>
    <col min="15373" max="15376" width="4.375" style="23" customWidth="1"/>
    <col min="15377" max="15380" width="4" style="23" customWidth="1"/>
    <col min="15381" max="15381" width="3.375" style="23" customWidth="1"/>
    <col min="15382" max="15383" width="4.125" style="23" customWidth="1"/>
    <col min="15384" max="15385" width="4.375" style="23" customWidth="1"/>
    <col min="15386" max="15387" width="3.875" style="23" customWidth="1"/>
    <col min="15388" max="15388" width="5.375" style="23" customWidth="1"/>
    <col min="15389" max="15389" width="4" style="23" customWidth="1"/>
    <col min="15390" max="15390" width="6" style="23" customWidth="1"/>
    <col min="15391" max="15391" width="2.75" style="23" customWidth="1"/>
    <col min="15392" max="15628" width="11" style="23"/>
    <col min="15629" max="15632" width="4.375" style="23" customWidth="1"/>
    <col min="15633" max="15636" width="4" style="23" customWidth="1"/>
    <col min="15637" max="15637" width="3.375" style="23" customWidth="1"/>
    <col min="15638" max="15639" width="4.125" style="23" customWidth="1"/>
    <col min="15640" max="15641" width="4.375" style="23" customWidth="1"/>
    <col min="15642" max="15643" width="3.875" style="23" customWidth="1"/>
    <col min="15644" max="15644" width="5.375" style="23" customWidth="1"/>
    <col min="15645" max="15645" width="4" style="23" customWidth="1"/>
    <col min="15646" max="15646" width="6" style="23" customWidth="1"/>
    <col min="15647" max="15647" width="2.75" style="23" customWidth="1"/>
    <col min="15648" max="15884" width="11" style="23"/>
    <col min="15885" max="15888" width="4.375" style="23" customWidth="1"/>
    <col min="15889" max="15892" width="4" style="23" customWidth="1"/>
    <col min="15893" max="15893" width="3.375" style="23" customWidth="1"/>
    <col min="15894" max="15895" width="4.125" style="23" customWidth="1"/>
    <col min="15896" max="15897" width="4.375" style="23" customWidth="1"/>
    <col min="15898" max="15899" width="3.875" style="23" customWidth="1"/>
    <col min="15900" max="15900" width="5.375" style="23" customWidth="1"/>
    <col min="15901" max="15901" width="4" style="23" customWidth="1"/>
    <col min="15902" max="15902" width="6" style="23" customWidth="1"/>
    <col min="15903" max="15903" width="2.75" style="23" customWidth="1"/>
    <col min="15904" max="16140" width="11" style="23"/>
    <col min="16141" max="16144" width="4.375" style="23" customWidth="1"/>
    <col min="16145" max="16148" width="4" style="23" customWidth="1"/>
    <col min="16149" max="16149" width="3.375" style="23" customWidth="1"/>
    <col min="16150" max="16151" width="4.125" style="23" customWidth="1"/>
    <col min="16152" max="16153" width="4.375" style="23" customWidth="1"/>
    <col min="16154" max="16155" width="3.875" style="23" customWidth="1"/>
    <col min="16156" max="16156" width="5.375" style="23" customWidth="1"/>
    <col min="16157" max="16157" width="4" style="23" customWidth="1"/>
    <col min="16158" max="16158" width="6" style="23" customWidth="1"/>
    <col min="16159" max="16159" width="2.75" style="23" customWidth="1"/>
    <col min="16160" max="16384" width="11" style="23"/>
  </cols>
  <sheetData>
    <row r="1" spans="11:30" x14ac:dyDescent="0.15">
      <c r="V1" s="55"/>
      <c r="W1" s="56">
        <v>0.02</v>
      </c>
      <c r="X1" s="56">
        <v>0.02</v>
      </c>
      <c r="Y1" s="56">
        <v>0.4</v>
      </c>
    </row>
    <row r="2" spans="11:30" x14ac:dyDescent="0.15">
      <c r="V2" s="55"/>
      <c r="W2" s="57" t="s">
        <v>31</v>
      </c>
      <c r="X2" s="35" t="s">
        <v>32</v>
      </c>
      <c r="Y2" s="35" t="s">
        <v>33</v>
      </c>
    </row>
    <row r="3" spans="11:30" x14ac:dyDescent="0.15">
      <c r="V3" s="55"/>
      <c r="W3" s="35" t="s">
        <v>34</v>
      </c>
      <c r="X3" s="35"/>
      <c r="Y3" s="35"/>
    </row>
    <row r="4" spans="11:30" x14ac:dyDescent="0.15">
      <c r="K4" s="31"/>
      <c r="L4" s="58"/>
      <c r="M4" s="58"/>
      <c r="N4" s="58"/>
      <c r="O4" s="59"/>
      <c r="P4" s="27"/>
      <c r="V4" s="55"/>
      <c r="W4" s="55"/>
      <c r="X4" s="55"/>
      <c r="Y4" s="55"/>
    </row>
    <row r="5" spans="11:30" x14ac:dyDescent="0.15">
      <c r="K5" s="31"/>
      <c r="L5" s="31"/>
      <c r="M5" s="31"/>
      <c r="N5" s="45"/>
      <c r="O5" s="45"/>
      <c r="P5" s="27"/>
      <c r="V5" s="55"/>
      <c r="W5" s="55"/>
      <c r="X5" s="55"/>
      <c r="Y5" s="55"/>
    </row>
    <row r="6" spans="11:30" x14ac:dyDescent="0.15">
      <c r="K6" s="31"/>
      <c r="L6" s="58"/>
      <c r="M6" s="58"/>
      <c r="N6" s="58"/>
      <c r="O6" s="31"/>
      <c r="P6" s="31"/>
      <c r="V6" s="55"/>
      <c r="W6" s="55"/>
      <c r="X6" s="55"/>
      <c r="Y6" s="55"/>
      <c r="AA6" s="25"/>
    </row>
    <row r="7" spans="11:30" x14ac:dyDescent="0.15">
      <c r="K7" s="32" t="s">
        <v>13</v>
      </c>
      <c r="L7" s="28" t="s">
        <v>11</v>
      </c>
      <c r="M7" s="33" t="s">
        <v>10</v>
      </c>
      <c r="N7" s="33" t="s">
        <v>9</v>
      </c>
      <c r="O7" s="28" t="s">
        <v>8</v>
      </c>
      <c r="P7" s="33" t="s">
        <v>12</v>
      </c>
      <c r="T7" s="53" t="s">
        <v>28</v>
      </c>
      <c r="U7" s="53" t="s">
        <v>35</v>
      </c>
      <c r="V7" s="60" t="s">
        <v>36</v>
      </c>
      <c r="W7" s="55" t="s">
        <v>37</v>
      </c>
      <c r="X7" s="55" t="s">
        <v>38</v>
      </c>
      <c r="Y7" s="55"/>
      <c r="AA7" s="25"/>
    </row>
    <row r="8" spans="11:30" x14ac:dyDescent="0.15">
      <c r="K8" s="34">
        <f>'Cours et volumes'!A7</f>
        <v>42786</v>
      </c>
      <c r="L8" s="25">
        <f>'Cours et volumes'!B7</f>
        <v>38.555</v>
      </c>
      <c r="M8" s="25">
        <f>'Cours et volumes'!C7</f>
        <v>38.729999999999997</v>
      </c>
      <c r="N8" s="25">
        <f>'Cours et volumes'!D7</f>
        <v>38.265000000000001</v>
      </c>
      <c r="O8" s="25">
        <f>'Cours et volumes'!E7</f>
        <v>10</v>
      </c>
      <c r="P8" s="71">
        <f>'Cours et volumes'!F7</f>
        <v>525478</v>
      </c>
      <c r="T8" s="61"/>
      <c r="U8" s="62"/>
      <c r="V8" s="63"/>
      <c r="W8" s="64"/>
      <c r="X8" s="65"/>
      <c r="Y8" s="66"/>
      <c r="AA8" s="25"/>
      <c r="AD8" s="67"/>
    </row>
    <row r="9" spans="11:30" x14ac:dyDescent="0.15">
      <c r="K9" s="34">
        <f>'Cours et volumes'!A8</f>
        <v>42787</v>
      </c>
      <c r="L9" s="25">
        <f>'Cours et volumes'!B8</f>
        <v>38.799999999999997</v>
      </c>
      <c r="M9" s="25">
        <f>'Cours et volumes'!C8</f>
        <v>38.979999999999997</v>
      </c>
      <c r="N9" s="25">
        <f>'Cours et volumes'!D8</f>
        <v>38.454999999999998</v>
      </c>
      <c r="O9" s="25">
        <f>'Cours et volumes'!E8</f>
        <v>20</v>
      </c>
      <c r="P9" s="71">
        <f>'Cours et volumes'!F8</f>
        <v>660563</v>
      </c>
      <c r="T9" s="61"/>
      <c r="U9" s="62"/>
      <c r="V9" s="63"/>
      <c r="W9" s="64"/>
      <c r="X9" s="65"/>
      <c r="Y9" s="66"/>
      <c r="AA9" s="25"/>
      <c r="AD9" s="67"/>
    </row>
    <row r="10" spans="11:30" x14ac:dyDescent="0.15">
      <c r="K10" s="34">
        <f>'Cours et volumes'!A9</f>
        <v>42788</v>
      </c>
      <c r="L10" s="25">
        <f>'Cours et volumes'!B9</f>
        <v>39</v>
      </c>
      <c r="M10" s="25">
        <f>'Cours et volumes'!C9</f>
        <v>39</v>
      </c>
      <c r="N10" s="25">
        <f>'Cours et volumes'!D9</f>
        <v>37.365000000000002</v>
      </c>
      <c r="O10" s="25">
        <f>'Cours et volumes'!E9</f>
        <v>30</v>
      </c>
      <c r="P10" s="71">
        <f>'Cours et volumes'!F9</f>
        <v>1922770</v>
      </c>
      <c r="T10" s="61" t="str">
        <f>IF(X10,IF(X10=X9,V10,W9),"")</f>
        <v/>
      </c>
      <c r="U10" s="62">
        <f>IF(X10,"",IF(X10=X9,V10,W9))</f>
        <v>30</v>
      </c>
      <c r="V10" s="63">
        <f>IF(V9=0,O10,IF(X9=X8,+Y10*(W10-V9)+V9,Y10*(W10-W9)+W9))</f>
        <v>30</v>
      </c>
      <c r="W10" s="64">
        <f>IF(X9=X8,IF(X9,IF(N10&lt;W9,N10,W9),IF(M10&gt;W9,M10,W9)),IF(X9,N10,M10))</f>
        <v>39</v>
      </c>
      <c r="X10" s="65" t="b">
        <f>IF(X9,V10&gt;M10,NOT(V10&lt;N10))</f>
        <v>0</v>
      </c>
      <c r="Y10" s="66">
        <f>IF(X9=X8,IF(W9=W10,Y9,IF(Y9&lt;Y$1,Y9+X$1,Y$1)),W$1)</f>
        <v>0.02</v>
      </c>
      <c r="AA10" s="25"/>
      <c r="AD10" s="67"/>
    </row>
    <row r="11" spans="11:30" x14ac:dyDescent="0.15">
      <c r="K11" s="34">
        <f>'Cours et volumes'!A10</f>
        <v>42789</v>
      </c>
      <c r="L11" s="25">
        <f>'Cours et volumes'!B10</f>
        <v>37.700000000000003</v>
      </c>
      <c r="M11" s="25">
        <f>'Cours et volumes'!C10</f>
        <v>37.884999999999998</v>
      </c>
      <c r="N11" s="25">
        <f>'Cours et volumes'!D10</f>
        <v>37.369999999999997</v>
      </c>
      <c r="O11" s="25">
        <f>'Cours et volumes'!E10</f>
        <v>40</v>
      </c>
      <c r="P11" s="71">
        <f>'Cours et volumes'!F10</f>
        <v>1012412</v>
      </c>
      <c r="T11" s="61" t="str">
        <f>IF(X11,IF(X11=X10,V11,W10),"")</f>
        <v/>
      </c>
      <c r="U11" s="62">
        <f>IF(X11,"",IF(X11=X10,V11,W10))</f>
        <v>30.18</v>
      </c>
      <c r="V11" s="63">
        <f>IF(V10=0,O11,IF(X10=X9,+Y11*(W11-V10)+V10,Y11*(W11-W10)+W10))</f>
        <v>30.18</v>
      </c>
      <c r="W11" s="64">
        <f>IF(X10=X9,IF(X10,IF(N11&lt;W10,N11,W10),IF(M11&gt;W10,M11,W10)),IF(X10,N11,M11))</f>
        <v>39</v>
      </c>
      <c r="X11" s="65" t="b">
        <f>IF(X10,V11&gt;M11,NOT(V11&lt;N11))</f>
        <v>0</v>
      </c>
      <c r="Y11" s="66">
        <f>IF(X10=X9,IF(W10=W11,Y10,IF(Y10&lt;Y$1,Y10+X$1,Y$1)),W$1)</f>
        <v>0.02</v>
      </c>
      <c r="AA11" s="25"/>
      <c r="AD11" s="67"/>
    </row>
    <row r="12" spans="11:30" x14ac:dyDescent="0.15">
      <c r="K12" s="34"/>
      <c r="L12" s="25"/>
      <c r="M12" s="25"/>
      <c r="N12" s="25"/>
      <c r="O12" s="25"/>
      <c r="P12" s="31"/>
      <c r="T12" s="61"/>
      <c r="U12" s="62"/>
      <c r="V12" s="63"/>
      <c r="W12" s="64"/>
      <c r="X12" s="65"/>
      <c r="Y12" s="66"/>
      <c r="AA12" s="25"/>
      <c r="AD12" s="67"/>
    </row>
    <row r="13" spans="11:30" x14ac:dyDescent="0.15">
      <c r="K13" s="34"/>
      <c r="L13" s="31"/>
      <c r="M13" s="31"/>
      <c r="N13" s="31"/>
      <c r="O13" s="31"/>
      <c r="P13" s="31"/>
      <c r="T13" s="61"/>
      <c r="U13" s="62"/>
      <c r="V13" s="63"/>
      <c r="W13" s="64"/>
      <c r="X13" s="65"/>
      <c r="Y13" s="66"/>
      <c r="AA13" s="25"/>
      <c r="AD13" s="67"/>
    </row>
    <row r="14" spans="11:30" x14ac:dyDescent="0.15">
      <c r="K14" s="34"/>
      <c r="L14" s="31"/>
      <c r="M14" s="31"/>
      <c r="N14" s="31"/>
      <c r="O14" s="31"/>
      <c r="P14" s="31"/>
      <c r="T14" s="61"/>
      <c r="U14" s="62"/>
      <c r="V14" s="63"/>
      <c r="W14" s="64"/>
      <c r="X14" s="65"/>
      <c r="Y14" s="66"/>
      <c r="AA14" s="25"/>
      <c r="AD14" s="67"/>
    </row>
    <row r="15" spans="11:30" x14ac:dyDescent="0.15">
      <c r="K15" s="34"/>
      <c r="L15" s="31"/>
      <c r="M15" s="31"/>
      <c r="N15" s="31"/>
      <c r="O15" s="31"/>
      <c r="P15" s="31"/>
      <c r="T15" s="61"/>
      <c r="U15" s="62"/>
      <c r="V15" s="63"/>
      <c r="W15" s="64"/>
      <c r="X15" s="65"/>
      <c r="Y15" s="66"/>
      <c r="AA15" s="25"/>
      <c r="AD15" s="67"/>
    </row>
    <row r="16" spans="11:30" x14ac:dyDescent="0.15">
      <c r="K16" s="34"/>
      <c r="L16" s="31"/>
      <c r="M16" s="31"/>
      <c r="N16" s="31"/>
      <c r="O16" s="31"/>
      <c r="P16" s="31"/>
      <c r="T16" s="61"/>
      <c r="U16" s="62"/>
      <c r="V16" s="63"/>
      <c r="W16" s="64"/>
      <c r="X16" s="65"/>
      <c r="Y16" s="66"/>
      <c r="AA16" s="25"/>
      <c r="AD16" s="67"/>
    </row>
    <row r="17" spans="11:30" x14ac:dyDescent="0.15">
      <c r="K17" s="34"/>
      <c r="L17" s="31"/>
      <c r="M17" s="31"/>
      <c r="N17" s="31"/>
      <c r="O17" s="31"/>
      <c r="P17" s="31"/>
      <c r="T17" s="61"/>
      <c r="U17" s="62"/>
      <c r="V17" s="63"/>
      <c r="W17" s="64"/>
      <c r="X17" s="65"/>
      <c r="Y17" s="66"/>
      <c r="AA17" s="25"/>
      <c r="AD17" s="67"/>
    </row>
    <row r="18" spans="11:30" x14ac:dyDescent="0.15">
      <c r="K18" s="68"/>
      <c r="L18" s="69"/>
      <c r="M18" s="69"/>
      <c r="N18" s="69"/>
      <c r="O18" s="69"/>
      <c r="P18" s="69"/>
      <c r="T18" s="61"/>
      <c r="U18" s="62"/>
      <c r="V18" s="63"/>
      <c r="W18" s="64"/>
      <c r="X18" s="65"/>
      <c r="Y18" s="66"/>
      <c r="AA18" s="25"/>
      <c r="AD18" s="67"/>
    </row>
    <row r="19" spans="11:30" x14ac:dyDescent="0.15">
      <c r="K19" s="34"/>
      <c r="L19" s="31"/>
      <c r="M19" s="31"/>
      <c r="N19" s="31"/>
      <c r="O19" s="31"/>
      <c r="P19" s="31"/>
      <c r="T19" s="61"/>
      <c r="U19" s="62"/>
      <c r="V19" s="63"/>
      <c r="W19" s="64"/>
      <c r="X19" s="65"/>
      <c r="Y19" s="66"/>
      <c r="AA19" s="25"/>
      <c r="AD19" s="67"/>
    </row>
    <row r="20" spans="11:30" x14ac:dyDescent="0.15">
      <c r="K20" s="34"/>
      <c r="L20" s="31"/>
      <c r="M20" s="31"/>
      <c r="N20" s="31"/>
      <c r="O20" s="31"/>
      <c r="P20" s="31"/>
      <c r="T20" s="61"/>
      <c r="U20" s="62"/>
      <c r="V20" s="63"/>
      <c r="W20" s="64"/>
      <c r="X20" s="65"/>
      <c r="Y20" s="66"/>
      <c r="AA20" s="25"/>
      <c r="AD20" s="67"/>
    </row>
    <row r="21" spans="11:30" x14ac:dyDescent="0.15">
      <c r="K21" s="34"/>
      <c r="L21" s="31"/>
      <c r="M21" s="31"/>
      <c r="N21" s="31"/>
      <c r="O21" s="31"/>
      <c r="P21" s="31"/>
      <c r="T21" s="61"/>
      <c r="U21" s="62"/>
      <c r="V21" s="63"/>
      <c r="W21" s="64"/>
      <c r="X21" s="65"/>
      <c r="Y21" s="66"/>
      <c r="AA21" s="25"/>
      <c r="AD21" s="67"/>
    </row>
    <row r="22" spans="11:30" x14ac:dyDescent="0.15">
      <c r="K22" s="34"/>
      <c r="L22" s="31"/>
      <c r="M22" s="31"/>
      <c r="N22" s="31"/>
      <c r="O22" s="31"/>
      <c r="P22" s="31"/>
      <c r="T22" s="61"/>
      <c r="U22" s="62"/>
      <c r="V22" s="63"/>
      <c r="W22" s="64"/>
      <c r="X22" s="65"/>
      <c r="Y22" s="66"/>
      <c r="AA22" s="25"/>
      <c r="AD22" s="67"/>
    </row>
    <row r="23" spans="11:30" x14ac:dyDescent="0.15">
      <c r="K23" s="34"/>
      <c r="L23" s="31"/>
      <c r="M23" s="31"/>
      <c r="N23" s="31"/>
      <c r="O23" s="31"/>
      <c r="P23" s="31"/>
      <c r="T23" s="61"/>
      <c r="U23" s="62"/>
      <c r="V23" s="63"/>
      <c r="W23" s="64"/>
      <c r="X23" s="65"/>
      <c r="Y23" s="66"/>
      <c r="AA23" s="25"/>
      <c r="AD23" s="67"/>
    </row>
    <row r="24" spans="11:30" x14ac:dyDescent="0.15">
      <c r="K24" s="34"/>
      <c r="L24" s="31"/>
      <c r="M24" s="31"/>
      <c r="N24" s="31"/>
      <c r="O24" s="31"/>
      <c r="P24" s="31"/>
      <c r="T24" s="61"/>
      <c r="U24" s="62"/>
      <c r="V24" s="63"/>
      <c r="W24" s="64"/>
      <c r="X24" s="65"/>
      <c r="Y24" s="66"/>
      <c r="AA24" s="25"/>
      <c r="AD24" s="67"/>
    </row>
    <row r="25" spans="11:30" x14ac:dyDescent="0.15">
      <c r="K25" s="34"/>
      <c r="L25" s="31"/>
      <c r="M25" s="31"/>
      <c r="N25" s="31"/>
      <c r="O25" s="31"/>
      <c r="P25" s="31"/>
      <c r="T25" s="61"/>
      <c r="U25" s="62"/>
      <c r="V25" s="63"/>
      <c r="W25" s="64"/>
      <c r="X25" s="65"/>
      <c r="Y25" s="66"/>
      <c r="AA25" s="25"/>
      <c r="AD25" s="67"/>
    </row>
    <row r="26" spans="11:30" x14ac:dyDescent="0.15">
      <c r="K26" s="34"/>
      <c r="L26" s="31"/>
      <c r="M26" s="31"/>
      <c r="N26" s="31"/>
      <c r="O26" s="31"/>
      <c r="P26" s="31"/>
      <c r="T26" s="61"/>
      <c r="U26" s="62"/>
      <c r="V26" s="63"/>
      <c r="W26" s="64"/>
      <c r="X26" s="65"/>
      <c r="Y26" s="66"/>
      <c r="AA26" s="25"/>
      <c r="AD26" s="67"/>
    </row>
    <row r="27" spans="11:30" x14ac:dyDescent="0.15">
      <c r="K27" s="34"/>
      <c r="L27" s="31"/>
      <c r="M27" s="31"/>
      <c r="N27" s="31"/>
      <c r="O27" s="31"/>
      <c r="P27" s="31"/>
      <c r="T27" s="61"/>
      <c r="U27" s="62"/>
      <c r="V27" s="63"/>
      <c r="W27" s="64"/>
      <c r="X27" s="65"/>
      <c r="Y27" s="66"/>
      <c r="AA27" s="25"/>
      <c r="AD27" s="67"/>
    </row>
    <row r="28" spans="11:30" x14ac:dyDescent="0.15">
      <c r="K28" s="68"/>
      <c r="L28" s="69"/>
      <c r="M28" s="69"/>
      <c r="N28" s="69"/>
      <c r="O28" s="69"/>
      <c r="P28" s="69"/>
      <c r="T28" s="61"/>
      <c r="U28" s="62"/>
      <c r="V28" s="63"/>
      <c r="W28" s="64"/>
      <c r="X28" s="65"/>
      <c r="Y28" s="66"/>
      <c r="AA28" s="25"/>
      <c r="AD28" s="67"/>
    </row>
    <row r="29" spans="11:30" x14ac:dyDescent="0.15">
      <c r="K29" s="34"/>
      <c r="L29" s="31"/>
      <c r="M29" s="31"/>
      <c r="N29" s="31"/>
      <c r="O29" s="31"/>
      <c r="P29" s="31"/>
      <c r="T29" s="61"/>
      <c r="U29" s="62"/>
      <c r="V29" s="63"/>
      <c r="W29" s="64"/>
      <c r="X29" s="65"/>
      <c r="Y29" s="66"/>
      <c r="AA29" s="25"/>
      <c r="AD29" s="67"/>
    </row>
    <row r="30" spans="11:30" x14ac:dyDescent="0.15">
      <c r="K30" s="34"/>
      <c r="L30" s="31"/>
      <c r="M30" s="31"/>
      <c r="N30" s="31"/>
      <c r="O30" s="31"/>
      <c r="P30" s="31"/>
      <c r="T30" s="61"/>
      <c r="U30" s="62"/>
      <c r="V30" s="63"/>
      <c r="W30" s="64"/>
      <c r="X30" s="65"/>
      <c r="Y30" s="66"/>
      <c r="AA30" s="25"/>
      <c r="AD30" s="67"/>
    </row>
    <row r="31" spans="11:30" x14ac:dyDescent="0.15">
      <c r="K31" s="34"/>
      <c r="L31" s="31"/>
      <c r="M31" s="31"/>
      <c r="N31" s="31"/>
      <c r="O31" s="31"/>
      <c r="P31" s="31"/>
      <c r="T31" s="61"/>
      <c r="U31" s="62"/>
      <c r="V31" s="63"/>
      <c r="W31" s="64"/>
      <c r="X31" s="65"/>
      <c r="Y31" s="66"/>
      <c r="AA31" s="25"/>
      <c r="AD31" s="67"/>
    </row>
    <row r="32" spans="11:30" x14ac:dyDescent="0.15">
      <c r="K32" s="34"/>
      <c r="L32" s="31"/>
      <c r="M32" s="31"/>
      <c r="N32" s="31"/>
      <c r="O32" s="31"/>
      <c r="P32" s="31"/>
      <c r="T32" s="61"/>
      <c r="U32" s="62"/>
      <c r="V32" s="63"/>
      <c r="W32" s="64"/>
      <c r="X32" s="65"/>
      <c r="Y32" s="66"/>
      <c r="AA32" s="25"/>
      <c r="AD32" s="67"/>
    </row>
    <row r="33" spans="11:30" x14ac:dyDescent="0.15">
      <c r="K33" s="34"/>
      <c r="L33" s="31"/>
      <c r="M33" s="31"/>
      <c r="N33" s="31"/>
      <c r="O33" s="31"/>
      <c r="P33" s="31"/>
      <c r="T33" s="61"/>
      <c r="U33" s="62"/>
      <c r="V33" s="63"/>
      <c r="W33" s="64"/>
      <c r="X33" s="65"/>
      <c r="Y33" s="66"/>
      <c r="AA33" s="25"/>
      <c r="AD33" s="67"/>
    </row>
    <row r="34" spans="11:30" x14ac:dyDescent="0.15">
      <c r="K34" s="34"/>
      <c r="L34" s="31"/>
      <c r="M34" s="31"/>
      <c r="N34" s="31"/>
      <c r="O34" s="31"/>
      <c r="P34" s="31"/>
      <c r="T34" s="61"/>
      <c r="U34" s="62"/>
      <c r="V34" s="63"/>
      <c r="W34" s="64"/>
      <c r="X34" s="65"/>
      <c r="Y34" s="66"/>
      <c r="AA34" s="25"/>
      <c r="AD34" s="67"/>
    </row>
    <row r="35" spans="11:30" x14ac:dyDescent="0.15">
      <c r="K35" s="34"/>
      <c r="L35" s="31"/>
      <c r="M35" s="31"/>
      <c r="N35" s="31"/>
      <c r="O35" s="31"/>
      <c r="P35" s="31"/>
      <c r="T35" s="61"/>
      <c r="U35" s="62"/>
      <c r="V35" s="63"/>
      <c r="W35" s="64"/>
      <c r="X35" s="65"/>
      <c r="Y35" s="66"/>
      <c r="AA35" s="25"/>
      <c r="AD35" s="67"/>
    </row>
    <row r="36" spans="11:30" x14ac:dyDescent="0.15">
      <c r="K36" s="34"/>
      <c r="L36" s="31"/>
      <c r="M36" s="31"/>
      <c r="N36" s="31"/>
      <c r="O36" s="31"/>
      <c r="P36" s="31"/>
      <c r="T36" s="61"/>
      <c r="U36" s="62"/>
      <c r="V36" s="63"/>
      <c r="W36" s="64"/>
      <c r="X36" s="65"/>
      <c r="Y36" s="66"/>
      <c r="AA36" s="25"/>
      <c r="AD36" s="67"/>
    </row>
    <row r="37" spans="11:30" x14ac:dyDescent="0.15">
      <c r="K37" s="34"/>
      <c r="L37" s="31"/>
      <c r="M37" s="31"/>
      <c r="N37" s="31"/>
      <c r="O37" s="31"/>
      <c r="P37" s="31"/>
      <c r="T37" s="61"/>
      <c r="U37" s="62"/>
      <c r="V37" s="63"/>
      <c r="W37" s="64"/>
      <c r="X37" s="65"/>
      <c r="Y37" s="66"/>
      <c r="AA37" s="25"/>
      <c r="AD37" s="67"/>
    </row>
    <row r="38" spans="11:30" x14ac:dyDescent="0.15">
      <c r="K38" s="34"/>
      <c r="L38" s="31"/>
      <c r="M38" s="31"/>
      <c r="N38" s="31"/>
      <c r="O38" s="31"/>
      <c r="P38" s="31"/>
      <c r="T38" s="61"/>
      <c r="U38" s="62"/>
      <c r="V38" s="63"/>
      <c r="W38" s="64"/>
      <c r="X38" s="65"/>
      <c r="Y38" s="66"/>
      <c r="AA38" s="25"/>
      <c r="AD38" s="67"/>
    </row>
    <row r="39" spans="11:30" x14ac:dyDescent="0.15">
      <c r="K39" s="34"/>
      <c r="L39" s="31"/>
      <c r="M39" s="31"/>
      <c r="N39" s="31"/>
      <c r="O39" s="31"/>
      <c r="P39" s="31"/>
      <c r="T39" s="61"/>
      <c r="U39" s="62"/>
      <c r="V39" s="63"/>
      <c r="W39" s="64"/>
      <c r="X39" s="65"/>
      <c r="Y39" s="66"/>
      <c r="AA39" s="25"/>
      <c r="AD39" s="67"/>
    </row>
    <row r="40" spans="11:30" x14ac:dyDescent="0.15">
      <c r="K40" s="34"/>
      <c r="L40" s="31"/>
      <c r="M40" s="31"/>
      <c r="N40" s="31"/>
      <c r="O40" s="31"/>
      <c r="P40" s="31"/>
      <c r="T40" s="61"/>
      <c r="U40" s="62"/>
      <c r="V40" s="63"/>
      <c r="W40" s="64"/>
      <c r="X40" s="65"/>
      <c r="Y40" s="66"/>
      <c r="AA40" s="25"/>
      <c r="AD40" s="67"/>
    </row>
    <row r="41" spans="11:30" x14ac:dyDescent="0.15">
      <c r="K41" s="34"/>
      <c r="L41" s="31"/>
      <c r="M41" s="31"/>
      <c r="N41" s="31"/>
      <c r="O41" s="31"/>
      <c r="P41" s="31"/>
      <c r="T41" s="61"/>
      <c r="U41" s="62"/>
      <c r="V41" s="63"/>
      <c r="W41" s="64"/>
      <c r="X41" s="65"/>
      <c r="Y41" s="66"/>
      <c r="AA41" s="25"/>
      <c r="AD41" s="67"/>
    </row>
    <row r="42" spans="11:30" x14ac:dyDescent="0.15">
      <c r="K42" s="34"/>
      <c r="L42" s="31"/>
      <c r="M42" s="31"/>
      <c r="N42" s="31"/>
      <c r="O42" s="31"/>
      <c r="P42" s="31"/>
      <c r="T42" s="61"/>
      <c r="U42" s="62"/>
      <c r="V42" s="63"/>
      <c r="W42" s="64"/>
      <c r="X42" s="65"/>
      <c r="Y42" s="66"/>
      <c r="AA42" s="25"/>
      <c r="AD42" s="67"/>
    </row>
    <row r="43" spans="11:30" x14ac:dyDescent="0.15">
      <c r="K43" s="34"/>
      <c r="L43" s="31"/>
      <c r="M43" s="31"/>
      <c r="N43" s="31"/>
      <c r="O43" s="31"/>
      <c r="P43" s="31"/>
      <c r="T43" s="61"/>
      <c r="U43" s="62"/>
      <c r="V43" s="63"/>
      <c r="W43" s="64"/>
      <c r="X43" s="65"/>
      <c r="Y43" s="66"/>
      <c r="AA43" s="25"/>
      <c r="AD43" s="67"/>
    </row>
    <row r="44" spans="11:30" x14ac:dyDescent="0.15">
      <c r="K44" s="34"/>
      <c r="L44" s="31"/>
      <c r="M44" s="31"/>
      <c r="N44" s="31"/>
      <c r="O44" s="31"/>
      <c r="P44" s="31"/>
      <c r="T44" s="61"/>
      <c r="U44" s="62"/>
      <c r="V44" s="63"/>
      <c r="W44" s="64"/>
      <c r="X44" s="65"/>
      <c r="Y44" s="66"/>
      <c r="AA44" s="25"/>
      <c r="AD44" s="67"/>
    </row>
    <row r="45" spans="11:30" x14ac:dyDescent="0.15">
      <c r="K45" s="34"/>
      <c r="L45" s="31"/>
      <c r="M45" s="31"/>
      <c r="N45" s="31"/>
      <c r="O45" s="31"/>
      <c r="P45" s="31"/>
      <c r="T45" s="61"/>
      <c r="U45" s="62"/>
      <c r="V45" s="63"/>
      <c r="W45" s="64"/>
      <c r="X45" s="65"/>
      <c r="Y45" s="66"/>
      <c r="AA45" s="25"/>
      <c r="AD45" s="67"/>
    </row>
    <row r="46" spans="11:30" x14ac:dyDescent="0.15">
      <c r="K46" s="34"/>
      <c r="L46" s="31"/>
      <c r="M46" s="31"/>
      <c r="N46" s="31"/>
      <c r="O46" s="31"/>
      <c r="P46" s="31"/>
      <c r="T46" s="61"/>
      <c r="U46" s="62"/>
      <c r="V46" s="63"/>
      <c r="W46" s="64"/>
      <c r="X46" s="65"/>
      <c r="Y46" s="66"/>
      <c r="AA46" s="25"/>
      <c r="AD46" s="67"/>
    </row>
    <row r="47" spans="11:30" x14ac:dyDescent="0.15">
      <c r="K47" s="34"/>
      <c r="L47" s="31"/>
      <c r="M47" s="31"/>
      <c r="N47" s="31"/>
      <c r="O47" s="31"/>
      <c r="P47" s="31"/>
      <c r="T47" s="61"/>
      <c r="U47" s="62"/>
      <c r="V47" s="63"/>
      <c r="W47" s="64"/>
      <c r="X47" s="65"/>
      <c r="Y47" s="66"/>
      <c r="AA47" s="25"/>
      <c r="AD47" s="67"/>
    </row>
    <row r="48" spans="11:30" x14ac:dyDescent="0.15">
      <c r="K48" s="68"/>
      <c r="L48" s="69"/>
      <c r="M48" s="69"/>
      <c r="N48" s="69"/>
      <c r="O48" s="69"/>
      <c r="P48" s="69"/>
      <c r="T48" s="61"/>
      <c r="U48" s="62"/>
      <c r="V48" s="63"/>
      <c r="W48" s="64"/>
      <c r="X48" s="65"/>
      <c r="Y48" s="66"/>
      <c r="AA48" s="25"/>
      <c r="AD48" s="67"/>
    </row>
    <row r="49" spans="11:30" x14ac:dyDescent="0.15">
      <c r="K49" s="34"/>
      <c r="L49" s="31"/>
      <c r="M49" s="31"/>
      <c r="N49" s="31"/>
      <c r="O49" s="31"/>
      <c r="P49" s="31"/>
      <c r="T49" s="61"/>
      <c r="U49" s="62"/>
      <c r="V49" s="63"/>
      <c r="W49" s="64"/>
      <c r="X49" s="65"/>
      <c r="Y49" s="66"/>
      <c r="AA49" s="25"/>
      <c r="AD49" s="67"/>
    </row>
    <row r="50" spans="11:30" x14ac:dyDescent="0.15">
      <c r="K50" s="34"/>
      <c r="L50" s="31"/>
      <c r="M50" s="31"/>
      <c r="N50" s="31"/>
      <c r="O50" s="31"/>
      <c r="P50" s="31"/>
      <c r="T50" s="61"/>
      <c r="U50" s="62"/>
      <c r="V50" s="63"/>
      <c r="W50" s="64"/>
      <c r="X50" s="65"/>
      <c r="Y50" s="66"/>
      <c r="AA50" s="25"/>
      <c r="AD50" s="67"/>
    </row>
    <row r="51" spans="11:30" x14ac:dyDescent="0.15">
      <c r="K51" s="34"/>
      <c r="L51" s="31"/>
      <c r="M51" s="31"/>
      <c r="N51" s="31"/>
      <c r="O51" s="31"/>
      <c r="P51" s="31"/>
      <c r="T51" s="61"/>
      <c r="U51" s="62"/>
      <c r="V51" s="63"/>
      <c r="W51" s="64"/>
      <c r="X51" s="65"/>
      <c r="Y51" s="66"/>
      <c r="AA51" s="25"/>
      <c r="AD51" s="67"/>
    </row>
    <row r="52" spans="11:30" x14ac:dyDescent="0.15">
      <c r="K52" s="34"/>
      <c r="L52" s="31"/>
      <c r="M52" s="31"/>
      <c r="N52" s="31"/>
      <c r="O52" s="31"/>
      <c r="P52" s="31"/>
      <c r="T52" s="61"/>
      <c r="U52" s="62"/>
      <c r="V52" s="63"/>
      <c r="W52" s="64"/>
      <c r="X52" s="65"/>
      <c r="Y52" s="66"/>
      <c r="AA52" s="25"/>
      <c r="AD52" s="67"/>
    </row>
    <row r="53" spans="11:30" x14ac:dyDescent="0.15">
      <c r="K53" s="34"/>
      <c r="L53" s="31"/>
      <c r="M53" s="31"/>
      <c r="N53" s="31"/>
      <c r="O53" s="31"/>
      <c r="P53" s="31"/>
      <c r="T53" s="61"/>
      <c r="U53" s="62"/>
      <c r="V53" s="63"/>
      <c r="W53" s="64"/>
      <c r="X53" s="65"/>
      <c r="Y53" s="66"/>
      <c r="AA53" s="25"/>
      <c r="AD53" s="67"/>
    </row>
    <row r="54" spans="11:30" x14ac:dyDescent="0.15">
      <c r="K54" s="34"/>
      <c r="L54" s="31"/>
      <c r="M54" s="31"/>
      <c r="N54" s="31"/>
      <c r="O54" s="31"/>
      <c r="P54" s="31"/>
      <c r="T54" s="61"/>
      <c r="U54" s="62"/>
      <c r="V54" s="63"/>
      <c r="W54" s="64"/>
      <c r="X54" s="65"/>
      <c r="Y54" s="66"/>
      <c r="AA54" s="25"/>
      <c r="AD54" s="67"/>
    </row>
    <row r="55" spans="11:30" x14ac:dyDescent="0.15">
      <c r="K55" s="34"/>
      <c r="L55" s="31"/>
      <c r="M55" s="31"/>
      <c r="N55" s="31"/>
      <c r="O55" s="31"/>
      <c r="P55" s="31"/>
      <c r="T55" s="61"/>
      <c r="U55" s="62"/>
      <c r="V55" s="63"/>
      <c r="W55" s="64"/>
      <c r="X55" s="65"/>
      <c r="Y55" s="66"/>
      <c r="AA55" s="25"/>
      <c r="AD55" s="67"/>
    </row>
    <row r="56" spans="11:30" x14ac:dyDescent="0.15">
      <c r="K56" s="34"/>
      <c r="L56" s="31"/>
      <c r="M56" s="31"/>
      <c r="N56" s="31"/>
      <c r="O56" s="31"/>
      <c r="P56" s="31"/>
      <c r="T56" s="61"/>
      <c r="U56" s="62"/>
      <c r="V56" s="63"/>
      <c r="W56" s="64"/>
      <c r="X56" s="65"/>
      <c r="Y56" s="66"/>
      <c r="AA56" s="25"/>
      <c r="AD56" s="67"/>
    </row>
    <row r="57" spans="11:30" x14ac:dyDescent="0.15">
      <c r="K57" s="34"/>
      <c r="L57" s="31"/>
      <c r="M57" s="31"/>
      <c r="N57" s="31"/>
      <c r="O57" s="31"/>
      <c r="P57" s="31"/>
      <c r="T57" s="61"/>
      <c r="U57" s="62"/>
      <c r="V57" s="63"/>
      <c r="W57" s="64"/>
      <c r="X57" s="65"/>
      <c r="Y57" s="66"/>
      <c r="AA57" s="25"/>
      <c r="AD57" s="67"/>
    </row>
    <row r="58" spans="11:30" x14ac:dyDescent="0.15">
      <c r="K58" s="34"/>
      <c r="L58" s="31"/>
      <c r="M58" s="31"/>
      <c r="N58" s="31"/>
      <c r="O58" s="31"/>
      <c r="P58" s="31"/>
      <c r="T58" s="61"/>
      <c r="U58" s="62"/>
      <c r="V58" s="63"/>
      <c r="W58" s="64"/>
      <c r="X58" s="65"/>
      <c r="Y58" s="66"/>
      <c r="AA58" s="25"/>
      <c r="AD58" s="67"/>
    </row>
    <row r="59" spans="11:30" x14ac:dyDescent="0.15">
      <c r="K59" s="34"/>
      <c r="L59" s="31"/>
      <c r="M59" s="31"/>
      <c r="N59" s="31"/>
      <c r="O59" s="31"/>
      <c r="P59" s="31"/>
      <c r="T59" s="61"/>
      <c r="U59" s="62"/>
      <c r="V59" s="63"/>
      <c r="W59" s="64"/>
      <c r="X59" s="65"/>
      <c r="Y59" s="66"/>
      <c r="AA59" s="25"/>
      <c r="AD59" s="67"/>
    </row>
    <row r="60" spans="11:30" x14ac:dyDescent="0.15">
      <c r="K60" s="34"/>
      <c r="L60" s="31"/>
      <c r="M60" s="31"/>
      <c r="N60" s="31"/>
      <c r="O60" s="31"/>
      <c r="P60" s="31"/>
      <c r="T60" s="61"/>
      <c r="U60" s="62"/>
      <c r="V60" s="63"/>
      <c r="W60" s="64"/>
      <c r="X60" s="65"/>
      <c r="Y60" s="66"/>
      <c r="AA60" s="25"/>
      <c r="AD60" s="67"/>
    </row>
    <row r="61" spans="11:30" x14ac:dyDescent="0.15">
      <c r="K61" s="34"/>
      <c r="L61" s="31"/>
      <c r="M61" s="31"/>
      <c r="N61" s="31"/>
      <c r="O61" s="31"/>
      <c r="P61" s="31"/>
      <c r="T61" s="61"/>
      <c r="U61" s="62"/>
      <c r="V61" s="63"/>
      <c r="W61" s="64"/>
      <c r="X61" s="65"/>
      <c r="Y61" s="66"/>
      <c r="AA61" s="25"/>
      <c r="AD61" s="67"/>
    </row>
    <row r="62" spans="11:30" x14ac:dyDescent="0.15">
      <c r="K62" s="34"/>
      <c r="L62" s="31"/>
      <c r="M62" s="31"/>
      <c r="N62" s="31"/>
      <c r="O62" s="31"/>
      <c r="P62" s="31"/>
      <c r="T62" s="61"/>
      <c r="U62" s="62"/>
      <c r="V62" s="63"/>
      <c r="W62" s="64"/>
      <c r="X62" s="65"/>
      <c r="Y62" s="66"/>
      <c r="AA62" s="25"/>
      <c r="AD62" s="67"/>
    </row>
    <row r="63" spans="11:30" x14ac:dyDescent="0.15">
      <c r="K63" s="34"/>
      <c r="L63" s="31"/>
      <c r="M63" s="31"/>
      <c r="N63" s="31"/>
      <c r="O63" s="31"/>
      <c r="P63" s="31"/>
      <c r="T63" s="61"/>
      <c r="U63" s="62"/>
      <c r="V63" s="63"/>
      <c r="W63" s="64"/>
      <c r="X63" s="65"/>
      <c r="Y63" s="66"/>
      <c r="AA63" s="25"/>
      <c r="AD63" s="67"/>
    </row>
    <row r="64" spans="11:30" x14ac:dyDescent="0.15">
      <c r="K64" s="34"/>
      <c r="L64" s="31"/>
      <c r="M64" s="31"/>
      <c r="N64" s="31"/>
      <c r="O64" s="31"/>
      <c r="P64" s="31"/>
      <c r="T64" s="61"/>
      <c r="U64" s="62"/>
      <c r="V64" s="63"/>
      <c r="W64" s="64"/>
      <c r="X64" s="65"/>
      <c r="Y64" s="66"/>
      <c r="AA64" s="25"/>
      <c r="AD64" s="67"/>
    </row>
    <row r="65" spans="11:30" x14ac:dyDescent="0.15">
      <c r="K65" s="34"/>
      <c r="L65" s="31"/>
      <c r="M65" s="31"/>
      <c r="N65" s="31"/>
      <c r="O65" s="31"/>
      <c r="P65" s="31"/>
      <c r="T65" s="61"/>
      <c r="U65" s="62"/>
      <c r="V65" s="63"/>
      <c r="W65" s="64"/>
      <c r="X65" s="65"/>
      <c r="Y65" s="66"/>
      <c r="AA65" s="25"/>
      <c r="AD65" s="67"/>
    </row>
    <row r="66" spans="11:30" x14ac:dyDescent="0.15">
      <c r="K66" s="34"/>
      <c r="L66" s="31"/>
      <c r="M66" s="31"/>
      <c r="N66" s="31"/>
      <c r="O66" s="31"/>
      <c r="P66" s="31"/>
      <c r="T66" s="61"/>
      <c r="U66" s="62"/>
      <c r="V66" s="63"/>
      <c r="W66" s="64"/>
      <c r="X66" s="65"/>
      <c r="Y66" s="66"/>
      <c r="AA66" s="25"/>
      <c r="AD66" s="67"/>
    </row>
    <row r="67" spans="11:30" x14ac:dyDescent="0.15">
      <c r="K67" s="34"/>
      <c r="L67" s="31"/>
      <c r="M67" s="31"/>
      <c r="N67" s="31"/>
      <c r="O67" s="31"/>
      <c r="P67" s="31"/>
      <c r="T67" s="61"/>
      <c r="U67" s="62"/>
      <c r="V67" s="63"/>
      <c r="W67" s="64"/>
      <c r="X67" s="65"/>
      <c r="Y67" s="66"/>
      <c r="AA67" s="25"/>
      <c r="AD67" s="67"/>
    </row>
    <row r="68" spans="11:30" x14ac:dyDescent="0.15">
      <c r="K68" s="34"/>
      <c r="L68" s="31"/>
      <c r="M68" s="31"/>
      <c r="N68" s="31"/>
      <c r="O68" s="31"/>
      <c r="P68" s="31"/>
      <c r="T68" s="61"/>
      <c r="U68" s="62"/>
      <c r="V68" s="63"/>
      <c r="W68" s="64"/>
      <c r="X68" s="65"/>
      <c r="Y68" s="66"/>
      <c r="AA68" s="25"/>
      <c r="AD68" s="67"/>
    </row>
    <row r="69" spans="11:30" x14ac:dyDescent="0.15">
      <c r="K69" s="34"/>
      <c r="L69" s="31"/>
      <c r="M69" s="31"/>
      <c r="N69" s="31"/>
      <c r="O69" s="31"/>
      <c r="P69" s="31"/>
      <c r="T69" s="61"/>
      <c r="U69" s="62"/>
      <c r="V69" s="63"/>
      <c r="W69" s="64"/>
      <c r="X69" s="65"/>
      <c r="Y69" s="66"/>
      <c r="AA69" s="25"/>
      <c r="AD69" s="67"/>
    </row>
    <row r="70" spans="11:30" x14ac:dyDescent="0.15">
      <c r="K70" s="34"/>
      <c r="L70" s="31"/>
      <c r="M70" s="31"/>
      <c r="N70" s="31"/>
      <c r="O70" s="31"/>
      <c r="P70" s="31"/>
      <c r="T70" s="61"/>
      <c r="U70" s="62"/>
      <c r="V70" s="63"/>
      <c r="W70" s="64"/>
      <c r="X70" s="65"/>
      <c r="Y70" s="66"/>
      <c r="AA70" s="25"/>
      <c r="AD70" s="67"/>
    </row>
    <row r="71" spans="11:30" x14ac:dyDescent="0.15">
      <c r="K71" s="34"/>
      <c r="L71" s="31"/>
      <c r="M71" s="31"/>
      <c r="N71" s="31"/>
      <c r="O71" s="31"/>
      <c r="P71" s="31"/>
      <c r="T71" s="61"/>
      <c r="U71" s="62"/>
      <c r="V71" s="63"/>
      <c r="W71" s="64"/>
      <c r="X71" s="65"/>
      <c r="Y71" s="66"/>
      <c r="AA71" s="25"/>
      <c r="AD71" s="67"/>
    </row>
    <row r="72" spans="11:30" x14ac:dyDescent="0.15">
      <c r="K72" s="34"/>
      <c r="L72" s="31"/>
      <c r="M72" s="31"/>
      <c r="N72" s="31"/>
      <c r="O72" s="31"/>
      <c r="P72" s="31"/>
      <c r="T72" s="61"/>
      <c r="U72" s="62"/>
      <c r="V72" s="63"/>
      <c r="W72" s="64"/>
      <c r="X72" s="65"/>
      <c r="Y72" s="66"/>
      <c r="AA72" s="25"/>
      <c r="AD72" s="67"/>
    </row>
    <row r="73" spans="11:30" x14ac:dyDescent="0.15">
      <c r="K73" s="36"/>
      <c r="L73" s="31"/>
      <c r="M73" s="31"/>
      <c r="N73" s="31"/>
      <c r="O73" s="31"/>
      <c r="P73" s="31"/>
      <c r="U73" s="25"/>
      <c r="X73" s="70"/>
      <c r="Y73" s="31"/>
    </row>
    <row r="74" spans="11:30" x14ac:dyDescent="0.15">
      <c r="K74" s="36"/>
      <c r="L74" s="31"/>
      <c r="M74" s="31"/>
      <c r="N74" s="31"/>
      <c r="O74" s="31"/>
      <c r="P74" s="31"/>
      <c r="X74" s="69"/>
      <c r="Y74" s="31"/>
    </row>
    <row r="75" spans="11:30" x14ac:dyDescent="0.15">
      <c r="K75" s="36"/>
      <c r="L75" s="31"/>
      <c r="M75" s="31"/>
      <c r="N75" s="31"/>
      <c r="O75" s="31"/>
      <c r="P75" s="31"/>
      <c r="X75" s="69"/>
    </row>
    <row r="76" spans="11:30" x14ac:dyDescent="0.15">
      <c r="K76" s="36"/>
      <c r="L76" s="31"/>
      <c r="M76" s="31"/>
      <c r="N76" s="31"/>
      <c r="O76" s="31"/>
      <c r="P76" s="31"/>
      <c r="X76" s="69"/>
    </row>
    <row r="77" spans="11:30" x14ac:dyDescent="0.15">
      <c r="K77" s="36"/>
      <c r="L77" s="31"/>
      <c r="M77" s="31"/>
      <c r="N77" s="31"/>
      <c r="O77" s="31"/>
      <c r="P77" s="31"/>
    </row>
    <row r="78" spans="11:30" x14ac:dyDescent="0.15">
      <c r="K78" s="36"/>
      <c r="L78" s="31"/>
      <c r="M78" s="31"/>
      <c r="N78" s="31"/>
      <c r="O78" s="31"/>
      <c r="P78" s="31"/>
    </row>
    <row r="79" spans="11:30" x14ac:dyDescent="0.15">
      <c r="K79" s="36"/>
      <c r="L79" s="31"/>
      <c r="M79" s="31"/>
      <c r="N79" s="31"/>
      <c r="O79" s="31"/>
      <c r="P79" s="31"/>
    </row>
    <row r="80" spans="11:30" x14ac:dyDescent="0.15">
      <c r="K80" s="36"/>
      <c r="L80" s="31"/>
      <c r="M80" s="31"/>
      <c r="N80" s="31"/>
      <c r="O80" s="31"/>
      <c r="P80" s="31"/>
    </row>
    <row r="81" spans="11:16" x14ac:dyDescent="0.15">
      <c r="K81" s="36"/>
      <c r="L81" s="31"/>
      <c r="M81" s="31"/>
      <c r="N81" s="31"/>
      <c r="O81" s="31"/>
      <c r="P81" s="31"/>
    </row>
    <row r="82" spans="11:16" x14ac:dyDescent="0.15">
      <c r="K82" s="36"/>
      <c r="L82" s="31"/>
      <c r="M82" s="31"/>
      <c r="N82" s="31"/>
      <c r="O82" s="31"/>
      <c r="P82" s="31"/>
    </row>
    <row r="83" spans="11:16" x14ac:dyDescent="0.15">
      <c r="K83" s="36"/>
      <c r="L83" s="31"/>
      <c r="M83" s="31"/>
      <c r="N83" s="31"/>
      <c r="O83" s="31"/>
      <c r="P83" s="31"/>
    </row>
    <row r="84" spans="11:16" x14ac:dyDescent="0.15">
      <c r="K84" s="36"/>
      <c r="L84" s="31"/>
      <c r="M84" s="31"/>
      <c r="N84" s="31"/>
      <c r="O84" s="31"/>
      <c r="P84" s="31"/>
    </row>
    <row r="85" spans="11:16" x14ac:dyDescent="0.15">
      <c r="K85" s="36"/>
      <c r="L85" s="31"/>
      <c r="M85" s="31"/>
      <c r="N85" s="31"/>
      <c r="O85" s="31"/>
      <c r="P85" s="31"/>
    </row>
    <row r="86" spans="11:16" x14ac:dyDescent="0.15">
      <c r="K86" s="36"/>
      <c r="L86" s="31"/>
      <c r="M86" s="31"/>
      <c r="N86" s="31"/>
      <c r="O86" s="31"/>
      <c r="P86" s="31"/>
    </row>
    <row r="87" spans="11:16" x14ac:dyDescent="0.15">
      <c r="K87" s="36"/>
      <c r="L87" s="31"/>
      <c r="M87" s="31"/>
      <c r="N87" s="31"/>
      <c r="O87" s="31"/>
      <c r="P87" s="31"/>
    </row>
    <row r="88" spans="11:16" x14ac:dyDescent="0.15">
      <c r="K88" s="36"/>
      <c r="L88" s="31"/>
      <c r="M88" s="31"/>
      <c r="N88" s="31"/>
      <c r="O88" s="31"/>
      <c r="P88" s="31"/>
    </row>
    <row r="89" spans="11:16" x14ac:dyDescent="0.15">
      <c r="K89" s="36"/>
      <c r="L89" s="31"/>
      <c r="M89" s="31"/>
      <c r="N89" s="31"/>
      <c r="O89" s="31"/>
      <c r="P89" s="31"/>
    </row>
    <row r="90" spans="11:16" x14ac:dyDescent="0.15">
      <c r="K90" s="36"/>
      <c r="L90" s="31"/>
      <c r="M90" s="31"/>
      <c r="N90" s="31"/>
      <c r="O90" s="31"/>
      <c r="P90" s="31"/>
    </row>
    <row r="91" spans="11:16" x14ac:dyDescent="0.15">
      <c r="K91" s="36"/>
      <c r="L91" s="31"/>
      <c r="M91" s="31"/>
      <c r="N91" s="31"/>
      <c r="O91" s="31"/>
      <c r="P91" s="31"/>
    </row>
    <row r="92" spans="11:16" x14ac:dyDescent="0.15">
      <c r="K92" s="36"/>
      <c r="L92" s="31"/>
      <c r="M92" s="31"/>
      <c r="N92" s="31"/>
      <c r="O92" s="31"/>
      <c r="P92" s="31"/>
    </row>
    <row r="93" spans="11:16" x14ac:dyDescent="0.15">
      <c r="K93" s="36"/>
      <c r="L93" s="31"/>
      <c r="M93" s="31"/>
      <c r="N93" s="31"/>
      <c r="O93" s="31"/>
      <c r="P93" s="31"/>
    </row>
    <row r="94" spans="11:16" x14ac:dyDescent="0.15">
      <c r="K94" s="36"/>
      <c r="L94" s="31"/>
      <c r="M94" s="31"/>
      <c r="N94" s="31"/>
      <c r="O94" s="31"/>
      <c r="P94" s="31"/>
    </row>
    <row r="95" spans="11:16" x14ac:dyDescent="0.15">
      <c r="K95" s="36"/>
      <c r="L95" s="31"/>
      <c r="M95" s="31"/>
      <c r="N95" s="31"/>
      <c r="O95" s="31"/>
      <c r="P95" s="31"/>
    </row>
    <row r="96" spans="11:16" x14ac:dyDescent="0.15">
      <c r="K96" s="36"/>
      <c r="L96" s="31"/>
      <c r="M96" s="31"/>
      <c r="N96" s="31"/>
      <c r="O96" s="31"/>
      <c r="P96" s="31"/>
    </row>
    <row r="97" spans="11:16" x14ac:dyDescent="0.15">
      <c r="K97" s="36"/>
      <c r="L97" s="31"/>
      <c r="M97" s="31"/>
      <c r="N97" s="31"/>
      <c r="O97" s="31"/>
      <c r="P97" s="31"/>
    </row>
    <row r="98" spans="11:16" x14ac:dyDescent="0.15">
      <c r="K98" s="36"/>
      <c r="L98" s="31"/>
      <c r="M98" s="31"/>
      <c r="N98" s="31"/>
      <c r="O98" s="31"/>
      <c r="P98" s="31"/>
    </row>
    <row r="99" spans="11:16" x14ac:dyDescent="0.15">
      <c r="K99" s="36"/>
      <c r="L99" s="31"/>
      <c r="M99" s="31"/>
      <c r="N99" s="31"/>
      <c r="O99" s="31"/>
      <c r="P99" s="31"/>
    </row>
    <row r="100" spans="11:16" x14ac:dyDescent="0.15">
      <c r="K100" s="36"/>
      <c r="L100" s="31"/>
      <c r="M100" s="31"/>
      <c r="N100" s="31"/>
      <c r="O100" s="31"/>
      <c r="P100" s="31"/>
    </row>
    <row r="101" spans="11:16" x14ac:dyDescent="0.15">
      <c r="K101" s="36"/>
      <c r="L101" s="31"/>
      <c r="M101" s="31"/>
      <c r="N101" s="31"/>
      <c r="O101" s="31"/>
      <c r="P101" s="31"/>
    </row>
    <row r="102" spans="11:16" x14ac:dyDescent="0.15">
      <c r="K102" s="36"/>
      <c r="L102" s="31"/>
      <c r="M102" s="31"/>
      <c r="N102" s="31"/>
      <c r="O102" s="31"/>
      <c r="P102" s="31"/>
    </row>
    <row r="103" spans="11:16" x14ac:dyDescent="0.15">
      <c r="K103" s="36"/>
      <c r="L103" s="31"/>
      <c r="M103" s="31"/>
      <c r="N103" s="31"/>
      <c r="O103" s="31"/>
      <c r="P103" s="31"/>
    </row>
    <row r="104" spans="11:16" x14ac:dyDescent="0.15">
      <c r="K104" s="36"/>
      <c r="L104" s="31"/>
      <c r="M104" s="31"/>
      <c r="N104" s="31"/>
      <c r="O104" s="31"/>
      <c r="P104" s="31"/>
    </row>
    <row r="105" spans="11:16" x14ac:dyDescent="0.15">
      <c r="K105" s="36"/>
      <c r="L105" s="31"/>
      <c r="M105" s="31"/>
      <c r="N105" s="31"/>
      <c r="O105" s="31"/>
      <c r="P105" s="31"/>
    </row>
    <row r="106" spans="11:16" x14ac:dyDescent="0.15">
      <c r="K106" s="36"/>
      <c r="L106" s="31"/>
      <c r="M106" s="31"/>
      <c r="N106" s="31"/>
      <c r="O106" s="31"/>
      <c r="P106" s="31"/>
    </row>
    <row r="107" spans="11:16" x14ac:dyDescent="0.15">
      <c r="K107" s="36"/>
      <c r="L107" s="31"/>
      <c r="M107" s="31"/>
      <c r="N107" s="31"/>
      <c r="O107" s="31"/>
      <c r="P107" s="31"/>
    </row>
    <row r="108" spans="11:16" x14ac:dyDescent="0.15">
      <c r="K108" s="36"/>
      <c r="L108" s="31"/>
      <c r="M108" s="31"/>
      <c r="N108" s="31"/>
      <c r="O108" s="31"/>
      <c r="P108" s="31"/>
    </row>
    <row r="109" spans="11:16" x14ac:dyDescent="0.15">
      <c r="K109" s="36"/>
      <c r="L109" s="31"/>
      <c r="M109" s="31"/>
      <c r="N109" s="31"/>
      <c r="O109" s="31"/>
      <c r="P109" s="31"/>
    </row>
    <row r="110" spans="11:16" x14ac:dyDescent="0.15">
      <c r="K110" s="36"/>
      <c r="L110" s="31"/>
      <c r="M110" s="31"/>
      <c r="N110" s="31"/>
      <c r="O110" s="31"/>
      <c r="P110" s="31"/>
    </row>
    <row r="111" spans="11:16" x14ac:dyDescent="0.15">
      <c r="K111" s="36"/>
      <c r="L111" s="31"/>
      <c r="M111" s="31"/>
      <c r="N111" s="31"/>
      <c r="O111" s="31"/>
      <c r="P111" s="31"/>
    </row>
    <row r="112" spans="11:16" x14ac:dyDescent="0.15">
      <c r="K112" s="36"/>
      <c r="L112" s="31"/>
      <c r="M112" s="31"/>
      <c r="N112" s="31"/>
      <c r="O112" s="31"/>
      <c r="P112" s="31"/>
    </row>
    <row r="113" spans="11:16" x14ac:dyDescent="0.15">
      <c r="K113" s="36"/>
      <c r="L113" s="31"/>
      <c r="M113" s="31"/>
      <c r="N113" s="31"/>
      <c r="O113" s="31"/>
      <c r="P113" s="31"/>
    </row>
    <row r="114" spans="11:16" x14ac:dyDescent="0.15">
      <c r="K114" s="36"/>
      <c r="L114" s="31"/>
      <c r="M114" s="31"/>
      <c r="N114" s="31"/>
      <c r="O114" s="31"/>
      <c r="P114" s="31"/>
    </row>
    <row r="115" spans="11:16" x14ac:dyDescent="0.15">
      <c r="K115" s="36"/>
      <c r="L115" s="31"/>
      <c r="M115" s="31"/>
      <c r="N115" s="31"/>
      <c r="O115" s="31"/>
      <c r="P115" s="31"/>
    </row>
    <row r="116" spans="11:16" x14ac:dyDescent="0.15">
      <c r="K116" s="36"/>
      <c r="L116" s="31"/>
      <c r="M116" s="31"/>
      <c r="N116" s="31"/>
      <c r="O116" s="31"/>
      <c r="P116" s="31"/>
    </row>
    <row r="117" spans="11:16" x14ac:dyDescent="0.15">
      <c r="K117" s="36"/>
      <c r="L117" s="31"/>
      <c r="M117" s="31"/>
      <c r="N117" s="31"/>
      <c r="O117" s="31"/>
      <c r="P117" s="31"/>
    </row>
    <row r="118" spans="11:16" x14ac:dyDescent="0.15">
      <c r="K118" s="36"/>
      <c r="L118" s="31"/>
      <c r="M118" s="31"/>
      <c r="N118" s="31"/>
      <c r="O118" s="31"/>
      <c r="P118" s="31"/>
    </row>
    <row r="119" spans="11:16" x14ac:dyDescent="0.15">
      <c r="K119" s="36"/>
      <c r="L119" s="31"/>
      <c r="M119" s="31"/>
      <c r="N119" s="31"/>
      <c r="O119" s="31"/>
      <c r="P119" s="31"/>
    </row>
    <row r="120" spans="11:16" x14ac:dyDescent="0.15">
      <c r="K120" s="36"/>
      <c r="L120" s="31"/>
      <c r="M120" s="31"/>
      <c r="N120" s="31"/>
      <c r="O120" s="31"/>
      <c r="P120" s="31"/>
    </row>
    <row r="121" spans="11:16" x14ac:dyDescent="0.15">
      <c r="K121" s="36"/>
      <c r="L121" s="31"/>
      <c r="M121" s="31"/>
      <c r="N121" s="31"/>
      <c r="O121" s="31"/>
      <c r="P121" s="31"/>
    </row>
    <row r="122" spans="11:16" x14ac:dyDescent="0.15">
      <c r="K122" s="36"/>
      <c r="L122" s="31"/>
      <c r="M122" s="31"/>
      <c r="N122" s="31"/>
      <c r="O122" s="31"/>
      <c r="P122" s="31"/>
    </row>
    <row r="123" spans="11:16" x14ac:dyDescent="0.15">
      <c r="K123" s="36"/>
      <c r="L123" s="31"/>
      <c r="M123" s="31"/>
      <c r="N123" s="31"/>
      <c r="O123" s="31"/>
      <c r="P123" s="31"/>
    </row>
    <row r="124" spans="11:16" x14ac:dyDescent="0.15">
      <c r="K124" s="36"/>
      <c r="L124" s="31"/>
      <c r="M124" s="31"/>
      <c r="N124" s="31"/>
      <c r="O124" s="31"/>
      <c r="P124" s="31"/>
    </row>
    <row r="125" spans="11:16" x14ac:dyDescent="0.15">
      <c r="K125" s="36"/>
      <c r="L125" s="31"/>
      <c r="M125" s="31"/>
      <c r="N125" s="31"/>
      <c r="O125" s="31"/>
      <c r="P125" s="31"/>
    </row>
    <row r="126" spans="11:16" x14ac:dyDescent="0.15">
      <c r="K126" s="36"/>
      <c r="L126" s="31"/>
      <c r="M126" s="31"/>
      <c r="N126" s="31"/>
      <c r="O126" s="31"/>
      <c r="P126" s="31"/>
    </row>
    <row r="127" spans="11:16" x14ac:dyDescent="0.15">
      <c r="K127" s="36"/>
      <c r="L127" s="31"/>
      <c r="M127" s="31"/>
      <c r="N127" s="31"/>
      <c r="O127" s="31"/>
      <c r="P127" s="31"/>
    </row>
    <row r="128" spans="11:16" x14ac:dyDescent="0.15">
      <c r="K128" s="36"/>
      <c r="L128" s="31"/>
      <c r="M128" s="31"/>
      <c r="N128" s="31"/>
      <c r="O128" s="31"/>
      <c r="P128" s="31"/>
    </row>
    <row r="129" spans="11:16" x14ac:dyDescent="0.15">
      <c r="K129" s="36"/>
      <c r="L129" s="31"/>
      <c r="M129" s="31"/>
      <c r="N129" s="31"/>
      <c r="O129" s="31"/>
      <c r="P129" s="31"/>
    </row>
    <row r="130" spans="11:16" x14ac:dyDescent="0.15">
      <c r="K130" s="36"/>
      <c r="L130" s="31"/>
      <c r="M130" s="31"/>
      <c r="N130" s="31"/>
      <c r="O130" s="31"/>
      <c r="P130" s="31"/>
    </row>
    <row r="131" spans="11:16" x14ac:dyDescent="0.15">
      <c r="K131" s="36"/>
      <c r="L131" s="31"/>
      <c r="M131" s="31"/>
      <c r="N131" s="31"/>
      <c r="O131" s="31"/>
      <c r="P131" s="31"/>
    </row>
    <row r="132" spans="11:16" x14ac:dyDescent="0.15">
      <c r="K132" s="36"/>
      <c r="L132" s="31"/>
      <c r="M132" s="31"/>
      <c r="N132" s="31"/>
      <c r="O132" s="31"/>
      <c r="P132" s="31"/>
    </row>
    <row r="133" spans="11:16" x14ac:dyDescent="0.15">
      <c r="K133" s="36"/>
      <c r="L133" s="31"/>
      <c r="M133" s="31"/>
      <c r="N133" s="31"/>
      <c r="O133" s="31"/>
      <c r="P133" s="31"/>
    </row>
  </sheetData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M1:AF352"/>
  <sheetViews>
    <sheetView workbookViewId="0">
      <selection activeCell="X3" sqref="X3"/>
    </sheetView>
  </sheetViews>
  <sheetFormatPr baseColWidth="10" defaultRowHeight="15" x14ac:dyDescent="0.25"/>
  <cols>
    <col min="1" max="12" width="11" style="73"/>
    <col min="19" max="19" width="1.375" style="73" customWidth="1"/>
    <col min="20" max="20" width="1.25" style="73" customWidth="1"/>
    <col min="21" max="21" width="11" style="73"/>
    <col min="22" max="22" width="17.75" style="73" bestFit="1" customWidth="1"/>
    <col min="23" max="23" width="17.625" style="73" bestFit="1" customWidth="1"/>
    <col min="24" max="24" width="18" style="73" bestFit="1" customWidth="1"/>
    <col min="25" max="25" width="13" style="73" customWidth="1"/>
    <col min="26" max="26" width="11" style="73"/>
    <col min="27" max="27" width="13.375" style="73" customWidth="1"/>
    <col min="28" max="28" width="3.625" style="73" customWidth="1"/>
    <col min="29" max="29" width="13.25" style="73" customWidth="1"/>
    <col min="30" max="30" width="8.75" style="73" customWidth="1"/>
    <col min="31" max="31" width="16.75" style="73" customWidth="1"/>
    <col min="32" max="32" width="9.75" style="73" customWidth="1"/>
    <col min="33" max="268" width="11" style="73"/>
    <col min="269" max="269" width="13.375" style="73" customWidth="1"/>
    <col min="270" max="270" width="3.625" style="73" customWidth="1"/>
    <col min="271" max="271" width="13.25" style="73" customWidth="1"/>
    <col min="272" max="272" width="8.75" style="73" customWidth="1"/>
    <col min="273" max="273" width="16.75" style="73" customWidth="1"/>
    <col min="274" max="274" width="9.75" style="73" customWidth="1"/>
    <col min="275" max="275" width="1.375" style="73" customWidth="1"/>
    <col min="276" max="276" width="1.25" style="73" customWidth="1"/>
    <col min="277" max="277" width="11" style="73"/>
    <col min="278" max="278" width="10" style="73" customWidth="1"/>
    <col min="279" max="279" width="11.375" style="73" customWidth="1"/>
    <col min="280" max="280" width="7.625" style="73" customWidth="1"/>
    <col min="281" max="281" width="13" style="73" customWidth="1"/>
    <col min="282" max="524" width="11" style="73"/>
    <col min="525" max="525" width="13.375" style="73" customWidth="1"/>
    <col min="526" max="526" width="3.625" style="73" customWidth="1"/>
    <col min="527" max="527" width="13.25" style="73" customWidth="1"/>
    <col min="528" max="528" width="8.75" style="73" customWidth="1"/>
    <col min="529" max="529" width="16.75" style="73" customWidth="1"/>
    <col min="530" max="530" width="9.75" style="73" customWidth="1"/>
    <col min="531" max="531" width="1.375" style="73" customWidth="1"/>
    <col min="532" max="532" width="1.25" style="73" customWidth="1"/>
    <col min="533" max="533" width="11" style="73"/>
    <col min="534" max="534" width="10" style="73" customWidth="1"/>
    <col min="535" max="535" width="11.375" style="73" customWidth="1"/>
    <col min="536" max="536" width="7.625" style="73" customWidth="1"/>
    <col min="537" max="537" width="13" style="73" customWidth="1"/>
    <col min="538" max="780" width="11" style="73"/>
    <col min="781" max="781" width="13.375" style="73" customWidth="1"/>
    <col min="782" max="782" width="3.625" style="73" customWidth="1"/>
    <col min="783" max="783" width="13.25" style="73" customWidth="1"/>
    <col min="784" max="784" width="8.75" style="73" customWidth="1"/>
    <col min="785" max="785" width="16.75" style="73" customWidth="1"/>
    <col min="786" max="786" width="9.75" style="73" customWidth="1"/>
    <col min="787" max="787" width="1.375" style="73" customWidth="1"/>
    <col min="788" max="788" width="1.25" style="73" customWidth="1"/>
    <col min="789" max="789" width="11" style="73"/>
    <col min="790" max="790" width="10" style="73" customWidth="1"/>
    <col min="791" max="791" width="11.375" style="73" customWidth="1"/>
    <col min="792" max="792" width="7.625" style="73" customWidth="1"/>
    <col min="793" max="793" width="13" style="73" customWidth="1"/>
    <col min="794" max="1036" width="11" style="73"/>
    <col min="1037" max="1037" width="13.375" style="73" customWidth="1"/>
    <col min="1038" max="1038" width="3.625" style="73" customWidth="1"/>
    <col min="1039" max="1039" width="13.25" style="73" customWidth="1"/>
    <col min="1040" max="1040" width="8.75" style="73" customWidth="1"/>
    <col min="1041" max="1041" width="16.75" style="73" customWidth="1"/>
    <col min="1042" max="1042" width="9.75" style="73" customWidth="1"/>
    <col min="1043" max="1043" width="1.375" style="73" customWidth="1"/>
    <col min="1044" max="1044" width="1.25" style="73" customWidth="1"/>
    <col min="1045" max="1045" width="11" style="73"/>
    <col min="1046" max="1046" width="10" style="73" customWidth="1"/>
    <col min="1047" max="1047" width="11.375" style="73" customWidth="1"/>
    <col min="1048" max="1048" width="7.625" style="73" customWidth="1"/>
    <col min="1049" max="1049" width="13" style="73" customWidth="1"/>
    <col min="1050" max="1292" width="11" style="73"/>
    <col min="1293" max="1293" width="13.375" style="73" customWidth="1"/>
    <col min="1294" max="1294" width="3.625" style="73" customWidth="1"/>
    <col min="1295" max="1295" width="13.25" style="73" customWidth="1"/>
    <col min="1296" max="1296" width="8.75" style="73" customWidth="1"/>
    <col min="1297" max="1297" width="16.75" style="73" customWidth="1"/>
    <col min="1298" max="1298" width="9.75" style="73" customWidth="1"/>
    <col min="1299" max="1299" width="1.375" style="73" customWidth="1"/>
    <col min="1300" max="1300" width="1.25" style="73" customWidth="1"/>
    <col min="1301" max="1301" width="11" style="73"/>
    <col min="1302" max="1302" width="10" style="73" customWidth="1"/>
    <col min="1303" max="1303" width="11.375" style="73" customWidth="1"/>
    <col min="1304" max="1304" width="7.625" style="73" customWidth="1"/>
    <col min="1305" max="1305" width="13" style="73" customWidth="1"/>
    <col min="1306" max="1548" width="11" style="73"/>
    <col min="1549" max="1549" width="13.375" style="73" customWidth="1"/>
    <col min="1550" max="1550" width="3.625" style="73" customWidth="1"/>
    <col min="1551" max="1551" width="13.25" style="73" customWidth="1"/>
    <col min="1552" max="1552" width="8.75" style="73" customWidth="1"/>
    <col min="1553" max="1553" width="16.75" style="73" customWidth="1"/>
    <col min="1554" max="1554" width="9.75" style="73" customWidth="1"/>
    <col min="1555" max="1555" width="1.375" style="73" customWidth="1"/>
    <col min="1556" max="1556" width="1.25" style="73" customWidth="1"/>
    <col min="1557" max="1557" width="11" style="73"/>
    <col min="1558" max="1558" width="10" style="73" customWidth="1"/>
    <col min="1559" max="1559" width="11.375" style="73" customWidth="1"/>
    <col min="1560" max="1560" width="7.625" style="73" customWidth="1"/>
    <col min="1561" max="1561" width="13" style="73" customWidth="1"/>
    <col min="1562" max="1804" width="11" style="73"/>
    <col min="1805" max="1805" width="13.375" style="73" customWidth="1"/>
    <col min="1806" max="1806" width="3.625" style="73" customWidth="1"/>
    <col min="1807" max="1807" width="13.25" style="73" customWidth="1"/>
    <col min="1808" max="1808" width="8.75" style="73" customWidth="1"/>
    <col min="1809" max="1809" width="16.75" style="73" customWidth="1"/>
    <col min="1810" max="1810" width="9.75" style="73" customWidth="1"/>
    <col min="1811" max="1811" width="1.375" style="73" customWidth="1"/>
    <col min="1812" max="1812" width="1.25" style="73" customWidth="1"/>
    <col min="1813" max="1813" width="11" style="73"/>
    <col min="1814" max="1814" width="10" style="73" customWidth="1"/>
    <col min="1815" max="1815" width="11.375" style="73" customWidth="1"/>
    <col min="1816" max="1816" width="7.625" style="73" customWidth="1"/>
    <col min="1817" max="1817" width="13" style="73" customWidth="1"/>
    <col min="1818" max="2060" width="11" style="73"/>
    <col min="2061" max="2061" width="13.375" style="73" customWidth="1"/>
    <col min="2062" max="2062" width="3.625" style="73" customWidth="1"/>
    <col min="2063" max="2063" width="13.25" style="73" customWidth="1"/>
    <col min="2064" max="2064" width="8.75" style="73" customWidth="1"/>
    <col min="2065" max="2065" width="16.75" style="73" customWidth="1"/>
    <col min="2066" max="2066" width="9.75" style="73" customWidth="1"/>
    <col min="2067" max="2067" width="1.375" style="73" customWidth="1"/>
    <col min="2068" max="2068" width="1.25" style="73" customWidth="1"/>
    <col min="2069" max="2069" width="11" style="73"/>
    <col min="2070" max="2070" width="10" style="73" customWidth="1"/>
    <col min="2071" max="2071" width="11.375" style="73" customWidth="1"/>
    <col min="2072" max="2072" width="7.625" style="73" customWidth="1"/>
    <col min="2073" max="2073" width="13" style="73" customWidth="1"/>
    <col min="2074" max="2316" width="11" style="73"/>
    <col min="2317" max="2317" width="13.375" style="73" customWidth="1"/>
    <col min="2318" max="2318" width="3.625" style="73" customWidth="1"/>
    <col min="2319" max="2319" width="13.25" style="73" customWidth="1"/>
    <col min="2320" max="2320" width="8.75" style="73" customWidth="1"/>
    <col min="2321" max="2321" width="16.75" style="73" customWidth="1"/>
    <col min="2322" max="2322" width="9.75" style="73" customWidth="1"/>
    <col min="2323" max="2323" width="1.375" style="73" customWidth="1"/>
    <col min="2324" max="2324" width="1.25" style="73" customWidth="1"/>
    <col min="2325" max="2325" width="11" style="73"/>
    <col min="2326" max="2326" width="10" style="73" customWidth="1"/>
    <col min="2327" max="2327" width="11.375" style="73" customWidth="1"/>
    <col min="2328" max="2328" width="7.625" style="73" customWidth="1"/>
    <col min="2329" max="2329" width="13" style="73" customWidth="1"/>
    <col min="2330" max="2572" width="11" style="73"/>
    <col min="2573" max="2573" width="13.375" style="73" customWidth="1"/>
    <col min="2574" max="2574" width="3.625" style="73" customWidth="1"/>
    <col min="2575" max="2575" width="13.25" style="73" customWidth="1"/>
    <col min="2576" max="2576" width="8.75" style="73" customWidth="1"/>
    <col min="2577" max="2577" width="16.75" style="73" customWidth="1"/>
    <col min="2578" max="2578" width="9.75" style="73" customWidth="1"/>
    <col min="2579" max="2579" width="1.375" style="73" customWidth="1"/>
    <col min="2580" max="2580" width="1.25" style="73" customWidth="1"/>
    <col min="2581" max="2581" width="11" style="73"/>
    <col min="2582" max="2582" width="10" style="73" customWidth="1"/>
    <col min="2583" max="2583" width="11.375" style="73" customWidth="1"/>
    <col min="2584" max="2584" width="7.625" style="73" customWidth="1"/>
    <col min="2585" max="2585" width="13" style="73" customWidth="1"/>
    <col min="2586" max="2828" width="11" style="73"/>
    <col min="2829" max="2829" width="13.375" style="73" customWidth="1"/>
    <col min="2830" max="2830" width="3.625" style="73" customWidth="1"/>
    <col min="2831" max="2831" width="13.25" style="73" customWidth="1"/>
    <col min="2832" max="2832" width="8.75" style="73" customWidth="1"/>
    <col min="2833" max="2833" width="16.75" style="73" customWidth="1"/>
    <col min="2834" max="2834" width="9.75" style="73" customWidth="1"/>
    <col min="2835" max="2835" width="1.375" style="73" customWidth="1"/>
    <col min="2836" max="2836" width="1.25" style="73" customWidth="1"/>
    <col min="2837" max="2837" width="11" style="73"/>
    <col min="2838" max="2838" width="10" style="73" customWidth="1"/>
    <col min="2839" max="2839" width="11.375" style="73" customWidth="1"/>
    <col min="2840" max="2840" width="7.625" style="73" customWidth="1"/>
    <col min="2841" max="2841" width="13" style="73" customWidth="1"/>
    <col min="2842" max="3084" width="11" style="73"/>
    <col min="3085" max="3085" width="13.375" style="73" customWidth="1"/>
    <col min="3086" max="3086" width="3.625" style="73" customWidth="1"/>
    <col min="3087" max="3087" width="13.25" style="73" customWidth="1"/>
    <col min="3088" max="3088" width="8.75" style="73" customWidth="1"/>
    <col min="3089" max="3089" width="16.75" style="73" customWidth="1"/>
    <col min="3090" max="3090" width="9.75" style="73" customWidth="1"/>
    <col min="3091" max="3091" width="1.375" style="73" customWidth="1"/>
    <col min="3092" max="3092" width="1.25" style="73" customWidth="1"/>
    <col min="3093" max="3093" width="11" style="73"/>
    <col min="3094" max="3094" width="10" style="73" customWidth="1"/>
    <col min="3095" max="3095" width="11.375" style="73" customWidth="1"/>
    <col min="3096" max="3096" width="7.625" style="73" customWidth="1"/>
    <col min="3097" max="3097" width="13" style="73" customWidth="1"/>
    <col min="3098" max="3340" width="11" style="73"/>
    <col min="3341" max="3341" width="13.375" style="73" customWidth="1"/>
    <col min="3342" max="3342" width="3.625" style="73" customWidth="1"/>
    <col min="3343" max="3343" width="13.25" style="73" customWidth="1"/>
    <col min="3344" max="3344" width="8.75" style="73" customWidth="1"/>
    <col min="3345" max="3345" width="16.75" style="73" customWidth="1"/>
    <col min="3346" max="3346" width="9.75" style="73" customWidth="1"/>
    <col min="3347" max="3347" width="1.375" style="73" customWidth="1"/>
    <col min="3348" max="3348" width="1.25" style="73" customWidth="1"/>
    <col min="3349" max="3349" width="11" style="73"/>
    <col min="3350" max="3350" width="10" style="73" customWidth="1"/>
    <col min="3351" max="3351" width="11.375" style="73" customWidth="1"/>
    <col min="3352" max="3352" width="7.625" style="73" customWidth="1"/>
    <col min="3353" max="3353" width="13" style="73" customWidth="1"/>
    <col min="3354" max="3596" width="11" style="73"/>
    <col min="3597" max="3597" width="13.375" style="73" customWidth="1"/>
    <col min="3598" max="3598" width="3.625" style="73" customWidth="1"/>
    <col min="3599" max="3599" width="13.25" style="73" customWidth="1"/>
    <col min="3600" max="3600" width="8.75" style="73" customWidth="1"/>
    <col min="3601" max="3601" width="16.75" style="73" customWidth="1"/>
    <col min="3602" max="3602" width="9.75" style="73" customWidth="1"/>
    <col min="3603" max="3603" width="1.375" style="73" customWidth="1"/>
    <col min="3604" max="3604" width="1.25" style="73" customWidth="1"/>
    <col min="3605" max="3605" width="11" style="73"/>
    <col min="3606" max="3606" width="10" style="73" customWidth="1"/>
    <col min="3607" max="3607" width="11.375" style="73" customWidth="1"/>
    <col min="3608" max="3608" width="7.625" style="73" customWidth="1"/>
    <col min="3609" max="3609" width="13" style="73" customWidth="1"/>
    <col min="3610" max="3852" width="11" style="73"/>
    <col min="3853" max="3853" width="13.375" style="73" customWidth="1"/>
    <col min="3854" max="3854" width="3.625" style="73" customWidth="1"/>
    <col min="3855" max="3855" width="13.25" style="73" customWidth="1"/>
    <col min="3856" max="3856" width="8.75" style="73" customWidth="1"/>
    <col min="3857" max="3857" width="16.75" style="73" customWidth="1"/>
    <col min="3858" max="3858" width="9.75" style="73" customWidth="1"/>
    <col min="3859" max="3859" width="1.375" style="73" customWidth="1"/>
    <col min="3860" max="3860" width="1.25" style="73" customWidth="1"/>
    <col min="3861" max="3861" width="11" style="73"/>
    <col min="3862" max="3862" width="10" style="73" customWidth="1"/>
    <col min="3863" max="3863" width="11.375" style="73" customWidth="1"/>
    <col min="3864" max="3864" width="7.625" style="73" customWidth="1"/>
    <col min="3865" max="3865" width="13" style="73" customWidth="1"/>
    <col min="3866" max="4108" width="11" style="73"/>
    <col min="4109" max="4109" width="13.375" style="73" customWidth="1"/>
    <col min="4110" max="4110" width="3.625" style="73" customWidth="1"/>
    <col min="4111" max="4111" width="13.25" style="73" customWidth="1"/>
    <col min="4112" max="4112" width="8.75" style="73" customWidth="1"/>
    <col min="4113" max="4113" width="16.75" style="73" customWidth="1"/>
    <col min="4114" max="4114" width="9.75" style="73" customWidth="1"/>
    <col min="4115" max="4115" width="1.375" style="73" customWidth="1"/>
    <col min="4116" max="4116" width="1.25" style="73" customWidth="1"/>
    <col min="4117" max="4117" width="11" style="73"/>
    <col min="4118" max="4118" width="10" style="73" customWidth="1"/>
    <col min="4119" max="4119" width="11.375" style="73" customWidth="1"/>
    <col min="4120" max="4120" width="7.625" style="73" customWidth="1"/>
    <col min="4121" max="4121" width="13" style="73" customWidth="1"/>
    <col min="4122" max="4364" width="11" style="73"/>
    <col min="4365" max="4365" width="13.375" style="73" customWidth="1"/>
    <col min="4366" max="4366" width="3.625" style="73" customWidth="1"/>
    <col min="4367" max="4367" width="13.25" style="73" customWidth="1"/>
    <col min="4368" max="4368" width="8.75" style="73" customWidth="1"/>
    <col min="4369" max="4369" width="16.75" style="73" customWidth="1"/>
    <col min="4370" max="4370" width="9.75" style="73" customWidth="1"/>
    <col min="4371" max="4371" width="1.375" style="73" customWidth="1"/>
    <col min="4372" max="4372" width="1.25" style="73" customWidth="1"/>
    <col min="4373" max="4373" width="11" style="73"/>
    <col min="4374" max="4374" width="10" style="73" customWidth="1"/>
    <col min="4375" max="4375" width="11.375" style="73" customWidth="1"/>
    <col min="4376" max="4376" width="7.625" style="73" customWidth="1"/>
    <col min="4377" max="4377" width="13" style="73" customWidth="1"/>
    <col min="4378" max="4620" width="11" style="73"/>
    <col min="4621" max="4621" width="13.375" style="73" customWidth="1"/>
    <col min="4622" max="4622" width="3.625" style="73" customWidth="1"/>
    <col min="4623" max="4623" width="13.25" style="73" customWidth="1"/>
    <col min="4624" max="4624" width="8.75" style="73" customWidth="1"/>
    <col min="4625" max="4625" width="16.75" style="73" customWidth="1"/>
    <col min="4626" max="4626" width="9.75" style="73" customWidth="1"/>
    <col min="4627" max="4627" width="1.375" style="73" customWidth="1"/>
    <col min="4628" max="4628" width="1.25" style="73" customWidth="1"/>
    <col min="4629" max="4629" width="11" style="73"/>
    <col min="4630" max="4630" width="10" style="73" customWidth="1"/>
    <col min="4631" max="4631" width="11.375" style="73" customWidth="1"/>
    <col min="4632" max="4632" width="7.625" style="73" customWidth="1"/>
    <col min="4633" max="4633" width="13" style="73" customWidth="1"/>
    <col min="4634" max="4876" width="11" style="73"/>
    <col min="4877" max="4877" width="13.375" style="73" customWidth="1"/>
    <col min="4878" max="4878" width="3.625" style="73" customWidth="1"/>
    <col min="4879" max="4879" width="13.25" style="73" customWidth="1"/>
    <col min="4880" max="4880" width="8.75" style="73" customWidth="1"/>
    <col min="4881" max="4881" width="16.75" style="73" customWidth="1"/>
    <col min="4882" max="4882" width="9.75" style="73" customWidth="1"/>
    <col min="4883" max="4883" width="1.375" style="73" customWidth="1"/>
    <col min="4884" max="4884" width="1.25" style="73" customWidth="1"/>
    <col min="4885" max="4885" width="11" style="73"/>
    <col min="4886" max="4886" width="10" style="73" customWidth="1"/>
    <col min="4887" max="4887" width="11.375" style="73" customWidth="1"/>
    <col min="4888" max="4888" width="7.625" style="73" customWidth="1"/>
    <col min="4889" max="4889" width="13" style="73" customWidth="1"/>
    <col min="4890" max="5132" width="11" style="73"/>
    <col min="5133" max="5133" width="13.375" style="73" customWidth="1"/>
    <col min="5134" max="5134" width="3.625" style="73" customWidth="1"/>
    <col min="5135" max="5135" width="13.25" style="73" customWidth="1"/>
    <col min="5136" max="5136" width="8.75" style="73" customWidth="1"/>
    <col min="5137" max="5137" width="16.75" style="73" customWidth="1"/>
    <col min="5138" max="5138" width="9.75" style="73" customWidth="1"/>
    <col min="5139" max="5139" width="1.375" style="73" customWidth="1"/>
    <col min="5140" max="5140" width="1.25" style="73" customWidth="1"/>
    <col min="5141" max="5141" width="11" style="73"/>
    <col min="5142" max="5142" width="10" style="73" customWidth="1"/>
    <col min="5143" max="5143" width="11.375" style="73" customWidth="1"/>
    <col min="5144" max="5144" width="7.625" style="73" customWidth="1"/>
    <col min="5145" max="5145" width="13" style="73" customWidth="1"/>
    <col min="5146" max="5388" width="11" style="73"/>
    <col min="5389" max="5389" width="13.375" style="73" customWidth="1"/>
    <col min="5390" max="5390" width="3.625" style="73" customWidth="1"/>
    <col min="5391" max="5391" width="13.25" style="73" customWidth="1"/>
    <col min="5392" max="5392" width="8.75" style="73" customWidth="1"/>
    <col min="5393" max="5393" width="16.75" style="73" customWidth="1"/>
    <col min="5394" max="5394" width="9.75" style="73" customWidth="1"/>
    <col min="5395" max="5395" width="1.375" style="73" customWidth="1"/>
    <col min="5396" max="5396" width="1.25" style="73" customWidth="1"/>
    <col min="5397" max="5397" width="11" style="73"/>
    <col min="5398" max="5398" width="10" style="73" customWidth="1"/>
    <col min="5399" max="5399" width="11.375" style="73" customWidth="1"/>
    <col min="5400" max="5400" width="7.625" style="73" customWidth="1"/>
    <col min="5401" max="5401" width="13" style="73" customWidth="1"/>
    <col min="5402" max="5644" width="11" style="73"/>
    <col min="5645" max="5645" width="13.375" style="73" customWidth="1"/>
    <col min="5646" max="5646" width="3.625" style="73" customWidth="1"/>
    <col min="5647" max="5647" width="13.25" style="73" customWidth="1"/>
    <col min="5648" max="5648" width="8.75" style="73" customWidth="1"/>
    <col min="5649" max="5649" width="16.75" style="73" customWidth="1"/>
    <col min="5650" max="5650" width="9.75" style="73" customWidth="1"/>
    <col min="5651" max="5651" width="1.375" style="73" customWidth="1"/>
    <col min="5652" max="5652" width="1.25" style="73" customWidth="1"/>
    <col min="5653" max="5653" width="11" style="73"/>
    <col min="5654" max="5654" width="10" style="73" customWidth="1"/>
    <col min="5655" max="5655" width="11.375" style="73" customWidth="1"/>
    <col min="5656" max="5656" width="7.625" style="73" customWidth="1"/>
    <col min="5657" max="5657" width="13" style="73" customWidth="1"/>
    <col min="5658" max="5900" width="11" style="73"/>
    <col min="5901" max="5901" width="13.375" style="73" customWidth="1"/>
    <col min="5902" max="5902" width="3.625" style="73" customWidth="1"/>
    <col min="5903" max="5903" width="13.25" style="73" customWidth="1"/>
    <col min="5904" max="5904" width="8.75" style="73" customWidth="1"/>
    <col min="5905" max="5905" width="16.75" style="73" customWidth="1"/>
    <col min="5906" max="5906" width="9.75" style="73" customWidth="1"/>
    <col min="5907" max="5907" width="1.375" style="73" customWidth="1"/>
    <col min="5908" max="5908" width="1.25" style="73" customWidth="1"/>
    <col min="5909" max="5909" width="11" style="73"/>
    <col min="5910" max="5910" width="10" style="73" customWidth="1"/>
    <col min="5911" max="5911" width="11.375" style="73" customWidth="1"/>
    <col min="5912" max="5912" width="7.625" style="73" customWidth="1"/>
    <col min="5913" max="5913" width="13" style="73" customWidth="1"/>
    <col min="5914" max="6156" width="11" style="73"/>
    <col min="6157" max="6157" width="13.375" style="73" customWidth="1"/>
    <col min="6158" max="6158" width="3.625" style="73" customWidth="1"/>
    <col min="6159" max="6159" width="13.25" style="73" customWidth="1"/>
    <col min="6160" max="6160" width="8.75" style="73" customWidth="1"/>
    <col min="6161" max="6161" width="16.75" style="73" customWidth="1"/>
    <col min="6162" max="6162" width="9.75" style="73" customWidth="1"/>
    <col min="6163" max="6163" width="1.375" style="73" customWidth="1"/>
    <col min="6164" max="6164" width="1.25" style="73" customWidth="1"/>
    <col min="6165" max="6165" width="11" style="73"/>
    <col min="6166" max="6166" width="10" style="73" customWidth="1"/>
    <col min="6167" max="6167" width="11.375" style="73" customWidth="1"/>
    <col min="6168" max="6168" width="7.625" style="73" customWidth="1"/>
    <col min="6169" max="6169" width="13" style="73" customWidth="1"/>
    <col min="6170" max="6412" width="11" style="73"/>
    <col min="6413" max="6413" width="13.375" style="73" customWidth="1"/>
    <col min="6414" max="6414" width="3.625" style="73" customWidth="1"/>
    <col min="6415" max="6415" width="13.25" style="73" customWidth="1"/>
    <col min="6416" max="6416" width="8.75" style="73" customWidth="1"/>
    <col min="6417" max="6417" width="16.75" style="73" customWidth="1"/>
    <col min="6418" max="6418" width="9.75" style="73" customWidth="1"/>
    <col min="6419" max="6419" width="1.375" style="73" customWidth="1"/>
    <col min="6420" max="6420" width="1.25" style="73" customWidth="1"/>
    <col min="6421" max="6421" width="11" style="73"/>
    <col min="6422" max="6422" width="10" style="73" customWidth="1"/>
    <col min="6423" max="6423" width="11.375" style="73" customWidth="1"/>
    <col min="6424" max="6424" width="7.625" style="73" customWidth="1"/>
    <col min="6425" max="6425" width="13" style="73" customWidth="1"/>
    <col min="6426" max="6668" width="11" style="73"/>
    <col min="6669" max="6669" width="13.375" style="73" customWidth="1"/>
    <col min="6670" max="6670" width="3.625" style="73" customWidth="1"/>
    <col min="6671" max="6671" width="13.25" style="73" customWidth="1"/>
    <col min="6672" max="6672" width="8.75" style="73" customWidth="1"/>
    <col min="6673" max="6673" width="16.75" style="73" customWidth="1"/>
    <col min="6674" max="6674" width="9.75" style="73" customWidth="1"/>
    <col min="6675" max="6675" width="1.375" style="73" customWidth="1"/>
    <col min="6676" max="6676" width="1.25" style="73" customWidth="1"/>
    <col min="6677" max="6677" width="11" style="73"/>
    <col min="6678" max="6678" width="10" style="73" customWidth="1"/>
    <col min="6679" max="6679" width="11.375" style="73" customWidth="1"/>
    <col min="6680" max="6680" width="7.625" style="73" customWidth="1"/>
    <col min="6681" max="6681" width="13" style="73" customWidth="1"/>
    <col min="6682" max="6924" width="11" style="73"/>
    <col min="6925" max="6925" width="13.375" style="73" customWidth="1"/>
    <col min="6926" max="6926" width="3.625" style="73" customWidth="1"/>
    <col min="6927" max="6927" width="13.25" style="73" customWidth="1"/>
    <col min="6928" max="6928" width="8.75" style="73" customWidth="1"/>
    <col min="6929" max="6929" width="16.75" style="73" customWidth="1"/>
    <col min="6930" max="6930" width="9.75" style="73" customWidth="1"/>
    <col min="6931" max="6931" width="1.375" style="73" customWidth="1"/>
    <col min="6932" max="6932" width="1.25" style="73" customWidth="1"/>
    <col min="6933" max="6933" width="11" style="73"/>
    <col min="6934" max="6934" width="10" style="73" customWidth="1"/>
    <col min="6935" max="6935" width="11.375" style="73" customWidth="1"/>
    <col min="6936" max="6936" width="7.625" style="73" customWidth="1"/>
    <col min="6937" max="6937" width="13" style="73" customWidth="1"/>
    <col min="6938" max="7180" width="11" style="73"/>
    <col min="7181" max="7181" width="13.375" style="73" customWidth="1"/>
    <col min="7182" max="7182" width="3.625" style="73" customWidth="1"/>
    <col min="7183" max="7183" width="13.25" style="73" customWidth="1"/>
    <col min="7184" max="7184" width="8.75" style="73" customWidth="1"/>
    <col min="7185" max="7185" width="16.75" style="73" customWidth="1"/>
    <col min="7186" max="7186" width="9.75" style="73" customWidth="1"/>
    <col min="7187" max="7187" width="1.375" style="73" customWidth="1"/>
    <col min="7188" max="7188" width="1.25" style="73" customWidth="1"/>
    <col min="7189" max="7189" width="11" style="73"/>
    <col min="7190" max="7190" width="10" style="73" customWidth="1"/>
    <col min="7191" max="7191" width="11.375" style="73" customWidth="1"/>
    <col min="7192" max="7192" width="7.625" style="73" customWidth="1"/>
    <col min="7193" max="7193" width="13" style="73" customWidth="1"/>
    <col min="7194" max="7436" width="11" style="73"/>
    <col min="7437" max="7437" width="13.375" style="73" customWidth="1"/>
    <col min="7438" max="7438" width="3.625" style="73" customWidth="1"/>
    <col min="7439" max="7439" width="13.25" style="73" customWidth="1"/>
    <col min="7440" max="7440" width="8.75" style="73" customWidth="1"/>
    <col min="7441" max="7441" width="16.75" style="73" customWidth="1"/>
    <col min="7442" max="7442" width="9.75" style="73" customWidth="1"/>
    <col min="7443" max="7443" width="1.375" style="73" customWidth="1"/>
    <col min="7444" max="7444" width="1.25" style="73" customWidth="1"/>
    <col min="7445" max="7445" width="11" style="73"/>
    <col min="7446" max="7446" width="10" style="73" customWidth="1"/>
    <col min="7447" max="7447" width="11.375" style="73" customWidth="1"/>
    <col min="7448" max="7448" width="7.625" style="73" customWidth="1"/>
    <col min="7449" max="7449" width="13" style="73" customWidth="1"/>
    <col min="7450" max="7692" width="11" style="73"/>
    <col min="7693" max="7693" width="13.375" style="73" customWidth="1"/>
    <col min="7694" max="7694" width="3.625" style="73" customWidth="1"/>
    <col min="7695" max="7695" width="13.25" style="73" customWidth="1"/>
    <col min="7696" max="7696" width="8.75" style="73" customWidth="1"/>
    <col min="7697" max="7697" width="16.75" style="73" customWidth="1"/>
    <col min="7698" max="7698" width="9.75" style="73" customWidth="1"/>
    <col min="7699" max="7699" width="1.375" style="73" customWidth="1"/>
    <col min="7700" max="7700" width="1.25" style="73" customWidth="1"/>
    <col min="7701" max="7701" width="11" style="73"/>
    <col min="7702" max="7702" width="10" style="73" customWidth="1"/>
    <col min="7703" max="7703" width="11.375" style="73" customWidth="1"/>
    <col min="7704" max="7704" width="7.625" style="73" customWidth="1"/>
    <col min="7705" max="7705" width="13" style="73" customWidth="1"/>
    <col min="7706" max="7948" width="11" style="73"/>
    <col min="7949" max="7949" width="13.375" style="73" customWidth="1"/>
    <col min="7950" max="7950" width="3.625" style="73" customWidth="1"/>
    <col min="7951" max="7951" width="13.25" style="73" customWidth="1"/>
    <col min="7952" max="7952" width="8.75" style="73" customWidth="1"/>
    <col min="7953" max="7953" width="16.75" style="73" customWidth="1"/>
    <col min="7954" max="7954" width="9.75" style="73" customWidth="1"/>
    <col min="7955" max="7955" width="1.375" style="73" customWidth="1"/>
    <col min="7956" max="7956" width="1.25" style="73" customWidth="1"/>
    <col min="7957" max="7957" width="11" style="73"/>
    <col min="7958" max="7958" width="10" style="73" customWidth="1"/>
    <col min="7959" max="7959" width="11.375" style="73" customWidth="1"/>
    <col min="7960" max="7960" width="7.625" style="73" customWidth="1"/>
    <col min="7961" max="7961" width="13" style="73" customWidth="1"/>
    <col min="7962" max="8204" width="11" style="73"/>
    <col min="8205" max="8205" width="13.375" style="73" customWidth="1"/>
    <col min="8206" max="8206" width="3.625" style="73" customWidth="1"/>
    <col min="8207" max="8207" width="13.25" style="73" customWidth="1"/>
    <col min="8208" max="8208" width="8.75" style="73" customWidth="1"/>
    <col min="8209" max="8209" width="16.75" style="73" customWidth="1"/>
    <col min="8210" max="8210" width="9.75" style="73" customWidth="1"/>
    <col min="8211" max="8211" width="1.375" style="73" customWidth="1"/>
    <col min="8212" max="8212" width="1.25" style="73" customWidth="1"/>
    <col min="8213" max="8213" width="11" style="73"/>
    <col min="8214" max="8214" width="10" style="73" customWidth="1"/>
    <col min="8215" max="8215" width="11.375" style="73" customWidth="1"/>
    <col min="8216" max="8216" width="7.625" style="73" customWidth="1"/>
    <col min="8217" max="8217" width="13" style="73" customWidth="1"/>
    <col min="8218" max="8460" width="11" style="73"/>
    <col min="8461" max="8461" width="13.375" style="73" customWidth="1"/>
    <col min="8462" max="8462" width="3.625" style="73" customWidth="1"/>
    <col min="8463" max="8463" width="13.25" style="73" customWidth="1"/>
    <col min="8464" max="8464" width="8.75" style="73" customWidth="1"/>
    <col min="8465" max="8465" width="16.75" style="73" customWidth="1"/>
    <col min="8466" max="8466" width="9.75" style="73" customWidth="1"/>
    <col min="8467" max="8467" width="1.375" style="73" customWidth="1"/>
    <col min="8468" max="8468" width="1.25" style="73" customWidth="1"/>
    <col min="8469" max="8469" width="11" style="73"/>
    <col min="8470" max="8470" width="10" style="73" customWidth="1"/>
    <col min="8471" max="8471" width="11.375" style="73" customWidth="1"/>
    <col min="8472" max="8472" width="7.625" style="73" customWidth="1"/>
    <col min="8473" max="8473" width="13" style="73" customWidth="1"/>
    <col min="8474" max="8716" width="11" style="73"/>
    <col min="8717" max="8717" width="13.375" style="73" customWidth="1"/>
    <col min="8718" max="8718" width="3.625" style="73" customWidth="1"/>
    <col min="8719" max="8719" width="13.25" style="73" customWidth="1"/>
    <col min="8720" max="8720" width="8.75" style="73" customWidth="1"/>
    <col min="8721" max="8721" width="16.75" style="73" customWidth="1"/>
    <col min="8722" max="8722" width="9.75" style="73" customWidth="1"/>
    <col min="8723" max="8723" width="1.375" style="73" customWidth="1"/>
    <col min="8724" max="8724" width="1.25" style="73" customWidth="1"/>
    <col min="8725" max="8725" width="11" style="73"/>
    <col min="8726" max="8726" width="10" style="73" customWidth="1"/>
    <col min="8727" max="8727" width="11.375" style="73" customWidth="1"/>
    <col min="8728" max="8728" width="7.625" style="73" customWidth="1"/>
    <col min="8729" max="8729" width="13" style="73" customWidth="1"/>
    <col min="8730" max="8972" width="11" style="73"/>
    <col min="8973" max="8973" width="13.375" style="73" customWidth="1"/>
    <col min="8974" max="8974" width="3.625" style="73" customWidth="1"/>
    <col min="8975" max="8975" width="13.25" style="73" customWidth="1"/>
    <col min="8976" max="8976" width="8.75" style="73" customWidth="1"/>
    <col min="8977" max="8977" width="16.75" style="73" customWidth="1"/>
    <col min="8978" max="8978" width="9.75" style="73" customWidth="1"/>
    <col min="8979" max="8979" width="1.375" style="73" customWidth="1"/>
    <col min="8980" max="8980" width="1.25" style="73" customWidth="1"/>
    <col min="8981" max="8981" width="11" style="73"/>
    <col min="8982" max="8982" width="10" style="73" customWidth="1"/>
    <col min="8983" max="8983" width="11.375" style="73" customWidth="1"/>
    <col min="8984" max="8984" width="7.625" style="73" customWidth="1"/>
    <col min="8985" max="8985" width="13" style="73" customWidth="1"/>
    <col min="8986" max="9228" width="11" style="73"/>
    <col min="9229" max="9229" width="13.375" style="73" customWidth="1"/>
    <col min="9230" max="9230" width="3.625" style="73" customWidth="1"/>
    <col min="9231" max="9231" width="13.25" style="73" customWidth="1"/>
    <col min="9232" max="9232" width="8.75" style="73" customWidth="1"/>
    <col min="9233" max="9233" width="16.75" style="73" customWidth="1"/>
    <col min="9234" max="9234" width="9.75" style="73" customWidth="1"/>
    <col min="9235" max="9235" width="1.375" style="73" customWidth="1"/>
    <col min="9236" max="9236" width="1.25" style="73" customWidth="1"/>
    <col min="9237" max="9237" width="11" style="73"/>
    <col min="9238" max="9238" width="10" style="73" customWidth="1"/>
    <col min="9239" max="9239" width="11.375" style="73" customWidth="1"/>
    <col min="9240" max="9240" width="7.625" style="73" customWidth="1"/>
    <col min="9241" max="9241" width="13" style="73" customWidth="1"/>
    <col min="9242" max="9484" width="11" style="73"/>
    <col min="9485" max="9485" width="13.375" style="73" customWidth="1"/>
    <col min="9486" max="9486" width="3.625" style="73" customWidth="1"/>
    <col min="9487" max="9487" width="13.25" style="73" customWidth="1"/>
    <col min="9488" max="9488" width="8.75" style="73" customWidth="1"/>
    <col min="9489" max="9489" width="16.75" style="73" customWidth="1"/>
    <col min="9490" max="9490" width="9.75" style="73" customWidth="1"/>
    <col min="9491" max="9491" width="1.375" style="73" customWidth="1"/>
    <col min="9492" max="9492" width="1.25" style="73" customWidth="1"/>
    <col min="9493" max="9493" width="11" style="73"/>
    <col min="9494" max="9494" width="10" style="73" customWidth="1"/>
    <col min="9495" max="9495" width="11.375" style="73" customWidth="1"/>
    <col min="9496" max="9496" width="7.625" style="73" customWidth="1"/>
    <col min="9497" max="9497" width="13" style="73" customWidth="1"/>
    <col min="9498" max="9740" width="11" style="73"/>
    <col min="9741" max="9741" width="13.375" style="73" customWidth="1"/>
    <col min="9742" max="9742" width="3.625" style="73" customWidth="1"/>
    <col min="9743" max="9743" width="13.25" style="73" customWidth="1"/>
    <col min="9744" max="9744" width="8.75" style="73" customWidth="1"/>
    <col min="9745" max="9745" width="16.75" style="73" customWidth="1"/>
    <col min="9746" max="9746" width="9.75" style="73" customWidth="1"/>
    <col min="9747" max="9747" width="1.375" style="73" customWidth="1"/>
    <col min="9748" max="9748" width="1.25" style="73" customWidth="1"/>
    <col min="9749" max="9749" width="11" style="73"/>
    <col min="9750" max="9750" width="10" style="73" customWidth="1"/>
    <col min="9751" max="9751" width="11.375" style="73" customWidth="1"/>
    <col min="9752" max="9752" width="7.625" style="73" customWidth="1"/>
    <col min="9753" max="9753" width="13" style="73" customWidth="1"/>
    <col min="9754" max="9996" width="11" style="73"/>
    <col min="9997" max="9997" width="13.375" style="73" customWidth="1"/>
    <col min="9998" max="9998" width="3.625" style="73" customWidth="1"/>
    <col min="9999" max="9999" width="13.25" style="73" customWidth="1"/>
    <col min="10000" max="10000" width="8.75" style="73" customWidth="1"/>
    <col min="10001" max="10001" width="16.75" style="73" customWidth="1"/>
    <col min="10002" max="10002" width="9.75" style="73" customWidth="1"/>
    <col min="10003" max="10003" width="1.375" style="73" customWidth="1"/>
    <col min="10004" max="10004" width="1.25" style="73" customWidth="1"/>
    <col min="10005" max="10005" width="11" style="73"/>
    <col min="10006" max="10006" width="10" style="73" customWidth="1"/>
    <col min="10007" max="10007" width="11.375" style="73" customWidth="1"/>
    <col min="10008" max="10008" width="7.625" style="73" customWidth="1"/>
    <col min="10009" max="10009" width="13" style="73" customWidth="1"/>
    <col min="10010" max="10252" width="11" style="73"/>
    <col min="10253" max="10253" width="13.375" style="73" customWidth="1"/>
    <col min="10254" max="10254" width="3.625" style="73" customWidth="1"/>
    <col min="10255" max="10255" width="13.25" style="73" customWidth="1"/>
    <col min="10256" max="10256" width="8.75" style="73" customWidth="1"/>
    <col min="10257" max="10257" width="16.75" style="73" customWidth="1"/>
    <col min="10258" max="10258" width="9.75" style="73" customWidth="1"/>
    <col min="10259" max="10259" width="1.375" style="73" customWidth="1"/>
    <col min="10260" max="10260" width="1.25" style="73" customWidth="1"/>
    <col min="10261" max="10261" width="11" style="73"/>
    <col min="10262" max="10262" width="10" style="73" customWidth="1"/>
    <col min="10263" max="10263" width="11.375" style="73" customWidth="1"/>
    <col min="10264" max="10264" width="7.625" style="73" customWidth="1"/>
    <col min="10265" max="10265" width="13" style="73" customWidth="1"/>
    <col min="10266" max="10508" width="11" style="73"/>
    <col min="10509" max="10509" width="13.375" style="73" customWidth="1"/>
    <col min="10510" max="10510" width="3.625" style="73" customWidth="1"/>
    <col min="10511" max="10511" width="13.25" style="73" customWidth="1"/>
    <col min="10512" max="10512" width="8.75" style="73" customWidth="1"/>
    <col min="10513" max="10513" width="16.75" style="73" customWidth="1"/>
    <col min="10514" max="10514" width="9.75" style="73" customWidth="1"/>
    <col min="10515" max="10515" width="1.375" style="73" customWidth="1"/>
    <col min="10516" max="10516" width="1.25" style="73" customWidth="1"/>
    <col min="10517" max="10517" width="11" style="73"/>
    <col min="10518" max="10518" width="10" style="73" customWidth="1"/>
    <col min="10519" max="10519" width="11.375" style="73" customWidth="1"/>
    <col min="10520" max="10520" width="7.625" style="73" customWidth="1"/>
    <col min="10521" max="10521" width="13" style="73" customWidth="1"/>
    <col min="10522" max="10764" width="11" style="73"/>
    <col min="10765" max="10765" width="13.375" style="73" customWidth="1"/>
    <col min="10766" max="10766" width="3.625" style="73" customWidth="1"/>
    <col min="10767" max="10767" width="13.25" style="73" customWidth="1"/>
    <col min="10768" max="10768" width="8.75" style="73" customWidth="1"/>
    <col min="10769" max="10769" width="16.75" style="73" customWidth="1"/>
    <col min="10770" max="10770" width="9.75" style="73" customWidth="1"/>
    <col min="10771" max="10771" width="1.375" style="73" customWidth="1"/>
    <col min="10772" max="10772" width="1.25" style="73" customWidth="1"/>
    <col min="10773" max="10773" width="11" style="73"/>
    <col min="10774" max="10774" width="10" style="73" customWidth="1"/>
    <col min="10775" max="10775" width="11.375" style="73" customWidth="1"/>
    <col min="10776" max="10776" width="7.625" style="73" customWidth="1"/>
    <col min="10777" max="10777" width="13" style="73" customWidth="1"/>
    <col min="10778" max="11020" width="11" style="73"/>
    <col min="11021" max="11021" width="13.375" style="73" customWidth="1"/>
    <col min="11022" max="11022" width="3.625" style="73" customWidth="1"/>
    <col min="11023" max="11023" width="13.25" style="73" customWidth="1"/>
    <col min="11024" max="11024" width="8.75" style="73" customWidth="1"/>
    <col min="11025" max="11025" width="16.75" style="73" customWidth="1"/>
    <col min="11026" max="11026" width="9.75" style="73" customWidth="1"/>
    <col min="11027" max="11027" width="1.375" style="73" customWidth="1"/>
    <col min="11028" max="11028" width="1.25" style="73" customWidth="1"/>
    <col min="11029" max="11029" width="11" style="73"/>
    <col min="11030" max="11030" width="10" style="73" customWidth="1"/>
    <col min="11031" max="11031" width="11.375" style="73" customWidth="1"/>
    <col min="11032" max="11032" width="7.625" style="73" customWidth="1"/>
    <col min="11033" max="11033" width="13" style="73" customWidth="1"/>
    <col min="11034" max="11276" width="11" style="73"/>
    <col min="11277" max="11277" width="13.375" style="73" customWidth="1"/>
    <col min="11278" max="11278" width="3.625" style="73" customWidth="1"/>
    <col min="11279" max="11279" width="13.25" style="73" customWidth="1"/>
    <col min="11280" max="11280" width="8.75" style="73" customWidth="1"/>
    <col min="11281" max="11281" width="16.75" style="73" customWidth="1"/>
    <col min="11282" max="11282" width="9.75" style="73" customWidth="1"/>
    <col min="11283" max="11283" width="1.375" style="73" customWidth="1"/>
    <col min="11284" max="11284" width="1.25" style="73" customWidth="1"/>
    <col min="11285" max="11285" width="11" style="73"/>
    <col min="11286" max="11286" width="10" style="73" customWidth="1"/>
    <col min="11287" max="11287" width="11.375" style="73" customWidth="1"/>
    <col min="11288" max="11288" width="7.625" style="73" customWidth="1"/>
    <col min="11289" max="11289" width="13" style="73" customWidth="1"/>
    <col min="11290" max="11532" width="11" style="73"/>
    <col min="11533" max="11533" width="13.375" style="73" customWidth="1"/>
    <col min="11534" max="11534" width="3.625" style="73" customWidth="1"/>
    <col min="11535" max="11535" width="13.25" style="73" customWidth="1"/>
    <col min="11536" max="11536" width="8.75" style="73" customWidth="1"/>
    <col min="11537" max="11537" width="16.75" style="73" customWidth="1"/>
    <col min="11538" max="11538" width="9.75" style="73" customWidth="1"/>
    <col min="11539" max="11539" width="1.375" style="73" customWidth="1"/>
    <col min="11540" max="11540" width="1.25" style="73" customWidth="1"/>
    <col min="11541" max="11541" width="11" style="73"/>
    <col min="11542" max="11542" width="10" style="73" customWidth="1"/>
    <col min="11543" max="11543" width="11.375" style="73" customWidth="1"/>
    <col min="11544" max="11544" width="7.625" style="73" customWidth="1"/>
    <col min="11545" max="11545" width="13" style="73" customWidth="1"/>
    <col min="11546" max="11788" width="11" style="73"/>
    <col min="11789" max="11789" width="13.375" style="73" customWidth="1"/>
    <col min="11790" max="11790" width="3.625" style="73" customWidth="1"/>
    <col min="11791" max="11791" width="13.25" style="73" customWidth="1"/>
    <col min="11792" max="11792" width="8.75" style="73" customWidth="1"/>
    <col min="11793" max="11793" width="16.75" style="73" customWidth="1"/>
    <col min="11794" max="11794" width="9.75" style="73" customWidth="1"/>
    <col min="11795" max="11795" width="1.375" style="73" customWidth="1"/>
    <col min="11796" max="11796" width="1.25" style="73" customWidth="1"/>
    <col min="11797" max="11797" width="11" style="73"/>
    <col min="11798" max="11798" width="10" style="73" customWidth="1"/>
    <col min="11799" max="11799" width="11.375" style="73" customWidth="1"/>
    <col min="11800" max="11800" width="7.625" style="73" customWidth="1"/>
    <col min="11801" max="11801" width="13" style="73" customWidth="1"/>
    <col min="11802" max="12044" width="11" style="73"/>
    <col min="12045" max="12045" width="13.375" style="73" customWidth="1"/>
    <col min="12046" max="12046" width="3.625" style="73" customWidth="1"/>
    <col min="12047" max="12047" width="13.25" style="73" customWidth="1"/>
    <col min="12048" max="12048" width="8.75" style="73" customWidth="1"/>
    <col min="12049" max="12049" width="16.75" style="73" customWidth="1"/>
    <col min="12050" max="12050" width="9.75" style="73" customWidth="1"/>
    <col min="12051" max="12051" width="1.375" style="73" customWidth="1"/>
    <col min="12052" max="12052" width="1.25" style="73" customWidth="1"/>
    <col min="12053" max="12053" width="11" style="73"/>
    <col min="12054" max="12054" width="10" style="73" customWidth="1"/>
    <col min="12055" max="12055" width="11.375" style="73" customWidth="1"/>
    <col min="12056" max="12056" width="7.625" style="73" customWidth="1"/>
    <col min="12057" max="12057" width="13" style="73" customWidth="1"/>
    <col min="12058" max="12300" width="11" style="73"/>
    <col min="12301" max="12301" width="13.375" style="73" customWidth="1"/>
    <col min="12302" max="12302" width="3.625" style="73" customWidth="1"/>
    <col min="12303" max="12303" width="13.25" style="73" customWidth="1"/>
    <col min="12304" max="12304" width="8.75" style="73" customWidth="1"/>
    <col min="12305" max="12305" width="16.75" style="73" customWidth="1"/>
    <col min="12306" max="12306" width="9.75" style="73" customWidth="1"/>
    <col min="12307" max="12307" width="1.375" style="73" customWidth="1"/>
    <col min="12308" max="12308" width="1.25" style="73" customWidth="1"/>
    <col min="12309" max="12309" width="11" style="73"/>
    <col min="12310" max="12310" width="10" style="73" customWidth="1"/>
    <col min="12311" max="12311" width="11.375" style="73" customWidth="1"/>
    <col min="12312" max="12312" width="7.625" style="73" customWidth="1"/>
    <col min="12313" max="12313" width="13" style="73" customWidth="1"/>
    <col min="12314" max="12556" width="11" style="73"/>
    <col min="12557" max="12557" width="13.375" style="73" customWidth="1"/>
    <col min="12558" max="12558" width="3.625" style="73" customWidth="1"/>
    <col min="12559" max="12559" width="13.25" style="73" customWidth="1"/>
    <col min="12560" max="12560" width="8.75" style="73" customWidth="1"/>
    <col min="12561" max="12561" width="16.75" style="73" customWidth="1"/>
    <col min="12562" max="12562" width="9.75" style="73" customWidth="1"/>
    <col min="12563" max="12563" width="1.375" style="73" customWidth="1"/>
    <col min="12564" max="12564" width="1.25" style="73" customWidth="1"/>
    <col min="12565" max="12565" width="11" style="73"/>
    <col min="12566" max="12566" width="10" style="73" customWidth="1"/>
    <col min="12567" max="12567" width="11.375" style="73" customWidth="1"/>
    <col min="12568" max="12568" width="7.625" style="73" customWidth="1"/>
    <col min="12569" max="12569" width="13" style="73" customWidth="1"/>
    <col min="12570" max="12812" width="11" style="73"/>
    <col min="12813" max="12813" width="13.375" style="73" customWidth="1"/>
    <col min="12814" max="12814" width="3.625" style="73" customWidth="1"/>
    <col min="12815" max="12815" width="13.25" style="73" customWidth="1"/>
    <col min="12816" max="12816" width="8.75" style="73" customWidth="1"/>
    <col min="12817" max="12817" width="16.75" style="73" customWidth="1"/>
    <col min="12818" max="12818" width="9.75" style="73" customWidth="1"/>
    <col min="12819" max="12819" width="1.375" style="73" customWidth="1"/>
    <col min="12820" max="12820" width="1.25" style="73" customWidth="1"/>
    <col min="12821" max="12821" width="11" style="73"/>
    <col min="12822" max="12822" width="10" style="73" customWidth="1"/>
    <col min="12823" max="12823" width="11.375" style="73" customWidth="1"/>
    <col min="12824" max="12824" width="7.625" style="73" customWidth="1"/>
    <col min="12825" max="12825" width="13" style="73" customWidth="1"/>
    <col min="12826" max="13068" width="11" style="73"/>
    <col min="13069" max="13069" width="13.375" style="73" customWidth="1"/>
    <col min="13070" max="13070" width="3.625" style="73" customWidth="1"/>
    <col min="13071" max="13071" width="13.25" style="73" customWidth="1"/>
    <col min="13072" max="13072" width="8.75" style="73" customWidth="1"/>
    <col min="13073" max="13073" width="16.75" style="73" customWidth="1"/>
    <col min="13074" max="13074" width="9.75" style="73" customWidth="1"/>
    <col min="13075" max="13075" width="1.375" style="73" customWidth="1"/>
    <col min="13076" max="13076" width="1.25" style="73" customWidth="1"/>
    <col min="13077" max="13077" width="11" style="73"/>
    <col min="13078" max="13078" width="10" style="73" customWidth="1"/>
    <col min="13079" max="13079" width="11.375" style="73" customWidth="1"/>
    <col min="13080" max="13080" width="7.625" style="73" customWidth="1"/>
    <col min="13081" max="13081" width="13" style="73" customWidth="1"/>
    <col min="13082" max="13324" width="11" style="73"/>
    <col min="13325" max="13325" width="13.375" style="73" customWidth="1"/>
    <col min="13326" max="13326" width="3.625" style="73" customWidth="1"/>
    <col min="13327" max="13327" width="13.25" style="73" customWidth="1"/>
    <col min="13328" max="13328" width="8.75" style="73" customWidth="1"/>
    <col min="13329" max="13329" width="16.75" style="73" customWidth="1"/>
    <col min="13330" max="13330" width="9.75" style="73" customWidth="1"/>
    <col min="13331" max="13331" width="1.375" style="73" customWidth="1"/>
    <col min="13332" max="13332" width="1.25" style="73" customWidth="1"/>
    <col min="13333" max="13333" width="11" style="73"/>
    <col min="13334" max="13334" width="10" style="73" customWidth="1"/>
    <col min="13335" max="13335" width="11.375" style="73" customWidth="1"/>
    <col min="13336" max="13336" width="7.625" style="73" customWidth="1"/>
    <col min="13337" max="13337" width="13" style="73" customWidth="1"/>
    <col min="13338" max="13580" width="11" style="73"/>
    <col min="13581" max="13581" width="13.375" style="73" customWidth="1"/>
    <col min="13582" max="13582" width="3.625" style="73" customWidth="1"/>
    <col min="13583" max="13583" width="13.25" style="73" customWidth="1"/>
    <col min="13584" max="13584" width="8.75" style="73" customWidth="1"/>
    <col min="13585" max="13585" width="16.75" style="73" customWidth="1"/>
    <col min="13586" max="13586" width="9.75" style="73" customWidth="1"/>
    <col min="13587" max="13587" width="1.375" style="73" customWidth="1"/>
    <col min="13588" max="13588" width="1.25" style="73" customWidth="1"/>
    <col min="13589" max="13589" width="11" style="73"/>
    <col min="13590" max="13590" width="10" style="73" customWidth="1"/>
    <col min="13591" max="13591" width="11.375" style="73" customWidth="1"/>
    <col min="13592" max="13592" width="7.625" style="73" customWidth="1"/>
    <col min="13593" max="13593" width="13" style="73" customWidth="1"/>
    <col min="13594" max="13836" width="11" style="73"/>
    <col min="13837" max="13837" width="13.375" style="73" customWidth="1"/>
    <col min="13838" max="13838" width="3.625" style="73" customWidth="1"/>
    <col min="13839" max="13839" width="13.25" style="73" customWidth="1"/>
    <col min="13840" max="13840" width="8.75" style="73" customWidth="1"/>
    <col min="13841" max="13841" width="16.75" style="73" customWidth="1"/>
    <col min="13842" max="13842" width="9.75" style="73" customWidth="1"/>
    <col min="13843" max="13843" width="1.375" style="73" customWidth="1"/>
    <col min="13844" max="13844" width="1.25" style="73" customWidth="1"/>
    <col min="13845" max="13845" width="11" style="73"/>
    <col min="13846" max="13846" width="10" style="73" customWidth="1"/>
    <col min="13847" max="13847" width="11.375" style="73" customWidth="1"/>
    <col min="13848" max="13848" width="7.625" style="73" customWidth="1"/>
    <col min="13849" max="13849" width="13" style="73" customWidth="1"/>
    <col min="13850" max="14092" width="11" style="73"/>
    <col min="14093" max="14093" width="13.375" style="73" customWidth="1"/>
    <col min="14094" max="14094" width="3.625" style="73" customWidth="1"/>
    <col min="14095" max="14095" width="13.25" style="73" customWidth="1"/>
    <col min="14096" max="14096" width="8.75" style="73" customWidth="1"/>
    <col min="14097" max="14097" width="16.75" style="73" customWidth="1"/>
    <col min="14098" max="14098" width="9.75" style="73" customWidth="1"/>
    <col min="14099" max="14099" width="1.375" style="73" customWidth="1"/>
    <col min="14100" max="14100" width="1.25" style="73" customWidth="1"/>
    <col min="14101" max="14101" width="11" style="73"/>
    <col min="14102" max="14102" width="10" style="73" customWidth="1"/>
    <col min="14103" max="14103" width="11.375" style="73" customWidth="1"/>
    <col min="14104" max="14104" width="7.625" style="73" customWidth="1"/>
    <col min="14105" max="14105" width="13" style="73" customWidth="1"/>
    <col min="14106" max="14348" width="11" style="73"/>
    <col min="14349" max="14349" width="13.375" style="73" customWidth="1"/>
    <col min="14350" max="14350" width="3.625" style="73" customWidth="1"/>
    <col min="14351" max="14351" width="13.25" style="73" customWidth="1"/>
    <col min="14352" max="14352" width="8.75" style="73" customWidth="1"/>
    <col min="14353" max="14353" width="16.75" style="73" customWidth="1"/>
    <col min="14354" max="14354" width="9.75" style="73" customWidth="1"/>
    <col min="14355" max="14355" width="1.375" style="73" customWidth="1"/>
    <col min="14356" max="14356" width="1.25" style="73" customWidth="1"/>
    <col min="14357" max="14357" width="11" style="73"/>
    <col min="14358" max="14358" width="10" style="73" customWidth="1"/>
    <col min="14359" max="14359" width="11.375" style="73" customWidth="1"/>
    <col min="14360" max="14360" width="7.625" style="73" customWidth="1"/>
    <col min="14361" max="14361" width="13" style="73" customWidth="1"/>
    <col min="14362" max="14604" width="11" style="73"/>
    <col min="14605" max="14605" width="13.375" style="73" customWidth="1"/>
    <col min="14606" max="14606" width="3.625" style="73" customWidth="1"/>
    <col min="14607" max="14607" width="13.25" style="73" customWidth="1"/>
    <col min="14608" max="14608" width="8.75" style="73" customWidth="1"/>
    <col min="14609" max="14609" width="16.75" style="73" customWidth="1"/>
    <col min="14610" max="14610" width="9.75" style="73" customWidth="1"/>
    <col min="14611" max="14611" width="1.375" style="73" customWidth="1"/>
    <col min="14612" max="14612" width="1.25" style="73" customWidth="1"/>
    <col min="14613" max="14613" width="11" style="73"/>
    <col min="14614" max="14614" width="10" style="73" customWidth="1"/>
    <col min="14615" max="14615" width="11.375" style="73" customWidth="1"/>
    <col min="14616" max="14616" width="7.625" style="73" customWidth="1"/>
    <col min="14617" max="14617" width="13" style="73" customWidth="1"/>
    <col min="14618" max="14860" width="11" style="73"/>
    <col min="14861" max="14861" width="13.375" style="73" customWidth="1"/>
    <col min="14862" max="14862" width="3.625" style="73" customWidth="1"/>
    <col min="14863" max="14863" width="13.25" style="73" customWidth="1"/>
    <col min="14864" max="14864" width="8.75" style="73" customWidth="1"/>
    <col min="14865" max="14865" width="16.75" style="73" customWidth="1"/>
    <col min="14866" max="14866" width="9.75" style="73" customWidth="1"/>
    <col min="14867" max="14867" width="1.375" style="73" customWidth="1"/>
    <col min="14868" max="14868" width="1.25" style="73" customWidth="1"/>
    <col min="14869" max="14869" width="11" style="73"/>
    <col min="14870" max="14870" width="10" style="73" customWidth="1"/>
    <col min="14871" max="14871" width="11.375" style="73" customWidth="1"/>
    <col min="14872" max="14872" width="7.625" style="73" customWidth="1"/>
    <col min="14873" max="14873" width="13" style="73" customWidth="1"/>
    <col min="14874" max="15116" width="11" style="73"/>
    <col min="15117" max="15117" width="13.375" style="73" customWidth="1"/>
    <col min="15118" max="15118" width="3.625" style="73" customWidth="1"/>
    <col min="15119" max="15119" width="13.25" style="73" customWidth="1"/>
    <col min="15120" max="15120" width="8.75" style="73" customWidth="1"/>
    <col min="15121" max="15121" width="16.75" style="73" customWidth="1"/>
    <col min="15122" max="15122" width="9.75" style="73" customWidth="1"/>
    <col min="15123" max="15123" width="1.375" style="73" customWidth="1"/>
    <col min="15124" max="15124" width="1.25" style="73" customWidth="1"/>
    <col min="15125" max="15125" width="11" style="73"/>
    <col min="15126" max="15126" width="10" style="73" customWidth="1"/>
    <col min="15127" max="15127" width="11.375" style="73" customWidth="1"/>
    <col min="15128" max="15128" width="7.625" style="73" customWidth="1"/>
    <col min="15129" max="15129" width="13" style="73" customWidth="1"/>
    <col min="15130" max="15372" width="11" style="73"/>
    <col min="15373" max="15373" width="13.375" style="73" customWidth="1"/>
    <col min="15374" max="15374" width="3.625" style="73" customWidth="1"/>
    <col min="15375" max="15375" width="13.25" style="73" customWidth="1"/>
    <col min="15376" max="15376" width="8.75" style="73" customWidth="1"/>
    <col min="15377" max="15377" width="16.75" style="73" customWidth="1"/>
    <col min="15378" max="15378" width="9.75" style="73" customWidth="1"/>
    <col min="15379" max="15379" width="1.375" style="73" customWidth="1"/>
    <col min="15380" max="15380" width="1.25" style="73" customWidth="1"/>
    <col min="15381" max="15381" width="11" style="73"/>
    <col min="15382" max="15382" width="10" style="73" customWidth="1"/>
    <col min="15383" max="15383" width="11.375" style="73" customWidth="1"/>
    <col min="15384" max="15384" width="7.625" style="73" customWidth="1"/>
    <col min="15385" max="15385" width="13" style="73" customWidth="1"/>
    <col min="15386" max="15628" width="11" style="73"/>
    <col min="15629" max="15629" width="13.375" style="73" customWidth="1"/>
    <col min="15630" max="15630" width="3.625" style="73" customWidth="1"/>
    <col min="15631" max="15631" width="13.25" style="73" customWidth="1"/>
    <col min="15632" max="15632" width="8.75" style="73" customWidth="1"/>
    <col min="15633" max="15633" width="16.75" style="73" customWidth="1"/>
    <col min="15634" max="15634" width="9.75" style="73" customWidth="1"/>
    <col min="15635" max="15635" width="1.375" style="73" customWidth="1"/>
    <col min="15636" max="15636" width="1.25" style="73" customWidth="1"/>
    <col min="15637" max="15637" width="11" style="73"/>
    <col min="15638" max="15638" width="10" style="73" customWidth="1"/>
    <col min="15639" max="15639" width="11.375" style="73" customWidth="1"/>
    <col min="15640" max="15640" width="7.625" style="73" customWidth="1"/>
    <col min="15641" max="15641" width="13" style="73" customWidth="1"/>
    <col min="15642" max="15884" width="11" style="73"/>
    <col min="15885" max="15885" width="13.375" style="73" customWidth="1"/>
    <col min="15886" max="15886" width="3.625" style="73" customWidth="1"/>
    <col min="15887" max="15887" width="13.25" style="73" customWidth="1"/>
    <col min="15888" max="15888" width="8.75" style="73" customWidth="1"/>
    <col min="15889" max="15889" width="16.75" style="73" customWidth="1"/>
    <col min="15890" max="15890" width="9.75" style="73" customWidth="1"/>
    <col min="15891" max="15891" width="1.375" style="73" customWidth="1"/>
    <col min="15892" max="15892" width="1.25" style="73" customWidth="1"/>
    <col min="15893" max="15893" width="11" style="73"/>
    <col min="15894" max="15894" width="10" style="73" customWidth="1"/>
    <col min="15895" max="15895" width="11.375" style="73" customWidth="1"/>
    <col min="15896" max="15896" width="7.625" style="73" customWidth="1"/>
    <col min="15897" max="15897" width="13" style="73" customWidth="1"/>
    <col min="15898" max="16140" width="11" style="73"/>
    <col min="16141" max="16141" width="13.375" style="73" customWidth="1"/>
    <col min="16142" max="16142" width="3.625" style="73" customWidth="1"/>
    <col min="16143" max="16143" width="13.25" style="73" customWidth="1"/>
    <col min="16144" max="16144" width="8.75" style="73" customWidth="1"/>
    <col min="16145" max="16145" width="16.75" style="73" customWidth="1"/>
    <col min="16146" max="16146" width="9.75" style="73" customWidth="1"/>
    <col min="16147" max="16147" width="1.375" style="73" customWidth="1"/>
    <col min="16148" max="16148" width="1.25" style="73" customWidth="1"/>
    <col min="16149" max="16149" width="11" style="73"/>
    <col min="16150" max="16150" width="10" style="73" customWidth="1"/>
    <col min="16151" max="16151" width="11.375" style="73" customWidth="1"/>
    <col min="16152" max="16152" width="7.625" style="73" customWidth="1"/>
    <col min="16153" max="16153" width="13" style="73" customWidth="1"/>
    <col min="16154" max="16384" width="11" style="73"/>
  </cols>
  <sheetData>
    <row r="1" spans="21:32" ht="19.5" thickBot="1" x14ac:dyDescent="0.35">
      <c r="U1" s="87" t="s">
        <v>17</v>
      </c>
      <c r="V1" s="88" t="s">
        <v>57</v>
      </c>
      <c r="W1" s="88" t="s">
        <v>55</v>
      </c>
      <c r="X1" s="88" t="s">
        <v>56</v>
      </c>
      <c r="Y1" s="88" t="s">
        <v>42</v>
      </c>
      <c r="AA1" s="72" t="s">
        <v>39</v>
      </c>
      <c r="AD1" s="73" t="s">
        <v>40</v>
      </c>
    </row>
    <row r="2" spans="21:32" x14ac:dyDescent="0.25">
      <c r="U2" s="1">
        <f>'Cours et volumes'!A7</f>
        <v>42786</v>
      </c>
      <c r="V2" s="2">
        <f>'Cours et volumes'!E7</f>
        <v>10</v>
      </c>
      <c r="W2" s="3"/>
      <c r="X2" s="3"/>
      <c r="Y2" s="4">
        <f>X2-W2</f>
        <v>0</v>
      </c>
    </row>
    <row r="3" spans="21:32" x14ac:dyDescent="0.25">
      <c r="U3" s="1">
        <f>'Cours et volumes'!A8</f>
        <v>42787</v>
      </c>
      <c r="V3" s="7">
        <f>'Cours et volumes'!E8</f>
        <v>20</v>
      </c>
      <c r="W3" s="8">
        <f t="shared" ref="W3:W6" si="0">IF(X3=V3,V3,IF(V3&lt;W2,V3,W2))</f>
        <v>20</v>
      </c>
      <c r="X3" s="8">
        <f t="shared" ref="X3:X6" si="1">IF(V3&gt;X2,V3,X2)</f>
        <v>20</v>
      </c>
      <c r="Y3" s="4">
        <f t="shared" ref="Y3:Y6" si="2">X3-W3</f>
        <v>0</v>
      </c>
      <c r="AA3" s="75" t="s">
        <v>37</v>
      </c>
      <c r="AB3" s="78" t="s">
        <v>43</v>
      </c>
      <c r="AD3" s="73" t="s">
        <v>44</v>
      </c>
    </row>
    <row r="4" spans="21:32" x14ac:dyDescent="0.25">
      <c r="U4" s="1">
        <f>'Cours et volumes'!A9</f>
        <v>42788</v>
      </c>
      <c r="V4" s="7">
        <f>'Cours et volumes'!E9</f>
        <v>30</v>
      </c>
      <c r="W4" s="8">
        <f t="shared" si="0"/>
        <v>30</v>
      </c>
      <c r="X4" s="8">
        <f t="shared" si="1"/>
        <v>30</v>
      </c>
      <c r="Y4" s="4">
        <f t="shared" si="2"/>
        <v>0</v>
      </c>
    </row>
    <row r="5" spans="21:32" x14ac:dyDescent="0.25">
      <c r="U5" s="1">
        <f>'Cours et volumes'!A10</f>
        <v>42789</v>
      </c>
      <c r="V5" s="2">
        <f>'Cours et volumes'!E10</f>
        <v>40</v>
      </c>
      <c r="W5" s="3">
        <f t="shared" si="0"/>
        <v>40</v>
      </c>
      <c r="X5" s="3">
        <f t="shared" si="1"/>
        <v>40</v>
      </c>
      <c r="Y5" s="4">
        <f t="shared" si="2"/>
        <v>0</v>
      </c>
      <c r="AA5" s="74" t="s">
        <v>41</v>
      </c>
      <c r="AB5" s="78" t="s">
        <v>45</v>
      </c>
    </row>
    <row r="6" spans="21:32" x14ac:dyDescent="0.25">
      <c r="U6" s="1"/>
      <c r="V6" s="7">
        <f>'Cours et volumes'!E11</f>
        <v>0</v>
      </c>
      <c r="W6" s="8">
        <f t="shared" si="0"/>
        <v>0</v>
      </c>
      <c r="X6" s="8">
        <f t="shared" si="1"/>
        <v>40</v>
      </c>
      <c r="Y6" s="4">
        <f t="shared" si="2"/>
        <v>40</v>
      </c>
      <c r="AA6" s="79" t="s">
        <v>46</v>
      </c>
      <c r="AC6" s="79" t="s">
        <v>47</v>
      </c>
      <c r="AE6" s="80" t="s">
        <v>48</v>
      </c>
    </row>
    <row r="7" spans="21:32" x14ac:dyDescent="0.25">
      <c r="U7" s="77"/>
      <c r="V7" s="82"/>
      <c r="AC7" s="79" t="s">
        <v>49</v>
      </c>
    </row>
    <row r="8" spans="21:32" x14ac:dyDescent="0.25">
      <c r="U8" s="77"/>
      <c r="V8" s="82"/>
    </row>
    <row r="9" spans="21:32" x14ac:dyDescent="0.25">
      <c r="U9" s="77"/>
      <c r="V9" s="82"/>
      <c r="AA9" s="76" t="s">
        <v>42</v>
      </c>
      <c r="AB9" s="78" t="s">
        <v>50</v>
      </c>
      <c r="AD9" s="73" t="s">
        <v>51</v>
      </c>
    </row>
    <row r="10" spans="21:32" x14ac:dyDescent="0.25">
      <c r="U10" s="77"/>
      <c r="V10" s="82"/>
    </row>
    <row r="11" spans="21:32" x14ac:dyDescent="0.25">
      <c r="U11" s="77"/>
      <c r="AA11" s="77"/>
      <c r="AB11" s="77"/>
      <c r="AC11" s="77"/>
      <c r="AD11" s="77"/>
      <c r="AE11" s="77"/>
      <c r="AF11" s="77"/>
    </row>
    <row r="12" spans="21:32" x14ac:dyDescent="0.25">
      <c r="U12" s="77"/>
      <c r="AA12" s="81" t="s">
        <v>52</v>
      </c>
      <c r="AB12" s="78" t="s">
        <v>53</v>
      </c>
      <c r="AD12" s="81">
        <f>MAX(Y2:Y352)</f>
        <v>40</v>
      </c>
      <c r="AE12" s="73" t="s">
        <v>54</v>
      </c>
      <c r="AF12" s="77"/>
    </row>
    <row r="13" spans="21:32" x14ac:dyDescent="0.25">
      <c r="U13" s="77"/>
      <c r="AA13" s="77"/>
    </row>
    <row r="14" spans="21:32" x14ac:dyDescent="0.25">
      <c r="U14" s="77"/>
      <c r="AA14" s="77"/>
    </row>
    <row r="15" spans="21:32" x14ac:dyDescent="0.25">
      <c r="U15" s="77"/>
      <c r="AA15" s="77"/>
    </row>
    <row r="16" spans="21:32" x14ac:dyDescent="0.25">
      <c r="U16" s="77"/>
      <c r="AA16" s="77"/>
    </row>
    <row r="17" spans="21:27" x14ac:dyDescent="0.25">
      <c r="U17" s="77"/>
      <c r="AA17" s="77"/>
    </row>
    <row r="18" spans="21:27" x14ac:dyDescent="0.25">
      <c r="U18" s="77"/>
      <c r="AA18" s="77"/>
    </row>
    <row r="19" spans="21:27" x14ac:dyDescent="0.25">
      <c r="U19" s="77"/>
      <c r="AA19" s="77"/>
    </row>
    <row r="20" spans="21:27" x14ac:dyDescent="0.25">
      <c r="U20" s="77"/>
      <c r="AA20" s="77"/>
    </row>
    <row r="21" spans="21:27" x14ac:dyDescent="0.25">
      <c r="U21" s="77"/>
      <c r="AA21" s="77"/>
    </row>
    <row r="22" spans="21:27" x14ac:dyDescent="0.25">
      <c r="U22" s="77"/>
      <c r="AA22" s="77"/>
    </row>
    <row r="23" spans="21:27" x14ac:dyDescent="0.25">
      <c r="U23" s="77"/>
      <c r="AA23" s="77"/>
    </row>
    <row r="24" spans="21:27" x14ac:dyDescent="0.25">
      <c r="U24" s="77"/>
      <c r="AA24" s="77"/>
    </row>
    <row r="25" spans="21:27" x14ac:dyDescent="0.25">
      <c r="U25" s="77"/>
      <c r="AA25" s="77"/>
    </row>
    <row r="26" spans="21:27" x14ac:dyDescent="0.25">
      <c r="U26" s="77"/>
      <c r="AA26" s="77"/>
    </row>
    <row r="27" spans="21:27" x14ac:dyDescent="0.25">
      <c r="U27" s="77"/>
      <c r="AA27" s="77"/>
    </row>
    <row r="28" spans="21:27" x14ac:dyDescent="0.25">
      <c r="U28" s="77"/>
      <c r="AA28" s="77"/>
    </row>
    <row r="29" spans="21:27" x14ac:dyDescent="0.25">
      <c r="U29" s="77"/>
      <c r="AA29" s="77"/>
    </row>
    <row r="30" spans="21:27" x14ac:dyDescent="0.25">
      <c r="U30" s="77"/>
      <c r="AA30" s="77"/>
    </row>
    <row r="31" spans="21:27" x14ac:dyDescent="0.25">
      <c r="U31" s="77"/>
      <c r="AA31" s="77"/>
    </row>
    <row r="32" spans="21:27" x14ac:dyDescent="0.25">
      <c r="U32" s="77"/>
      <c r="AA32" s="77"/>
    </row>
    <row r="33" spans="21:27" x14ac:dyDescent="0.25">
      <c r="U33" s="77"/>
      <c r="AA33" s="77"/>
    </row>
    <row r="34" spans="21:27" x14ac:dyDescent="0.25">
      <c r="U34" s="77"/>
      <c r="AA34" s="77"/>
    </row>
    <row r="35" spans="21:27" x14ac:dyDescent="0.25">
      <c r="U35" s="77"/>
      <c r="AA35" s="77"/>
    </row>
    <row r="36" spans="21:27" x14ac:dyDescent="0.25">
      <c r="U36" s="77"/>
      <c r="AA36" s="77"/>
    </row>
    <row r="37" spans="21:27" x14ac:dyDescent="0.25">
      <c r="U37" s="77"/>
      <c r="AA37" s="77"/>
    </row>
    <row r="38" spans="21:27" x14ac:dyDescent="0.25">
      <c r="U38" s="77"/>
      <c r="AA38" s="77"/>
    </row>
    <row r="39" spans="21:27" x14ac:dyDescent="0.25">
      <c r="U39" s="77"/>
      <c r="AA39" s="77"/>
    </row>
    <row r="40" spans="21:27" x14ac:dyDescent="0.25">
      <c r="U40" s="77"/>
      <c r="AA40" s="77"/>
    </row>
    <row r="41" spans="21:27" x14ac:dyDescent="0.25">
      <c r="U41" s="77"/>
      <c r="AA41" s="77"/>
    </row>
    <row r="42" spans="21:27" x14ac:dyDescent="0.25">
      <c r="U42" s="77"/>
      <c r="AA42" s="77"/>
    </row>
    <row r="43" spans="21:27" x14ac:dyDescent="0.25">
      <c r="U43" s="77"/>
      <c r="AA43" s="77"/>
    </row>
    <row r="44" spans="21:27" x14ac:dyDescent="0.25">
      <c r="U44" s="77"/>
      <c r="AA44" s="77"/>
    </row>
    <row r="45" spans="21:27" x14ac:dyDescent="0.25">
      <c r="U45" s="77"/>
      <c r="AA45" s="77"/>
    </row>
    <row r="46" spans="21:27" x14ac:dyDescent="0.25">
      <c r="U46" s="77"/>
      <c r="AA46" s="77"/>
    </row>
    <row r="47" spans="21:27" x14ac:dyDescent="0.25">
      <c r="U47" s="77"/>
      <c r="AA47" s="77"/>
    </row>
    <row r="48" spans="21:27" x14ac:dyDescent="0.25">
      <c r="U48" s="77"/>
      <c r="AA48" s="77"/>
    </row>
    <row r="49" spans="21:27" x14ac:dyDescent="0.25">
      <c r="U49" s="77"/>
      <c r="AA49" s="77"/>
    </row>
    <row r="50" spans="21:27" x14ac:dyDescent="0.25">
      <c r="U50" s="77"/>
      <c r="AA50" s="77"/>
    </row>
    <row r="51" spans="21:27" x14ac:dyDescent="0.25">
      <c r="U51" s="77"/>
      <c r="AA51" s="77"/>
    </row>
    <row r="52" spans="21:27" x14ac:dyDescent="0.25">
      <c r="U52" s="77"/>
      <c r="AA52" s="77"/>
    </row>
    <row r="53" spans="21:27" x14ac:dyDescent="0.25">
      <c r="U53" s="77"/>
      <c r="AA53" s="77"/>
    </row>
    <row r="54" spans="21:27" x14ac:dyDescent="0.25">
      <c r="U54" s="77"/>
      <c r="AA54" s="77"/>
    </row>
    <row r="55" spans="21:27" x14ac:dyDescent="0.25">
      <c r="U55" s="77"/>
      <c r="AA55" s="77"/>
    </row>
    <row r="56" spans="21:27" x14ac:dyDescent="0.25">
      <c r="U56" s="77"/>
      <c r="AA56" s="77"/>
    </row>
    <row r="57" spans="21:27" x14ac:dyDescent="0.25">
      <c r="U57" s="77"/>
      <c r="AA57" s="77"/>
    </row>
    <row r="58" spans="21:27" x14ac:dyDescent="0.25">
      <c r="U58" s="77"/>
      <c r="AA58" s="77"/>
    </row>
    <row r="59" spans="21:27" x14ac:dyDescent="0.25">
      <c r="U59" s="77"/>
      <c r="AA59" s="77"/>
    </row>
    <row r="60" spans="21:27" x14ac:dyDescent="0.25">
      <c r="U60" s="77"/>
      <c r="AA60" s="77"/>
    </row>
    <row r="61" spans="21:27" x14ac:dyDescent="0.25">
      <c r="U61" s="77"/>
      <c r="AA61" s="77"/>
    </row>
    <row r="62" spans="21:27" x14ac:dyDescent="0.25">
      <c r="U62" s="77"/>
      <c r="AA62" s="77"/>
    </row>
    <row r="63" spans="21:27" x14ac:dyDescent="0.25">
      <c r="U63" s="77"/>
      <c r="AA63" s="77"/>
    </row>
    <row r="64" spans="21:27" x14ac:dyDescent="0.25">
      <c r="U64" s="77"/>
      <c r="AA64" s="77"/>
    </row>
    <row r="65" spans="21:27" x14ac:dyDescent="0.25">
      <c r="U65" s="77"/>
      <c r="AA65" s="77"/>
    </row>
    <row r="66" spans="21:27" x14ac:dyDescent="0.25">
      <c r="U66" s="77"/>
      <c r="AA66" s="77"/>
    </row>
    <row r="67" spans="21:27" x14ac:dyDescent="0.25">
      <c r="U67" s="77"/>
      <c r="AA67" s="77"/>
    </row>
    <row r="68" spans="21:27" x14ac:dyDescent="0.25">
      <c r="U68" s="77"/>
      <c r="AA68" s="77"/>
    </row>
    <row r="69" spans="21:27" x14ac:dyDescent="0.25">
      <c r="U69" s="77"/>
      <c r="AA69" s="77"/>
    </row>
    <row r="70" spans="21:27" x14ac:dyDescent="0.25">
      <c r="U70" s="77"/>
      <c r="AA70" s="77"/>
    </row>
    <row r="71" spans="21:27" x14ac:dyDescent="0.25">
      <c r="U71" s="77"/>
      <c r="AA71" s="77"/>
    </row>
    <row r="72" spans="21:27" x14ac:dyDescent="0.25">
      <c r="U72" s="77"/>
      <c r="AA72" s="77"/>
    </row>
    <row r="73" spans="21:27" x14ac:dyDescent="0.25">
      <c r="U73" s="77"/>
      <c r="AA73" s="77"/>
    </row>
    <row r="74" spans="21:27" x14ac:dyDescent="0.25">
      <c r="U74" s="77"/>
      <c r="AA74" s="77"/>
    </row>
    <row r="75" spans="21:27" x14ac:dyDescent="0.25">
      <c r="U75" s="77"/>
      <c r="AA75" s="77"/>
    </row>
    <row r="76" spans="21:27" x14ac:dyDescent="0.25">
      <c r="U76" s="77"/>
      <c r="AA76" s="77"/>
    </row>
    <row r="77" spans="21:27" x14ac:dyDescent="0.25">
      <c r="U77" s="77"/>
      <c r="AA77" s="77"/>
    </row>
    <row r="78" spans="21:27" x14ac:dyDescent="0.25">
      <c r="U78" s="77"/>
      <c r="AA78" s="77"/>
    </row>
    <row r="79" spans="21:27" x14ac:dyDescent="0.25">
      <c r="U79" s="77"/>
      <c r="AA79" s="77"/>
    </row>
    <row r="80" spans="21:27" x14ac:dyDescent="0.25">
      <c r="U80" s="77"/>
      <c r="AA80" s="77"/>
    </row>
    <row r="81" spans="21:27" x14ac:dyDescent="0.25">
      <c r="U81" s="77"/>
      <c r="AA81" s="77"/>
    </row>
    <row r="82" spans="21:27" x14ac:dyDescent="0.25">
      <c r="U82" s="77"/>
      <c r="AA82" s="77"/>
    </row>
    <row r="83" spans="21:27" x14ac:dyDescent="0.25">
      <c r="U83" s="77"/>
      <c r="AA83" s="77"/>
    </row>
    <row r="84" spans="21:27" x14ac:dyDescent="0.25">
      <c r="U84" s="77"/>
      <c r="AA84" s="77"/>
    </row>
    <row r="85" spans="21:27" x14ac:dyDescent="0.25">
      <c r="U85" s="77"/>
      <c r="AA85" s="77"/>
    </row>
    <row r="86" spans="21:27" x14ac:dyDescent="0.25">
      <c r="U86" s="77"/>
      <c r="AA86" s="77"/>
    </row>
    <row r="87" spans="21:27" x14ac:dyDescent="0.25">
      <c r="U87" s="77"/>
      <c r="AA87" s="77"/>
    </row>
    <row r="88" spans="21:27" x14ac:dyDescent="0.25">
      <c r="U88" s="77"/>
      <c r="AA88" s="77"/>
    </row>
    <row r="89" spans="21:27" x14ac:dyDescent="0.25">
      <c r="U89" s="77"/>
      <c r="AA89" s="77"/>
    </row>
    <row r="90" spans="21:27" x14ac:dyDescent="0.25">
      <c r="U90" s="77"/>
      <c r="AA90" s="77"/>
    </row>
    <row r="91" spans="21:27" x14ac:dyDescent="0.25">
      <c r="U91" s="77"/>
      <c r="AA91" s="77"/>
    </row>
    <row r="92" spans="21:27" x14ac:dyDescent="0.25">
      <c r="U92" s="77"/>
      <c r="AA92" s="77"/>
    </row>
    <row r="93" spans="21:27" x14ac:dyDescent="0.25">
      <c r="U93" s="77"/>
      <c r="AA93" s="77"/>
    </row>
    <row r="94" spans="21:27" x14ac:dyDescent="0.25">
      <c r="U94" s="77"/>
      <c r="AA94" s="77"/>
    </row>
    <row r="95" spans="21:27" x14ac:dyDescent="0.25">
      <c r="U95" s="77"/>
      <c r="AA95" s="77"/>
    </row>
    <row r="96" spans="21:27" x14ac:dyDescent="0.25">
      <c r="U96" s="77"/>
      <c r="AA96" s="77"/>
    </row>
    <row r="97" spans="21:27" x14ac:dyDescent="0.25">
      <c r="U97" s="77"/>
      <c r="AA97" s="77"/>
    </row>
    <row r="98" spans="21:27" x14ac:dyDescent="0.25">
      <c r="U98" s="77"/>
      <c r="AA98" s="77"/>
    </row>
    <row r="99" spans="21:27" x14ac:dyDescent="0.25">
      <c r="U99" s="77"/>
      <c r="AA99" s="77"/>
    </row>
    <row r="100" spans="21:27" x14ac:dyDescent="0.25">
      <c r="U100" s="77"/>
      <c r="AA100" s="77"/>
    </row>
    <row r="101" spans="21:27" x14ac:dyDescent="0.25">
      <c r="U101" s="77"/>
      <c r="AA101" s="77"/>
    </row>
    <row r="102" spans="21:27" x14ac:dyDescent="0.25">
      <c r="U102" s="77"/>
      <c r="AA102" s="77"/>
    </row>
    <row r="103" spans="21:27" x14ac:dyDescent="0.25">
      <c r="U103" s="77"/>
      <c r="AA103" s="77"/>
    </row>
    <row r="104" spans="21:27" x14ac:dyDescent="0.25">
      <c r="U104" s="77"/>
      <c r="AA104" s="77"/>
    </row>
    <row r="105" spans="21:27" x14ac:dyDescent="0.25">
      <c r="U105" s="77"/>
      <c r="AA105" s="77"/>
    </row>
    <row r="106" spans="21:27" x14ac:dyDescent="0.25">
      <c r="U106" s="77"/>
      <c r="AA106" s="77"/>
    </row>
    <row r="107" spans="21:27" x14ac:dyDescent="0.25">
      <c r="U107" s="77"/>
      <c r="AA107" s="77"/>
    </row>
    <row r="108" spans="21:27" x14ac:dyDescent="0.25">
      <c r="U108" s="77"/>
      <c r="AA108" s="77"/>
    </row>
    <row r="109" spans="21:27" x14ac:dyDescent="0.25">
      <c r="U109" s="77"/>
      <c r="AA109" s="77"/>
    </row>
    <row r="110" spans="21:27" x14ac:dyDescent="0.25">
      <c r="U110" s="77"/>
      <c r="AA110" s="77"/>
    </row>
    <row r="111" spans="21:27" x14ac:dyDescent="0.25">
      <c r="U111" s="77"/>
      <c r="AA111" s="77"/>
    </row>
    <row r="112" spans="21:27" x14ac:dyDescent="0.25">
      <c r="U112" s="77"/>
      <c r="AA112" s="77"/>
    </row>
    <row r="113" spans="21:27" x14ac:dyDescent="0.25">
      <c r="U113" s="77"/>
      <c r="AA113" s="77"/>
    </row>
    <row r="114" spans="21:27" x14ac:dyDescent="0.25">
      <c r="U114" s="77"/>
      <c r="AA114" s="77"/>
    </row>
    <row r="115" spans="21:27" x14ac:dyDescent="0.25">
      <c r="U115" s="77"/>
      <c r="AA115" s="77"/>
    </row>
    <row r="116" spans="21:27" x14ac:dyDescent="0.25">
      <c r="U116" s="77"/>
      <c r="AA116" s="77"/>
    </row>
    <row r="117" spans="21:27" x14ac:dyDescent="0.25">
      <c r="U117" s="77"/>
      <c r="AA117" s="77"/>
    </row>
    <row r="118" spans="21:27" x14ac:dyDescent="0.25">
      <c r="U118" s="77"/>
      <c r="AA118" s="77"/>
    </row>
    <row r="119" spans="21:27" x14ac:dyDescent="0.25">
      <c r="U119" s="77"/>
      <c r="AA119" s="77"/>
    </row>
    <row r="120" spans="21:27" x14ac:dyDescent="0.25">
      <c r="U120" s="77"/>
      <c r="AA120" s="77"/>
    </row>
    <row r="121" spans="21:27" x14ac:dyDescent="0.25">
      <c r="U121" s="77"/>
      <c r="AA121" s="77"/>
    </row>
    <row r="122" spans="21:27" x14ac:dyDescent="0.25">
      <c r="U122" s="77"/>
      <c r="AA122" s="77"/>
    </row>
    <row r="123" spans="21:27" x14ac:dyDescent="0.25">
      <c r="U123" s="77"/>
      <c r="AA123" s="77"/>
    </row>
    <row r="124" spans="21:27" x14ac:dyDescent="0.25">
      <c r="U124" s="77"/>
      <c r="AA124" s="77"/>
    </row>
    <row r="125" spans="21:27" x14ac:dyDescent="0.25">
      <c r="U125" s="77"/>
      <c r="AA125" s="77"/>
    </row>
    <row r="126" spans="21:27" x14ac:dyDescent="0.25">
      <c r="U126" s="77"/>
      <c r="AA126" s="77"/>
    </row>
    <row r="127" spans="21:27" x14ac:dyDescent="0.25">
      <c r="U127" s="77"/>
      <c r="AA127" s="77"/>
    </row>
    <row r="128" spans="21:27" x14ac:dyDescent="0.25">
      <c r="U128" s="77"/>
      <c r="AA128" s="77"/>
    </row>
    <row r="129" spans="21:27" x14ac:dyDescent="0.25">
      <c r="U129" s="77"/>
      <c r="AA129" s="77"/>
    </row>
    <row r="130" spans="21:27" x14ac:dyDescent="0.25">
      <c r="U130" s="77"/>
      <c r="AA130" s="77"/>
    </row>
    <row r="131" spans="21:27" x14ac:dyDescent="0.25">
      <c r="U131" s="77"/>
      <c r="AA131" s="77"/>
    </row>
    <row r="132" spans="21:27" x14ac:dyDescent="0.25">
      <c r="U132" s="77"/>
      <c r="AA132" s="77"/>
    </row>
    <row r="133" spans="21:27" x14ac:dyDescent="0.25">
      <c r="U133" s="77"/>
      <c r="AA133" s="77"/>
    </row>
    <row r="134" spans="21:27" x14ac:dyDescent="0.25">
      <c r="U134" s="77"/>
      <c r="AA134" s="77"/>
    </row>
    <row r="135" spans="21:27" x14ac:dyDescent="0.25">
      <c r="U135" s="77"/>
      <c r="AA135" s="77"/>
    </row>
    <row r="136" spans="21:27" x14ac:dyDescent="0.25">
      <c r="U136" s="77"/>
      <c r="AA136" s="77"/>
    </row>
    <row r="137" spans="21:27" x14ac:dyDescent="0.25">
      <c r="U137" s="77"/>
      <c r="AA137" s="77"/>
    </row>
    <row r="138" spans="21:27" x14ac:dyDescent="0.25">
      <c r="U138" s="77"/>
      <c r="AA138" s="77"/>
    </row>
    <row r="139" spans="21:27" x14ac:dyDescent="0.25">
      <c r="U139" s="77"/>
      <c r="AA139" s="77"/>
    </row>
    <row r="140" spans="21:27" x14ac:dyDescent="0.25">
      <c r="U140" s="77"/>
      <c r="AA140" s="77"/>
    </row>
    <row r="141" spans="21:27" x14ac:dyDescent="0.25">
      <c r="U141" s="77"/>
      <c r="AA141" s="77"/>
    </row>
    <row r="142" spans="21:27" x14ac:dyDescent="0.25">
      <c r="U142" s="77"/>
      <c r="AA142" s="77"/>
    </row>
    <row r="143" spans="21:27" x14ac:dyDescent="0.25">
      <c r="U143" s="77"/>
      <c r="AA143" s="77"/>
    </row>
    <row r="144" spans="21:27" x14ac:dyDescent="0.25">
      <c r="U144" s="77"/>
      <c r="AA144" s="77"/>
    </row>
    <row r="145" spans="21:27" x14ac:dyDescent="0.25">
      <c r="U145" s="77"/>
      <c r="AA145" s="77"/>
    </row>
    <row r="146" spans="21:27" x14ac:dyDescent="0.25">
      <c r="U146" s="77"/>
      <c r="AA146" s="77"/>
    </row>
    <row r="147" spans="21:27" x14ac:dyDescent="0.25">
      <c r="U147" s="77"/>
      <c r="AA147" s="77"/>
    </row>
    <row r="148" spans="21:27" x14ac:dyDescent="0.25">
      <c r="U148" s="77"/>
      <c r="AA148" s="77"/>
    </row>
    <row r="149" spans="21:27" x14ac:dyDescent="0.25">
      <c r="U149" s="77"/>
      <c r="AA149" s="77"/>
    </row>
    <row r="150" spans="21:27" x14ac:dyDescent="0.25">
      <c r="U150" s="77"/>
      <c r="AA150" s="77"/>
    </row>
    <row r="151" spans="21:27" x14ac:dyDescent="0.25">
      <c r="U151" s="77"/>
      <c r="AA151" s="77"/>
    </row>
    <row r="152" spans="21:27" x14ac:dyDescent="0.25">
      <c r="U152" s="77"/>
      <c r="AA152" s="77"/>
    </row>
    <row r="153" spans="21:27" x14ac:dyDescent="0.25">
      <c r="U153" s="77"/>
      <c r="AA153" s="77"/>
    </row>
    <row r="154" spans="21:27" x14ac:dyDescent="0.25">
      <c r="U154" s="77"/>
      <c r="AA154" s="77"/>
    </row>
    <row r="155" spans="21:27" x14ac:dyDescent="0.25">
      <c r="U155" s="77"/>
      <c r="AA155" s="77"/>
    </row>
    <row r="156" spans="21:27" x14ac:dyDescent="0.25">
      <c r="U156" s="77"/>
      <c r="AA156" s="77"/>
    </row>
    <row r="157" spans="21:27" x14ac:dyDescent="0.25">
      <c r="U157" s="77"/>
      <c r="AA157" s="77"/>
    </row>
    <row r="158" spans="21:27" x14ac:dyDescent="0.25">
      <c r="U158" s="77"/>
      <c r="AA158" s="77"/>
    </row>
    <row r="159" spans="21:27" x14ac:dyDescent="0.25">
      <c r="U159" s="77"/>
      <c r="AA159" s="77"/>
    </row>
    <row r="160" spans="21:27" x14ac:dyDescent="0.25">
      <c r="U160" s="77"/>
      <c r="AA160" s="77"/>
    </row>
    <row r="161" spans="21:27" x14ac:dyDescent="0.25">
      <c r="U161" s="77"/>
      <c r="AA161" s="77"/>
    </row>
    <row r="162" spans="21:27" x14ac:dyDescent="0.25">
      <c r="U162" s="77"/>
      <c r="AA162" s="77"/>
    </row>
    <row r="163" spans="21:27" x14ac:dyDescent="0.25">
      <c r="U163" s="77"/>
      <c r="AA163" s="77"/>
    </row>
    <row r="164" spans="21:27" x14ac:dyDescent="0.25">
      <c r="U164" s="77"/>
      <c r="AA164" s="77"/>
    </row>
    <row r="165" spans="21:27" x14ac:dyDescent="0.25">
      <c r="U165" s="77"/>
      <c r="AA165" s="77"/>
    </row>
    <row r="166" spans="21:27" x14ac:dyDescent="0.25">
      <c r="U166" s="77"/>
      <c r="AA166" s="77"/>
    </row>
    <row r="167" spans="21:27" x14ac:dyDescent="0.25">
      <c r="U167" s="77"/>
      <c r="AA167" s="77"/>
    </row>
    <row r="168" spans="21:27" x14ac:dyDescent="0.25">
      <c r="U168" s="77"/>
      <c r="AA168" s="77"/>
    </row>
    <row r="169" spans="21:27" x14ac:dyDescent="0.25">
      <c r="U169" s="77"/>
      <c r="AA169" s="77"/>
    </row>
    <row r="170" spans="21:27" x14ac:dyDescent="0.25">
      <c r="U170" s="77"/>
      <c r="AA170" s="77"/>
    </row>
    <row r="171" spans="21:27" x14ac:dyDescent="0.25">
      <c r="U171" s="77"/>
      <c r="AA171" s="77"/>
    </row>
    <row r="172" spans="21:27" x14ac:dyDescent="0.25">
      <c r="U172" s="77"/>
      <c r="AA172" s="77"/>
    </row>
    <row r="173" spans="21:27" x14ac:dyDescent="0.25">
      <c r="U173" s="77"/>
      <c r="AA173" s="77"/>
    </row>
    <row r="174" spans="21:27" x14ac:dyDescent="0.25">
      <c r="U174" s="77"/>
      <c r="AA174" s="77"/>
    </row>
    <row r="175" spans="21:27" x14ac:dyDescent="0.25">
      <c r="U175" s="77"/>
      <c r="AA175" s="77"/>
    </row>
    <row r="176" spans="21:27" x14ac:dyDescent="0.25">
      <c r="U176" s="77"/>
      <c r="AA176" s="77"/>
    </row>
    <row r="177" spans="21:27" x14ac:dyDescent="0.25">
      <c r="U177" s="77"/>
      <c r="AA177" s="77"/>
    </row>
    <row r="178" spans="21:27" x14ac:dyDescent="0.25">
      <c r="U178" s="77"/>
      <c r="AA178" s="77"/>
    </row>
    <row r="179" spans="21:27" x14ac:dyDescent="0.25">
      <c r="U179" s="77"/>
      <c r="AA179" s="77"/>
    </row>
    <row r="180" spans="21:27" x14ac:dyDescent="0.25">
      <c r="U180" s="77"/>
      <c r="AA180" s="77"/>
    </row>
    <row r="181" spans="21:27" x14ac:dyDescent="0.25">
      <c r="U181" s="77"/>
      <c r="AA181" s="77"/>
    </row>
    <row r="182" spans="21:27" x14ac:dyDescent="0.25">
      <c r="U182" s="77"/>
      <c r="AA182" s="77"/>
    </row>
    <row r="183" spans="21:27" x14ac:dyDescent="0.25">
      <c r="U183" s="77"/>
      <c r="AA183" s="77"/>
    </row>
    <row r="184" spans="21:27" x14ac:dyDescent="0.25">
      <c r="U184" s="77"/>
      <c r="AA184" s="77"/>
    </row>
    <row r="185" spans="21:27" x14ac:dyDescent="0.25">
      <c r="U185" s="77"/>
      <c r="AA185" s="77"/>
    </row>
    <row r="186" spans="21:27" x14ac:dyDescent="0.25">
      <c r="U186" s="77"/>
      <c r="AA186" s="77"/>
    </row>
    <row r="187" spans="21:27" x14ac:dyDescent="0.25">
      <c r="U187" s="77"/>
      <c r="AA187" s="77"/>
    </row>
    <row r="188" spans="21:27" x14ac:dyDescent="0.25">
      <c r="U188" s="77"/>
      <c r="AA188" s="77"/>
    </row>
    <row r="189" spans="21:27" x14ac:dyDescent="0.25">
      <c r="U189" s="77"/>
      <c r="AA189" s="77"/>
    </row>
    <row r="190" spans="21:27" x14ac:dyDescent="0.25">
      <c r="U190" s="77"/>
      <c r="AA190" s="77"/>
    </row>
    <row r="191" spans="21:27" x14ac:dyDescent="0.25">
      <c r="U191" s="77"/>
      <c r="AA191" s="77"/>
    </row>
    <row r="192" spans="21:27" x14ac:dyDescent="0.25">
      <c r="U192" s="77"/>
      <c r="AA192" s="77"/>
    </row>
    <row r="193" spans="21:27" x14ac:dyDescent="0.25">
      <c r="U193" s="77"/>
      <c r="AA193" s="77"/>
    </row>
    <row r="194" spans="21:27" x14ac:dyDescent="0.25">
      <c r="U194" s="77"/>
      <c r="AA194" s="77"/>
    </row>
    <row r="195" spans="21:27" x14ac:dyDescent="0.25">
      <c r="U195" s="77"/>
      <c r="AA195" s="77"/>
    </row>
    <row r="196" spans="21:27" x14ac:dyDescent="0.25">
      <c r="U196" s="77"/>
      <c r="AA196" s="77"/>
    </row>
    <row r="197" spans="21:27" x14ac:dyDescent="0.25">
      <c r="U197" s="77"/>
      <c r="AA197" s="77"/>
    </row>
    <row r="198" spans="21:27" x14ac:dyDescent="0.25">
      <c r="U198" s="77"/>
      <c r="AA198" s="77"/>
    </row>
    <row r="199" spans="21:27" x14ac:dyDescent="0.25">
      <c r="U199" s="77"/>
      <c r="AA199" s="77"/>
    </row>
    <row r="200" spans="21:27" x14ac:dyDescent="0.25">
      <c r="U200" s="77"/>
      <c r="AA200" s="77"/>
    </row>
    <row r="201" spans="21:27" x14ac:dyDescent="0.25">
      <c r="U201" s="77"/>
      <c r="AA201" s="77"/>
    </row>
    <row r="202" spans="21:27" x14ac:dyDescent="0.25">
      <c r="U202" s="77"/>
      <c r="AA202" s="77"/>
    </row>
    <row r="203" spans="21:27" x14ac:dyDescent="0.25">
      <c r="U203" s="77"/>
      <c r="AA203" s="77"/>
    </row>
    <row r="204" spans="21:27" x14ac:dyDescent="0.25">
      <c r="U204" s="77"/>
      <c r="AA204" s="77"/>
    </row>
    <row r="205" spans="21:27" x14ac:dyDescent="0.25">
      <c r="U205" s="77"/>
      <c r="AA205" s="77"/>
    </row>
    <row r="206" spans="21:27" x14ac:dyDescent="0.25">
      <c r="U206" s="77"/>
      <c r="AA206" s="77"/>
    </row>
    <row r="207" spans="21:27" x14ac:dyDescent="0.25">
      <c r="U207" s="77"/>
      <c r="AA207" s="77"/>
    </row>
    <row r="208" spans="21:27" x14ac:dyDescent="0.25">
      <c r="U208" s="77"/>
      <c r="AA208" s="77"/>
    </row>
    <row r="209" spans="21:27" x14ac:dyDescent="0.25">
      <c r="U209" s="77"/>
      <c r="AA209" s="77"/>
    </row>
    <row r="210" spans="21:27" x14ac:dyDescent="0.25">
      <c r="U210" s="77"/>
      <c r="AA210" s="77"/>
    </row>
    <row r="211" spans="21:27" x14ac:dyDescent="0.25">
      <c r="U211" s="77"/>
      <c r="AA211" s="77"/>
    </row>
    <row r="212" spans="21:27" x14ac:dyDescent="0.25">
      <c r="U212" s="77"/>
      <c r="AA212" s="77"/>
    </row>
    <row r="213" spans="21:27" x14ac:dyDescent="0.25">
      <c r="U213" s="77"/>
      <c r="AA213" s="77"/>
    </row>
    <row r="214" spans="21:27" x14ac:dyDescent="0.25">
      <c r="U214" s="77"/>
      <c r="AA214" s="77"/>
    </row>
    <row r="215" spans="21:27" x14ac:dyDescent="0.25">
      <c r="U215" s="77"/>
      <c r="AA215" s="77"/>
    </row>
    <row r="216" spans="21:27" x14ac:dyDescent="0.25">
      <c r="U216" s="77"/>
      <c r="AA216" s="77"/>
    </row>
    <row r="217" spans="21:27" x14ac:dyDescent="0.25">
      <c r="U217" s="77"/>
      <c r="AA217" s="77"/>
    </row>
    <row r="218" spans="21:27" x14ac:dyDescent="0.25">
      <c r="U218" s="77"/>
      <c r="AA218" s="77"/>
    </row>
    <row r="219" spans="21:27" x14ac:dyDescent="0.25">
      <c r="U219" s="77"/>
      <c r="AA219" s="77"/>
    </row>
    <row r="220" spans="21:27" x14ac:dyDescent="0.25">
      <c r="U220" s="77"/>
      <c r="AA220" s="77"/>
    </row>
    <row r="221" spans="21:27" x14ac:dyDescent="0.25">
      <c r="U221" s="77"/>
      <c r="AA221" s="77"/>
    </row>
    <row r="222" spans="21:27" x14ac:dyDescent="0.25">
      <c r="U222" s="77"/>
      <c r="AA222" s="77"/>
    </row>
    <row r="223" spans="21:27" x14ac:dyDescent="0.25">
      <c r="U223" s="77"/>
      <c r="AA223" s="77"/>
    </row>
    <row r="224" spans="21:27" x14ac:dyDescent="0.25">
      <c r="U224" s="77"/>
      <c r="AA224" s="77"/>
    </row>
    <row r="225" spans="21:27" x14ac:dyDescent="0.25">
      <c r="U225" s="77"/>
      <c r="AA225" s="77"/>
    </row>
    <row r="226" spans="21:27" x14ac:dyDescent="0.25">
      <c r="U226" s="77"/>
      <c r="AA226" s="77"/>
    </row>
    <row r="227" spans="21:27" x14ac:dyDescent="0.25">
      <c r="U227" s="77"/>
      <c r="AA227" s="77"/>
    </row>
    <row r="228" spans="21:27" x14ac:dyDescent="0.25">
      <c r="U228" s="77"/>
      <c r="AA228" s="77"/>
    </row>
    <row r="229" spans="21:27" x14ac:dyDescent="0.25">
      <c r="U229" s="77"/>
      <c r="AA229" s="77"/>
    </row>
    <row r="230" spans="21:27" x14ac:dyDescent="0.25">
      <c r="U230" s="77"/>
      <c r="AA230" s="77"/>
    </row>
    <row r="231" spans="21:27" x14ac:dyDescent="0.25">
      <c r="U231" s="77"/>
      <c r="AA231" s="77"/>
    </row>
    <row r="232" spans="21:27" x14ac:dyDescent="0.25">
      <c r="U232" s="77"/>
      <c r="AA232" s="77"/>
    </row>
    <row r="233" spans="21:27" x14ac:dyDescent="0.25">
      <c r="U233" s="77"/>
      <c r="AA233" s="77"/>
    </row>
    <row r="234" spans="21:27" x14ac:dyDescent="0.25">
      <c r="U234" s="77"/>
      <c r="AA234" s="77"/>
    </row>
    <row r="235" spans="21:27" x14ac:dyDescent="0.25">
      <c r="U235" s="77"/>
      <c r="AA235" s="77"/>
    </row>
    <row r="236" spans="21:27" x14ac:dyDescent="0.25">
      <c r="U236" s="77"/>
      <c r="AA236" s="77"/>
    </row>
    <row r="237" spans="21:27" x14ac:dyDescent="0.25">
      <c r="U237" s="77"/>
      <c r="AA237" s="77"/>
    </row>
    <row r="238" spans="21:27" x14ac:dyDescent="0.25">
      <c r="U238" s="77"/>
      <c r="AA238" s="77"/>
    </row>
    <row r="239" spans="21:27" x14ac:dyDescent="0.25">
      <c r="U239" s="77"/>
      <c r="AA239" s="77"/>
    </row>
    <row r="240" spans="21:27" x14ac:dyDescent="0.25">
      <c r="U240" s="77"/>
      <c r="AA240" s="77"/>
    </row>
    <row r="241" spans="21:27" x14ac:dyDescent="0.25">
      <c r="U241" s="77"/>
      <c r="AA241" s="77"/>
    </row>
    <row r="242" spans="21:27" x14ac:dyDescent="0.25">
      <c r="U242" s="77"/>
      <c r="AA242" s="77"/>
    </row>
    <row r="243" spans="21:27" x14ac:dyDescent="0.25">
      <c r="U243" s="77"/>
      <c r="AA243" s="77"/>
    </row>
    <row r="244" spans="21:27" x14ac:dyDescent="0.25">
      <c r="U244" s="77"/>
      <c r="AA244" s="77"/>
    </row>
    <row r="245" spans="21:27" x14ac:dyDescent="0.25">
      <c r="U245" s="77"/>
      <c r="AA245" s="77"/>
    </row>
    <row r="246" spans="21:27" x14ac:dyDescent="0.25">
      <c r="U246" s="77"/>
      <c r="AA246" s="77"/>
    </row>
    <row r="247" spans="21:27" x14ac:dyDescent="0.25">
      <c r="U247" s="77"/>
      <c r="AA247" s="77"/>
    </row>
    <row r="248" spans="21:27" x14ac:dyDescent="0.25">
      <c r="U248" s="77"/>
      <c r="AA248" s="77"/>
    </row>
    <row r="249" spans="21:27" x14ac:dyDescent="0.25">
      <c r="U249" s="77"/>
      <c r="AA249" s="77"/>
    </row>
    <row r="250" spans="21:27" x14ac:dyDescent="0.25">
      <c r="U250" s="77"/>
      <c r="AA250" s="77"/>
    </row>
    <row r="251" spans="21:27" x14ac:dyDescent="0.25">
      <c r="U251" s="77"/>
      <c r="AA251" s="77"/>
    </row>
    <row r="252" spans="21:27" x14ac:dyDescent="0.25">
      <c r="U252" s="77"/>
      <c r="AA252" s="77"/>
    </row>
    <row r="253" spans="21:27" x14ac:dyDescent="0.25">
      <c r="U253" s="77"/>
      <c r="AA253" s="77"/>
    </row>
    <row r="254" spans="21:27" x14ac:dyDescent="0.25">
      <c r="U254" s="77"/>
      <c r="AA254" s="77"/>
    </row>
    <row r="255" spans="21:27" x14ac:dyDescent="0.25">
      <c r="U255" s="77"/>
      <c r="AA255" s="77"/>
    </row>
    <row r="256" spans="21:27" x14ac:dyDescent="0.25">
      <c r="U256" s="77"/>
      <c r="AA256" s="77"/>
    </row>
    <row r="257" spans="21:27" x14ac:dyDescent="0.25">
      <c r="U257" s="77"/>
      <c r="AA257" s="77"/>
    </row>
    <row r="258" spans="21:27" x14ac:dyDescent="0.25">
      <c r="U258" s="77"/>
      <c r="AA258" s="77"/>
    </row>
    <row r="259" spans="21:27" x14ac:dyDescent="0.25">
      <c r="U259" s="77"/>
      <c r="AA259" s="77"/>
    </row>
    <row r="260" spans="21:27" x14ac:dyDescent="0.25">
      <c r="U260" s="77"/>
      <c r="AA260" s="77"/>
    </row>
    <row r="261" spans="21:27" x14ac:dyDescent="0.25">
      <c r="U261" s="77"/>
      <c r="AA261" s="77"/>
    </row>
    <row r="262" spans="21:27" x14ac:dyDescent="0.25">
      <c r="U262" s="77"/>
      <c r="AA262" s="77"/>
    </row>
    <row r="263" spans="21:27" x14ac:dyDescent="0.25">
      <c r="U263" s="77"/>
      <c r="AA263" s="77"/>
    </row>
    <row r="264" spans="21:27" x14ac:dyDescent="0.25">
      <c r="U264" s="77"/>
      <c r="AA264" s="77"/>
    </row>
    <row r="265" spans="21:27" x14ac:dyDescent="0.25">
      <c r="U265" s="77"/>
      <c r="AA265" s="77"/>
    </row>
    <row r="266" spans="21:27" x14ac:dyDescent="0.25">
      <c r="U266" s="77"/>
      <c r="AA266" s="77"/>
    </row>
    <row r="267" spans="21:27" x14ac:dyDescent="0.25">
      <c r="U267" s="77"/>
      <c r="AA267" s="77"/>
    </row>
    <row r="268" spans="21:27" x14ac:dyDescent="0.25">
      <c r="U268" s="77"/>
      <c r="AA268" s="77"/>
    </row>
    <row r="269" spans="21:27" x14ac:dyDescent="0.25">
      <c r="U269" s="77"/>
      <c r="AA269" s="77"/>
    </row>
    <row r="270" spans="21:27" x14ac:dyDescent="0.25">
      <c r="U270" s="77"/>
      <c r="AA270" s="77"/>
    </row>
    <row r="271" spans="21:27" x14ac:dyDescent="0.25">
      <c r="U271" s="77"/>
      <c r="AA271" s="77"/>
    </row>
    <row r="272" spans="21:27" x14ac:dyDescent="0.25">
      <c r="U272" s="77"/>
      <c r="AA272" s="77"/>
    </row>
    <row r="273" spans="21:27" x14ac:dyDescent="0.25">
      <c r="U273" s="77"/>
      <c r="AA273" s="77"/>
    </row>
    <row r="274" spans="21:27" x14ac:dyDescent="0.25">
      <c r="U274" s="77"/>
      <c r="AA274" s="77"/>
    </row>
    <row r="275" spans="21:27" x14ac:dyDescent="0.25">
      <c r="U275" s="77"/>
      <c r="AA275" s="77"/>
    </row>
    <row r="276" spans="21:27" x14ac:dyDescent="0.25">
      <c r="U276" s="77"/>
      <c r="AA276" s="77"/>
    </row>
    <row r="277" spans="21:27" x14ac:dyDescent="0.25">
      <c r="U277" s="77"/>
      <c r="AA277" s="77"/>
    </row>
    <row r="278" spans="21:27" x14ac:dyDescent="0.25">
      <c r="U278" s="77"/>
      <c r="AA278" s="77"/>
    </row>
    <row r="279" spans="21:27" x14ac:dyDescent="0.25">
      <c r="U279" s="77"/>
      <c r="AA279" s="77"/>
    </row>
    <row r="280" spans="21:27" x14ac:dyDescent="0.25">
      <c r="U280" s="77"/>
      <c r="AA280" s="77"/>
    </row>
    <row r="281" spans="21:27" x14ac:dyDescent="0.25">
      <c r="U281" s="77"/>
      <c r="AA281" s="77"/>
    </row>
    <row r="282" spans="21:27" x14ac:dyDescent="0.25">
      <c r="U282" s="77"/>
      <c r="AA282" s="77"/>
    </row>
    <row r="283" spans="21:27" x14ac:dyDescent="0.25">
      <c r="U283" s="77"/>
      <c r="AA283" s="77"/>
    </row>
    <row r="284" spans="21:27" x14ac:dyDescent="0.25">
      <c r="U284" s="77"/>
      <c r="AA284" s="77"/>
    </row>
    <row r="285" spans="21:27" x14ac:dyDescent="0.25">
      <c r="U285" s="77"/>
      <c r="AA285" s="77"/>
    </row>
    <row r="286" spans="21:27" x14ac:dyDescent="0.25">
      <c r="U286" s="77"/>
      <c r="AA286" s="77"/>
    </row>
    <row r="287" spans="21:27" x14ac:dyDescent="0.25">
      <c r="U287" s="77"/>
      <c r="AA287" s="77"/>
    </row>
    <row r="288" spans="21:27" x14ac:dyDescent="0.25">
      <c r="U288" s="77"/>
      <c r="AA288" s="77"/>
    </row>
    <row r="289" spans="21:27" x14ac:dyDescent="0.25">
      <c r="U289" s="77"/>
      <c r="AA289" s="77"/>
    </row>
    <row r="290" spans="21:27" x14ac:dyDescent="0.25">
      <c r="U290" s="77"/>
      <c r="AA290" s="77"/>
    </row>
    <row r="291" spans="21:27" x14ac:dyDescent="0.25">
      <c r="U291" s="77"/>
      <c r="AA291" s="77"/>
    </row>
    <row r="292" spans="21:27" x14ac:dyDescent="0.25">
      <c r="U292" s="77"/>
      <c r="AA292" s="77"/>
    </row>
    <row r="293" spans="21:27" x14ac:dyDescent="0.25">
      <c r="U293" s="77"/>
      <c r="AA293" s="77"/>
    </row>
    <row r="294" spans="21:27" x14ac:dyDescent="0.25">
      <c r="U294" s="77"/>
      <c r="AA294" s="77"/>
    </row>
    <row r="295" spans="21:27" x14ac:dyDescent="0.25">
      <c r="U295" s="77"/>
      <c r="AA295" s="77"/>
    </row>
    <row r="296" spans="21:27" x14ac:dyDescent="0.25">
      <c r="U296" s="77"/>
      <c r="AA296" s="77"/>
    </row>
    <row r="297" spans="21:27" x14ac:dyDescent="0.25">
      <c r="U297" s="77"/>
      <c r="AA297" s="77"/>
    </row>
    <row r="298" spans="21:27" x14ac:dyDescent="0.25">
      <c r="U298" s="77"/>
      <c r="AA298" s="77"/>
    </row>
    <row r="299" spans="21:27" x14ac:dyDescent="0.25">
      <c r="U299" s="77"/>
      <c r="AA299" s="77"/>
    </row>
    <row r="300" spans="21:27" x14ac:dyDescent="0.25">
      <c r="U300" s="77"/>
      <c r="AA300" s="77"/>
    </row>
    <row r="301" spans="21:27" x14ac:dyDescent="0.25">
      <c r="U301" s="77"/>
      <c r="AA301" s="77"/>
    </row>
    <row r="302" spans="21:27" x14ac:dyDescent="0.25">
      <c r="U302" s="77"/>
      <c r="AA302" s="77"/>
    </row>
    <row r="303" spans="21:27" x14ac:dyDescent="0.25">
      <c r="U303" s="77"/>
      <c r="AA303" s="77"/>
    </row>
    <row r="304" spans="21:27" x14ac:dyDescent="0.25">
      <c r="U304" s="77"/>
      <c r="AA304" s="77"/>
    </row>
    <row r="305" spans="21:27" x14ac:dyDescent="0.25">
      <c r="U305" s="77"/>
      <c r="AA305" s="77"/>
    </row>
    <row r="306" spans="21:27" x14ac:dyDescent="0.25">
      <c r="U306" s="77"/>
      <c r="AA306" s="77"/>
    </row>
    <row r="307" spans="21:27" x14ac:dyDescent="0.25">
      <c r="U307" s="77"/>
      <c r="AA307" s="77"/>
    </row>
    <row r="308" spans="21:27" x14ac:dyDescent="0.25">
      <c r="U308" s="77"/>
      <c r="AA308" s="77"/>
    </row>
    <row r="309" spans="21:27" x14ac:dyDescent="0.25">
      <c r="U309" s="77"/>
      <c r="AA309" s="77"/>
    </row>
    <row r="310" spans="21:27" x14ac:dyDescent="0.25">
      <c r="U310" s="77"/>
      <c r="AA310" s="77"/>
    </row>
    <row r="311" spans="21:27" x14ac:dyDescent="0.25">
      <c r="U311" s="77"/>
      <c r="AA311" s="77"/>
    </row>
    <row r="312" spans="21:27" x14ac:dyDescent="0.25">
      <c r="U312" s="77"/>
      <c r="AA312" s="77"/>
    </row>
    <row r="313" spans="21:27" x14ac:dyDescent="0.25">
      <c r="U313" s="77"/>
      <c r="AA313" s="77"/>
    </row>
    <row r="314" spans="21:27" x14ac:dyDescent="0.25">
      <c r="U314" s="77"/>
      <c r="AA314" s="77"/>
    </row>
    <row r="315" spans="21:27" x14ac:dyDescent="0.25">
      <c r="U315" s="77"/>
      <c r="AA315" s="77"/>
    </row>
    <row r="316" spans="21:27" x14ac:dyDescent="0.25">
      <c r="U316" s="77"/>
      <c r="AA316" s="77"/>
    </row>
    <row r="317" spans="21:27" x14ac:dyDescent="0.25">
      <c r="U317" s="77"/>
      <c r="AA317" s="77"/>
    </row>
    <row r="318" spans="21:27" x14ac:dyDescent="0.25">
      <c r="U318" s="77"/>
      <c r="AA318" s="77"/>
    </row>
    <row r="319" spans="21:27" x14ac:dyDescent="0.25">
      <c r="U319" s="77"/>
      <c r="AA319" s="77"/>
    </row>
    <row r="320" spans="21:27" x14ac:dyDescent="0.25">
      <c r="U320" s="77"/>
      <c r="AA320" s="77"/>
    </row>
    <row r="321" spans="21:27" x14ac:dyDescent="0.25">
      <c r="U321" s="77"/>
      <c r="AA321" s="77"/>
    </row>
    <row r="322" spans="21:27" x14ac:dyDescent="0.25">
      <c r="U322" s="77"/>
      <c r="AA322" s="77"/>
    </row>
    <row r="323" spans="21:27" x14ac:dyDescent="0.25">
      <c r="U323" s="77"/>
      <c r="AA323" s="77"/>
    </row>
    <row r="324" spans="21:27" x14ac:dyDescent="0.25">
      <c r="U324" s="77"/>
      <c r="AA324" s="77"/>
    </row>
    <row r="325" spans="21:27" x14ac:dyDescent="0.25">
      <c r="U325" s="77"/>
      <c r="AA325" s="77"/>
    </row>
    <row r="326" spans="21:27" x14ac:dyDescent="0.25">
      <c r="U326" s="77"/>
      <c r="AA326" s="77"/>
    </row>
    <row r="327" spans="21:27" x14ac:dyDescent="0.25">
      <c r="U327" s="77"/>
      <c r="AA327" s="77"/>
    </row>
    <row r="328" spans="21:27" x14ac:dyDescent="0.25">
      <c r="U328" s="77"/>
      <c r="AA328" s="77"/>
    </row>
    <row r="329" spans="21:27" x14ac:dyDescent="0.25">
      <c r="U329" s="77"/>
      <c r="AA329" s="77"/>
    </row>
    <row r="330" spans="21:27" x14ac:dyDescent="0.25">
      <c r="U330" s="77"/>
      <c r="AA330" s="77"/>
    </row>
    <row r="331" spans="21:27" x14ac:dyDescent="0.25">
      <c r="U331" s="77"/>
      <c r="AA331" s="77"/>
    </row>
    <row r="332" spans="21:27" x14ac:dyDescent="0.25">
      <c r="U332" s="77"/>
      <c r="AA332" s="77"/>
    </row>
    <row r="333" spans="21:27" x14ac:dyDescent="0.25">
      <c r="U333" s="77"/>
      <c r="AA333" s="77"/>
    </row>
    <row r="334" spans="21:27" x14ac:dyDescent="0.25">
      <c r="U334" s="77"/>
      <c r="AA334" s="77"/>
    </row>
    <row r="335" spans="21:27" x14ac:dyDescent="0.25">
      <c r="U335" s="77"/>
      <c r="AA335" s="77"/>
    </row>
    <row r="336" spans="21:27" x14ac:dyDescent="0.25">
      <c r="U336" s="77"/>
      <c r="AA336" s="77"/>
    </row>
    <row r="337" spans="21:27" x14ac:dyDescent="0.25">
      <c r="U337" s="77"/>
      <c r="AA337" s="77"/>
    </row>
    <row r="338" spans="21:27" x14ac:dyDescent="0.25">
      <c r="U338" s="77"/>
      <c r="AA338" s="77"/>
    </row>
    <row r="339" spans="21:27" x14ac:dyDescent="0.25">
      <c r="U339" s="77"/>
      <c r="AA339" s="77"/>
    </row>
    <row r="340" spans="21:27" x14ac:dyDescent="0.25">
      <c r="U340" s="77"/>
      <c r="AA340" s="77"/>
    </row>
    <row r="341" spans="21:27" x14ac:dyDescent="0.25">
      <c r="U341" s="77"/>
      <c r="AA341" s="77"/>
    </row>
    <row r="342" spans="21:27" x14ac:dyDescent="0.25">
      <c r="U342" s="77"/>
      <c r="AA342" s="77"/>
    </row>
    <row r="343" spans="21:27" x14ac:dyDescent="0.25">
      <c r="U343" s="77"/>
      <c r="AA343" s="77"/>
    </row>
    <row r="344" spans="21:27" x14ac:dyDescent="0.25">
      <c r="U344" s="77"/>
      <c r="AA344" s="77"/>
    </row>
    <row r="345" spans="21:27" x14ac:dyDescent="0.25">
      <c r="U345" s="77"/>
      <c r="AA345" s="77"/>
    </row>
    <row r="346" spans="21:27" x14ac:dyDescent="0.25">
      <c r="U346" s="77"/>
      <c r="AA346" s="77"/>
    </row>
    <row r="347" spans="21:27" x14ac:dyDescent="0.25">
      <c r="U347" s="77"/>
      <c r="AA347" s="77"/>
    </row>
    <row r="348" spans="21:27" x14ac:dyDescent="0.25">
      <c r="U348" s="77"/>
      <c r="AA348" s="77"/>
    </row>
    <row r="349" spans="21:27" x14ac:dyDescent="0.25">
      <c r="U349" s="77"/>
      <c r="AA349" s="77"/>
    </row>
    <row r="350" spans="21:27" x14ac:dyDescent="0.25">
      <c r="U350" s="77"/>
      <c r="AA350" s="77"/>
    </row>
    <row r="351" spans="21:27" x14ac:dyDescent="0.25">
      <c r="U351" s="77"/>
      <c r="AA351" s="77"/>
    </row>
    <row r="352" spans="21:27" x14ac:dyDescent="0.25">
      <c r="U352" s="77"/>
      <c r="AA352" s="77"/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Cours et volumes</vt:lpstr>
      <vt:lpstr>Chanderliers</vt:lpstr>
      <vt:lpstr>Bollinger</vt:lpstr>
      <vt:lpstr>Moyennes mobiles</vt:lpstr>
      <vt:lpstr>RSI</vt:lpstr>
      <vt:lpstr>Stop an reverse</vt:lpstr>
      <vt:lpstr>Dow</vt:lpstr>
      <vt:lpstr>'Stop an reverse'!Zone_d_impression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2017-02-25T13:19:15Z</dcterms:modified>
</cp:coreProperties>
</file>