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edeibr\Desktop\"/>
    </mc:Choice>
  </mc:AlternateContent>
  <bookViews>
    <workbookView xWindow="0" yWindow="0" windowWidth="19200" windowHeight="12285" firstSheet="2" activeTab="3"/>
  </bookViews>
  <sheets>
    <sheet name="Calendar View" sheetId="3" r:id="rId1"/>
    <sheet name="Employee Leave Tracker" sheetId="1" r:id="rId2"/>
    <sheet name="Settings" sheetId="2" r:id="rId3"/>
    <sheet name="Setting2" sheetId="4" r:id="rId4"/>
    <sheet name="Tableau de Roulement" sheetId="5" r:id="rId5"/>
    <sheet name="Effectif Véhicule" sheetId="6" r:id="rId6"/>
  </sheets>
  <externalReferences>
    <externalReference r:id="rId7"/>
  </externalReferences>
  <definedNames>
    <definedName name="calendar">daysAndWks + dateOfFirst - WEEKDAY(dateOfFirst,2)</definedName>
    <definedName name="dateOfFirst">DATE('Calendar View'!$AN$5,MONTH('Calendar View'!$C1),1)</definedName>
    <definedName name="daysAndWks">COLUMN(OFFSET(INDIRECT("$A$1"),0,0,1,42))-1</definedName>
    <definedName name="lstEDates">tblLeave[End Date]</definedName>
    <definedName name="lstEmployees">tblEmployees[Liste des employés]</definedName>
    <definedName name="lstEmpNames">tblLeave[Employee Name]</definedName>
    <definedName name="lstHolidays">tblCompanyHolidays[Company Holidays]</definedName>
    <definedName name="lstHolidayTypes">tblLeaveTypes[Type of Leave]</definedName>
    <definedName name="lstHTypes">tblLeave[Type of Leave]</definedName>
    <definedName name="lstSdates">tblLeave[Start Date]</definedName>
    <definedName name="valSelEmployee">'Calendar View'!$AN$3</definedName>
    <definedName name="_xlnm.Print_Area" localSheetId="4">'Tableau de Roulement'!$A$1:$AF$34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1" i="5" l="1"/>
  <c r="B13" i="5"/>
  <c r="B15" i="5"/>
  <c r="B17" i="5"/>
  <c r="B19" i="5"/>
  <c r="B21" i="5"/>
  <c r="B23" i="5"/>
  <c r="B25" i="5"/>
  <c r="B27" i="5"/>
  <c r="B29" i="5"/>
  <c r="B31" i="5"/>
  <c r="B33" i="5"/>
  <c r="I9" i="5"/>
  <c r="I11" i="5"/>
  <c r="I13" i="5"/>
  <c r="I15" i="5"/>
  <c r="I17" i="5"/>
  <c r="I19" i="5"/>
  <c r="I21" i="5"/>
  <c r="I23" i="5"/>
  <c r="I25" i="5"/>
  <c r="I27" i="5"/>
  <c r="I29" i="5"/>
  <c r="I31" i="5"/>
  <c r="I33" i="5"/>
  <c r="P9" i="5"/>
  <c r="P11" i="5"/>
  <c r="P13" i="5"/>
  <c r="P15" i="5"/>
  <c r="P17" i="5"/>
  <c r="P19" i="5"/>
  <c r="P21" i="5"/>
  <c r="P23" i="5"/>
  <c r="P25" i="5"/>
  <c r="P27" i="5"/>
  <c r="P29" i="5"/>
  <c r="P31" i="5"/>
  <c r="P33" i="5"/>
  <c r="W9" i="5"/>
  <c r="W11" i="5"/>
  <c r="W13" i="5"/>
  <c r="W15" i="5"/>
  <c r="W17" i="5"/>
  <c r="W19" i="5"/>
  <c r="W21" i="5"/>
  <c r="W23" i="5"/>
  <c r="W25" i="5"/>
  <c r="W27" i="5"/>
  <c r="W29" i="5"/>
  <c r="W31" i="5"/>
  <c r="W33" i="5"/>
  <c r="AC34" i="5"/>
  <c r="AB34" i="5"/>
  <c r="Y34" i="5"/>
  <c r="V34" i="5"/>
  <c r="U34" i="5"/>
  <c r="R34" i="5"/>
  <c r="O34" i="5"/>
  <c r="N34" i="5"/>
  <c r="K34" i="5"/>
  <c r="H34" i="5"/>
  <c r="G34" i="5"/>
  <c r="D34" i="5"/>
  <c r="AC33" i="5"/>
  <c r="AB33" i="5"/>
  <c r="Y33" i="5"/>
  <c r="V33" i="5"/>
  <c r="U33" i="5"/>
  <c r="R33" i="5"/>
  <c r="O33" i="5"/>
  <c r="N33" i="5"/>
  <c r="K33" i="5"/>
  <c r="H33" i="5"/>
  <c r="G33" i="5"/>
  <c r="D33" i="5"/>
  <c r="AC32" i="5"/>
  <c r="AB32" i="5"/>
  <c r="Y32" i="5"/>
  <c r="V32" i="5"/>
  <c r="U32" i="5"/>
  <c r="R32" i="5"/>
  <c r="O32" i="5"/>
  <c r="N32" i="5"/>
  <c r="K32" i="5"/>
  <c r="H32" i="5"/>
  <c r="G32" i="5"/>
  <c r="D32" i="5"/>
  <c r="AC31" i="5"/>
  <c r="AB31" i="5"/>
  <c r="Y31" i="5"/>
  <c r="V31" i="5"/>
  <c r="U31" i="5"/>
  <c r="R31" i="5"/>
  <c r="O31" i="5"/>
  <c r="N31" i="5"/>
  <c r="K31" i="5"/>
  <c r="H31" i="5"/>
  <c r="G31" i="5"/>
  <c r="D31" i="5"/>
  <c r="AC30" i="5"/>
  <c r="AB30" i="5"/>
  <c r="Y30" i="5"/>
  <c r="V30" i="5"/>
  <c r="U30" i="5"/>
  <c r="R30" i="5"/>
  <c r="O30" i="5"/>
  <c r="N30" i="5"/>
  <c r="K30" i="5"/>
  <c r="H30" i="5"/>
  <c r="G30" i="5"/>
  <c r="D30" i="5"/>
  <c r="AC29" i="5"/>
  <c r="AB29" i="5"/>
  <c r="Y29" i="5"/>
  <c r="V29" i="5"/>
  <c r="U29" i="5"/>
  <c r="R29" i="5"/>
  <c r="O29" i="5"/>
  <c r="N29" i="5"/>
  <c r="K29" i="5"/>
  <c r="H29" i="5"/>
  <c r="G29" i="5"/>
  <c r="D29" i="5"/>
  <c r="AC28" i="5"/>
  <c r="AB28" i="5"/>
  <c r="Y28" i="5"/>
  <c r="V28" i="5"/>
  <c r="U28" i="5"/>
  <c r="R28" i="5"/>
  <c r="O28" i="5"/>
  <c r="N28" i="5"/>
  <c r="K28" i="5"/>
  <c r="H28" i="5"/>
  <c r="G28" i="5"/>
  <c r="D28" i="5"/>
  <c r="AC27" i="5"/>
  <c r="AB27" i="5"/>
  <c r="Y27" i="5"/>
  <c r="V27" i="5"/>
  <c r="U27" i="5"/>
  <c r="R27" i="5"/>
  <c r="O27" i="5"/>
  <c r="N27" i="5"/>
  <c r="K27" i="5"/>
  <c r="H27" i="5"/>
  <c r="G27" i="5"/>
  <c r="D27" i="5"/>
  <c r="AC26" i="5"/>
  <c r="AB26" i="5"/>
  <c r="Y26" i="5"/>
  <c r="V26" i="5"/>
  <c r="U26" i="5"/>
  <c r="R26" i="5"/>
  <c r="O26" i="5"/>
  <c r="N26" i="5"/>
  <c r="K26" i="5"/>
  <c r="H26" i="5"/>
  <c r="G26" i="5"/>
  <c r="D26" i="5"/>
  <c r="AC25" i="5"/>
  <c r="AB25" i="5"/>
  <c r="Y25" i="5"/>
  <c r="V25" i="5"/>
  <c r="U25" i="5"/>
  <c r="R25" i="5"/>
  <c r="O25" i="5"/>
  <c r="N25" i="5"/>
  <c r="K25" i="5"/>
  <c r="H25" i="5"/>
  <c r="G25" i="5"/>
  <c r="D25" i="5"/>
  <c r="AC24" i="5"/>
  <c r="AB24" i="5"/>
  <c r="Y24" i="5"/>
  <c r="V24" i="5"/>
  <c r="U24" i="5"/>
  <c r="R24" i="5"/>
  <c r="O24" i="5"/>
  <c r="N24" i="5"/>
  <c r="K24" i="5"/>
  <c r="H24" i="5"/>
  <c r="G24" i="5"/>
  <c r="D24" i="5"/>
  <c r="AC23" i="5"/>
  <c r="AB23" i="5"/>
  <c r="Y23" i="5"/>
  <c r="V23" i="5"/>
  <c r="U23" i="5"/>
  <c r="R23" i="5"/>
  <c r="O23" i="5"/>
  <c r="N23" i="5"/>
  <c r="K23" i="5"/>
  <c r="H23" i="5"/>
  <c r="G23" i="5"/>
  <c r="D23" i="5"/>
  <c r="AC22" i="5"/>
  <c r="AB22" i="5"/>
  <c r="Y22" i="5"/>
  <c r="V22" i="5"/>
  <c r="U22" i="5"/>
  <c r="R22" i="5"/>
  <c r="O22" i="5"/>
  <c r="N22" i="5"/>
  <c r="K22" i="5"/>
  <c r="H22" i="5"/>
  <c r="G22" i="5"/>
  <c r="D22" i="5"/>
  <c r="AC21" i="5"/>
  <c r="AB21" i="5"/>
  <c r="Y21" i="5"/>
  <c r="V21" i="5"/>
  <c r="U21" i="5"/>
  <c r="R21" i="5"/>
  <c r="O21" i="5"/>
  <c r="N21" i="5"/>
  <c r="K21" i="5"/>
  <c r="H21" i="5"/>
  <c r="G21" i="5"/>
  <c r="D21" i="5"/>
  <c r="AC20" i="5"/>
  <c r="AB20" i="5"/>
  <c r="Y20" i="5"/>
  <c r="V20" i="5"/>
  <c r="U20" i="5"/>
  <c r="R20" i="5"/>
  <c r="O20" i="5"/>
  <c r="N20" i="5"/>
  <c r="K20" i="5"/>
  <c r="H20" i="5"/>
  <c r="G20" i="5"/>
  <c r="D20" i="5"/>
  <c r="AC19" i="5"/>
  <c r="AB19" i="5"/>
  <c r="Y19" i="5"/>
  <c r="V19" i="5"/>
  <c r="U19" i="5"/>
  <c r="R19" i="5"/>
  <c r="O19" i="5"/>
  <c r="N19" i="5"/>
  <c r="K19" i="5"/>
  <c r="H19" i="5"/>
  <c r="G19" i="5"/>
  <c r="D19" i="5"/>
  <c r="AC18" i="5"/>
  <c r="AB18" i="5"/>
  <c r="Y18" i="5"/>
  <c r="V18" i="5"/>
  <c r="U18" i="5"/>
  <c r="R18" i="5"/>
  <c r="O18" i="5"/>
  <c r="N18" i="5"/>
  <c r="K18" i="5"/>
  <c r="H18" i="5"/>
  <c r="G18" i="5"/>
  <c r="AC17" i="5"/>
  <c r="AB17" i="5"/>
  <c r="Y17" i="5"/>
  <c r="V17" i="5"/>
  <c r="U17" i="5"/>
  <c r="R17" i="5"/>
  <c r="O17" i="5"/>
  <c r="N17" i="5"/>
  <c r="K17" i="5"/>
  <c r="H17" i="5"/>
  <c r="G17" i="5"/>
  <c r="AC16" i="5"/>
  <c r="AB16" i="5"/>
  <c r="Y16" i="5"/>
  <c r="V16" i="5"/>
  <c r="U16" i="5"/>
  <c r="R16" i="5"/>
  <c r="O16" i="5"/>
  <c r="N16" i="5"/>
  <c r="K16" i="5"/>
  <c r="H16" i="5"/>
  <c r="G16" i="5"/>
  <c r="AC15" i="5"/>
  <c r="AB15" i="5"/>
  <c r="Y15" i="5"/>
  <c r="V15" i="5"/>
  <c r="U15" i="5"/>
  <c r="R15" i="5"/>
  <c r="O15" i="5"/>
  <c r="N15" i="5"/>
  <c r="K15" i="5"/>
  <c r="H15" i="5"/>
  <c r="G15" i="5"/>
  <c r="AC14" i="5"/>
  <c r="AB14" i="5"/>
  <c r="Y14" i="5"/>
  <c r="V14" i="5"/>
  <c r="U14" i="5"/>
  <c r="R14" i="5"/>
  <c r="O14" i="5"/>
  <c r="N14" i="5"/>
  <c r="K14" i="5"/>
  <c r="H14" i="5"/>
  <c r="G14" i="5"/>
  <c r="AC13" i="5"/>
  <c r="AB13" i="5"/>
  <c r="Y13" i="5"/>
  <c r="V13" i="5"/>
  <c r="U13" i="5"/>
  <c r="R13" i="5"/>
  <c r="O13" i="5"/>
  <c r="N13" i="5"/>
  <c r="K13" i="5"/>
  <c r="H13" i="5"/>
  <c r="G13" i="5"/>
  <c r="AC12" i="5"/>
  <c r="AB12" i="5"/>
  <c r="Y12" i="5"/>
  <c r="V12" i="5"/>
  <c r="U12" i="5"/>
  <c r="R12" i="5"/>
  <c r="O12" i="5"/>
  <c r="N12" i="5"/>
  <c r="K12" i="5"/>
  <c r="H12" i="5"/>
  <c r="G12" i="5"/>
  <c r="AC11" i="5"/>
  <c r="AB11" i="5"/>
  <c r="Y11" i="5"/>
  <c r="V11" i="5"/>
  <c r="U11" i="5"/>
  <c r="R11" i="5"/>
  <c r="O11" i="5"/>
  <c r="N11" i="5"/>
  <c r="K11" i="5"/>
  <c r="H11" i="5"/>
  <c r="G11" i="5"/>
  <c r="AC10" i="5"/>
  <c r="AB10" i="5"/>
  <c r="Y10" i="5"/>
  <c r="V10" i="5"/>
  <c r="U10" i="5"/>
  <c r="R10" i="5"/>
  <c r="O10" i="5"/>
  <c r="N10" i="5"/>
  <c r="K10" i="5"/>
  <c r="H10" i="5"/>
  <c r="G10" i="5"/>
  <c r="AC9" i="5"/>
  <c r="AB9" i="5"/>
  <c r="Y9" i="5"/>
  <c r="V9" i="5"/>
  <c r="U9" i="5"/>
  <c r="R9" i="5"/>
  <c r="O9" i="5"/>
  <c r="N9" i="5"/>
  <c r="K9" i="5"/>
  <c r="H9" i="5"/>
  <c r="G9" i="5"/>
  <c r="C7" i="5"/>
  <c r="C6" i="5"/>
  <c r="C5" i="5"/>
  <c r="C4" i="5"/>
  <c r="C3" i="5"/>
  <c r="C2" i="5"/>
  <c r="B2" i="4"/>
  <c r="A15" i="4"/>
  <c r="A14" i="4"/>
  <c r="A13" i="4"/>
  <c r="A12" i="4"/>
  <c r="A11" i="4"/>
  <c r="A10" i="4"/>
  <c r="A9" i="4"/>
  <c r="A8" i="4"/>
  <c r="A7" i="4"/>
  <c r="A6" i="4"/>
  <c r="A5" i="4"/>
  <c r="A4" i="4"/>
  <c r="F31" i="1"/>
  <c r="F32" i="1"/>
  <c r="F33" i="1"/>
  <c r="F34" i="1"/>
  <c r="F35" i="1"/>
  <c r="F36" i="1"/>
  <c r="F37" i="1"/>
  <c r="F38" i="1"/>
  <c r="F39" i="1"/>
  <c r="F40" i="1"/>
  <c r="F41" i="1"/>
  <c r="F30" i="1"/>
  <c r="F29" i="1"/>
  <c r="F27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8" i="1"/>
  <c r="L35" i="3"/>
  <c r="AB35" i="3"/>
  <c r="D30" i="3"/>
  <c r="AR48" i="3"/>
  <c r="D39" i="3"/>
  <c r="L39" i="3"/>
  <c r="AJ35" i="3"/>
  <c r="AR35" i="3"/>
  <c r="T35" i="3"/>
  <c r="AR39" i="3"/>
  <c r="AJ39" i="3"/>
  <c r="T39" i="3"/>
  <c r="T26" i="3"/>
  <c r="AR40" i="3"/>
  <c r="D26" i="3"/>
  <c r="AJ40" i="3"/>
  <c r="T40" i="3"/>
  <c r="L30" i="3"/>
  <c r="C10" i="3"/>
  <c r="C11" i="3"/>
  <c r="C12" i="3"/>
  <c r="C13" i="3"/>
  <c r="C14" i="3"/>
  <c r="C15" i="3"/>
  <c r="C16" i="3"/>
  <c r="C17" i="3"/>
  <c r="C18" i="3"/>
  <c r="C19" i="3"/>
  <c r="C20" i="3"/>
  <c r="C9" i="3"/>
  <c r="H11" i="3" a="1"/>
  <c r="H9" i="3" a="1"/>
  <c r="H14" i="3" a="1"/>
  <c r="H16" i="3" a="1"/>
  <c r="H19" i="3" a="1"/>
  <c r="H15" i="3" a="1"/>
  <c r="H13" i="3" a="1"/>
  <c r="H20" i="3" a="1"/>
  <c r="H10" i="3" a="1"/>
  <c r="H17" i="3" a="1"/>
  <c r="H18" i="3" a="1"/>
  <c r="H12" i="3" a="1"/>
  <c r="J16" i="3"/>
  <c r="N16" i="3"/>
  <c r="R16" i="3"/>
  <c r="V16" i="3"/>
  <c r="Z16" i="3"/>
  <c r="AD16" i="3"/>
  <c r="AH16" i="3"/>
  <c r="AL16" i="3"/>
  <c r="AP16" i="3"/>
  <c r="AT16" i="3"/>
  <c r="H16" i="3"/>
  <c r="M16" i="3"/>
  <c r="S16" i="3"/>
  <c r="X16" i="3"/>
  <c r="AC16" i="3"/>
  <c r="AI16" i="3"/>
  <c r="AN16" i="3"/>
  <c r="AS16" i="3"/>
  <c r="I16" i="3"/>
  <c r="O16" i="3"/>
  <c r="T16" i="3"/>
  <c r="Y16" i="3"/>
  <c r="AE16" i="3"/>
  <c r="AJ16" i="3"/>
  <c r="AO16" i="3"/>
  <c r="AU16" i="3"/>
  <c r="K16" i="3"/>
  <c r="U16" i="3"/>
  <c r="AF16" i="3"/>
  <c r="AQ16" i="3"/>
  <c r="L16" i="3"/>
  <c r="W16" i="3"/>
  <c r="AG16" i="3"/>
  <c r="AR16" i="3"/>
  <c r="P16" i="3"/>
  <c r="AA16" i="3"/>
  <c r="AK16" i="3"/>
  <c r="AV16" i="3"/>
  <c r="Q16" i="3"/>
  <c r="AB16" i="3"/>
  <c r="AM16" i="3"/>
  <c r="AW16" i="3"/>
  <c r="I20" i="3"/>
  <c r="M20" i="3"/>
  <c r="Q20" i="3"/>
  <c r="U20" i="3"/>
  <c r="Y20" i="3"/>
  <c r="AC20" i="3"/>
  <c r="AG20" i="3"/>
  <c r="AK20" i="3"/>
  <c r="AO20" i="3"/>
  <c r="AS20" i="3"/>
  <c r="AW20" i="3"/>
  <c r="J20" i="3"/>
  <c r="N20" i="3"/>
  <c r="R20" i="3"/>
  <c r="V20" i="3"/>
  <c r="Z20" i="3"/>
  <c r="AD20" i="3"/>
  <c r="AH20" i="3"/>
  <c r="AL20" i="3"/>
  <c r="AP20" i="3"/>
  <c r="AT20" i="3"/>
  <c r="K20" i="3"/>
  <c r="S20" i="3"/>
  <c r="AA20" i="3"/>
  <c r="AI20" i="3"/>
  <c r="AQ20" i="3"/>
  <c r="P20" i="3"/>
  <c r="AF20" i="3"/>
  <c r="AV20" i="3"/>
  <c r="L20" i="3"/>
  <c r="T20" i="3"/>
  <c r="AB20" i="3"/>
  <c r="AJ20" i="3"/>
  <c r="AR20" i="3"/>
  <c r="O20" i="3"/>
  <c r="W20" i="3"/>
  <c r="AE20" i="3"/>
  <c r="AM20" i="3"/>
  <c r="AU20" i="3"/>
  <c r="H20" i="3"/>
  <c r="X20" i="3"/>
  <c r="AN20" i="3"/>
  <c r="I15" i="3"/>
  <c r="M15" i="3"/>
  <c r="Q15" i="3"/>
  <c r="U15" i="3"/>
  <c r="Y15" i="3"/>
  <c r="AC15" i="3"/>
  <c r="AG15" i="3"/>
  <c r="AK15" i="3"/>
  <c r="AO15" i="3"/>
  <c r="AS15" i="3"/>
  <c r="AW15" i="3"/>
  <c r="H15" i="3"/>
  <c r="N15" i="3"/>
  <c r="S15" i="3"/>
  <c r="X15" i="3"/>
  <c r="AD15" i="3"/>
  <c r="AI15" i="3"/>
  <c r="AN15" i="3"/>
  <c r="AT15" i="3"/>
  <c r="J15" i="3"/>
  <c r="O15" i="3"/>
  <c r="T15" i="3"/>
  <c r="Z15" i="3"/>
  <c r="AE15" i="3"/>
  <c r="AJ15" i="3"/>
  <c r="AP15" i="3"/>
  <c r="AU15" i="3"/>
  <c r="P15" i="3"/>
  <c r="V15" i="3"/>
  <c r="AA15" i="3"/>
  <c r="L15" i="3"/>
  <c r="AF15" i="3"/>
  <c r="AQ15" i="3"/>
  <c r="R15" i="3"/>
  <c r="AH15" i="3"/>
  <c r="AR15" i="3"/>
  <c r="W15" i="3"/>
  <c r="AL15" i="3"/>
  <c r="AV15" i="3"/>
  <c r="K15" i="3"/>
  <c r="AB15" i="3"/>
  <c r="AM15" i="3"/>
  <c r="H19" i="3"/>
  <c r="L19" i="3"/>
  <c r="P19" i="3"/>
  <c r="T19" i="3"/>
  <c r="X19" i="3"/>
  <c r="AB19" i="3"/>
  <c r="AF19" i="3"/>
  <c r="AJ19" i="3"/>
  <c r="AN19" i="3"/>
  <c r="AR19" i="3"/>
  <c r="AV19" i="3"/>
  <c r="I19" i="3"/>
  <c r="M19" i="3"/>
  <c r="Q19" i="3"/>
  <c r="U19" i="3"/>
  <c r="Y19" i="3"/>
  <c r="AC19" i="3"/>
  <c r="AG19" i="3"/>
  <c r="AK19" i="3"/>
  <c r="AO19" i="3"/>
  <c r="AS19" i="3"/>
  <c r="AW19" i="3"/>
  <c r="N19" i="3"/>
  <c r="V19" i="3"/>
  <c r="AD19" i="3"/>
  <c r="AL19" i="3"/>
  <c r="AT19" i="3"/>
  <c r="K19" i="3"/>
  <c r="AA19" i="3"/>
  <c r="AQ19" i="3"/>
  <c r="O19" i="3"/>
  <c r="W19" i="3"/>
  <c r="AE19" i="3"/>
  <c r="AM19" i="3"/>
  <c r="AU19" i="3"/>
  <c r="J19" i="3"/>
  <c r="R19" i="3"/>
  <c r="Z19" i="3"/>
  <c r="AH19" i="3"/>
  <c r="AP19" i="3"/>
  <c r="S19" i="3"/>
  <c r="AI19" i="3"/>
  <c r="I12" i="3"/>
  <c r="M12" i="3"/>
  <c r="Q12" i="3"/>
  <c r="U12" i="3"/>
  <c r="Y12" i="3"/>
  <c r="AC12" i="3"/>
  <c r="AG12" i="3"/>
  <c r="AK12" i="3"/>
  <c r="AO12" i="3"/>
  <c r="AS12" i="3"/>
  <c r="AW12" i="3"/>
  <c r="J12" i="3"/>
  <c r="N12" i="3"/>
  <c r="R12" i="3"/>
  <c r="V12" i="3"/>
  <c r="Z12" i="3"/>
  <c r="AD12" i="3"/>
  <c r="AH12" i="3"/>
  <c r="AL12" i="3"/>
  <c r="AP12" i="3"/>
  <c r="AT12" i="3"/>
  <c r="K12" i="3"/>
  <c r="S12" i="3"/>
  <c r="AA12" i="3"/>
  <c r="AI12" i="3"/>
  <c r="AQ12" i="3"/>
  <c r="L12" i="3"/>
  <c r="T12" i="3"/>
  <c r="AB12" i="3"/>
  <c r="AJ12" i="3"/>
  <c r="AR12" i="3"/>
  <c r="O12" i="3"/>
  <c r="W12" i="3"/>
  <c r="AE12" i="3"/>
  <c r="AM12" i="3"/>
  <c r="AU12" i="3"/>
  <c r="X12" i="3"/>
  <c r="P12" i="3"/>
  <c r="AF12" i="3"/>
  <c r="H12" i="3"/>
  <c r="AN12" i="3"/>
  <c r="AV12" i="3"/>
  <c r="H11" i="3"/>
  <c r="L11" i="3"/>
  <c r="P11" i="3"/>
  <c r="T11" i="3"/>
  <c r="X11" i="3"/>
  <c r="AB11" i="3"/>
  <c r="AF11" i="3"/>
  <c r="AJ11" i="3"/>
  <c r="AN11" i="3"/>
  <c r="AR11" i="3"/>
  <c r="AV11" i="3"/>
  <c r="I11" i="3"/>
  <c r="M11" i="3"/>
  <c r="Q11" i="3"/>
  <c r="U11" i="3"/>
  <c r="Y11" i="3"/>
  <c r="AC11" i="3"/>
  <c r="AG11" i="3"/>
  <c r="AK11" i="3"/>
  <c r="AO11" i="3"/>
  <c r="AS11" i="3"/>
  <c r="AW11" i="3"/>
  <c r="N11" i="3"/>
  <c r="V11" i="3"/>
  <c r="AD11" i="3"/>
  <c r="AL11" i="3"/>
  <c r="AT11" i="3"/>
  <c r="O11" i="3"/>
  <c r="W11" i="3"/>
  <c r="AE11" i="3"/>
  <c r="AM11" i="3"/>
  <c r="AU11" i="3"/>
  <c r="J11" i="3"/>
  <c r="R11" i="3"/>
  <c r="Z11" i="3"/>
  <c r="AH11" i="3"/>
  <c r="AP11" i="3"/>
  <c r="AI11" i="3"/>
  <c r="K11" i="3"/>
  <c r="AQ11" i="3"/>
  <c r="S11" i="3"/>
  <c r="AA11" i="3"/>
  <c r="K18" i="3"/>
  <c r="O18" i="3"/>
  <c r="S18" i="3"/>
  <c r="W18" i="3"/>
  <c r="AA18" i="3"/>
  <c r="AE18" i="3"/>
  <c r="AI18" i="3"/>
  <c r="AM18" i="3"/>
  <c r="AQ18" i="3"/>
  <c r="AU18" i="3"/>
  <c r="H18" i="3"/>
  <c r="L18" i="3"/>
  <c r="P18" i="3"/>
  <c r="T18" i="3"/>
  <c r="X18" i="3"/>
  <c r="AB18" i="3"/>
  <c r="AF18" i="3"/>
  <c r="AJ18" i="3"/>
  <c r="AN18" i="3"/>
  <c r="AR18" i="3"/>
  <c r="AV18" i="3"/>
  <c r="I18" i="3"/>
  <c r="Q18" i="3"/>
  <c r="Y18" i="3"/>
  <c r="AG18" i="3"/>
  <c r="AO18" i="3"/>
  <c r="AW18" i="3"/>
  <c r="AL18" i="3"/>
  <c r="J18" i="3"/>
  <c r="R18" i="3"/>
  <c r="Z18" i="3"/>
  <c r="AH18" i="3"/>
  <c r="AP18" i="3"/>
  <c r="M18" i="3"/>
  <c r="U18" i="3"/>
  <c r="AC18" i="3"/>
  <c r="AK18" i="3"/>
  <c r="AS18" i="3"/>
  <c r="N18" i="3"/>
  <c r="V18" i="3"/>
  <c r="AD18" i="3"/>
  <c r="AT18" i="3"/>
  <c r="K17" i="3"/>
  <c r="O17" i="3"/>
  <c r="S17" i="3"/>
  <c r="W17" i="3"/>
  <c r="AA17" i="3"/>
  <c r="AE17" i="3"/>
  <c r="AI17" i="3"/>
  <c r="AM17" i="3"/>
  <c r="AQ17" i="3"/>
  <c r="AU17" i="3"/>
  <c r="H17" i="3"/>
  <c r="M17" i="3"/>
  <c r="R17" i="3"/>
  <c r="X17" i="3"/>
  <c r="AC17" i="3"/>
  <c r="AH17" i="3"/>
  <c r="AN17" i="3"/>
  <c r="AS17" i="3"/>
  <c r="I17" i="3"/>
  <c r="N17" i="3"/>
  <c r="T17" i="3"/>
  <c r="Y17" i="3"/>
  <c r="AD17" i="3"/>
  <c r="AJ17" i="3"/>
  <c r="AO17" i="3"/>
  <c r="AT17" i="3"/>
  <c r="J17" i="3"/>
  <c r="U17" i="3"/>
  <c r="AF17" i="3"/>
  <c r="AP17" i="3"/>
  <c r="AW17" i="3"/>
  <c r="L17" i="3"/>
  <c r="V17" i="3"/>
  <c r="AG17" i="3"/>
  <c r="AR17" i="3"/>
  <c r="P17" i="3"/>
  <c r="Z17" i="3"/>
  <c r="AK17" i="3"/>
  <c r="AV17" i="3"/>
  <c r="Q17" i="3"/>
  <c r="AB17" i="3"/>
  <c r="AL17" i="3"/>
  <c r="J13" i="3"/>
  <c r="N13" i="3"/>
  <c r="R13" i="3"/>
  <c r="V13" i="3"/>
  <c r="Z13" i="3"/>
  <c r="AD13" i="3"/>
  <c r="AH13" i="3"/>
  <c r="AL13" i="3"/>
  <c r="AP13" i="3"/>
  <c r="AT13" i="3"/>
  <c r="K13" i="3"/>
  <c r="O13" i="3"/>
  <c r="S13" i="3"/>
  <c r="W13" i="3"/>
  <c r="AA13" i="3"/>
  <c r="AE13" i="3"/>
  <c r="AI13" i="3"/>
  <c r="AM13" i="3"/>
  <c r="AQ13" i="3"/>
  <c r="AU13" i="3"/>
  <c r="H13" i="3"/>
  <c r="P13" i="3"/>
  <c r="X13" i="3"/>
  <c r="AF13" i="3"/>
  <c r="AN13" i="3"/>
  <c r="AV13" i="3"/>
  <c r="I13" i="3"/>
  <c r="Q13" i="3"/>
  <c r="Y13" i="3"/>
  <c r="AG13" i="3"/>
  <c r="AO13" i="3"/>
  <c r="AW13" i="3"/>
  <c r="L13" i="3"/>
  <c r="T13" i="3"/>
  <c r="AB13" i="3"/>
  <c r="AJ13" i="3"/>
  <c r="AR13" i="3"/>
  <c r="M13" i="3"/>
  <c r="AS13" i="3"/>
  <c r="U13" i="3"/>
  <c r="AC13" i="3"/>
  <c r="AK13" i="3"/>
  <c r="K14" i="3"/>
  <c r="O14" i="3"/>
  <c r="S14" i="3"/>
  <c r="W14" i="3"/>
  <c r="AA14" i="3"/>
  <c r="AE14" i="3"/>
  <c r="AI14" i="3"/>
  <c r="AM14" i="3"/>
  <c r="AQ14" i="3"/>
  <c r="AU14" i="3"/>
  <c r="H14" i="3"/>
  <c r="L14" i="3"/>
  <c r="P14" i="3"/>
  <c r="T14" i="3"/>
  <c r="X14" i="3"/>
  <c r="AB14" i="3"/>
  <c r="AF14" i="3"/>
  <c r="AJ14" i="3"/>
  <c r="AN14" i="3"/>
  <c r="AR14" i="3"/>
  <c r="AV14" i="3"/>
  <c r="M14" i="3"/>
  <c r="U14" i="3"/>
  <c r="AC14" i="3"/>
  <c r="AK14" i="3"/>
  <c r="AS14" i="3"/>
  <c r="N14" i="3"/>
  <c r="V14" i="3"/>
  <c r="AD14" i="3"/>
  <c r="AL14" i="3"/>
  <c r="AT14" i="3"/>
  <c r="I14" i="3"/>
  <c r="Q14" i="3"/>
  <c r="Y14" i="3"/>
  <c r="AG14" i="3"/>
  <c r="AO14" i="3"/>
  <c r="AW14" i="3"/>
  <c r="AH14" i="3"/>
  <c r="J14" i="3"/>
  <c r="AP14" i="3"/>
  <c r="R14" i="3"/>
  <c r="Z14" i="3"/>
  <c r="K10" i="3"/>
  <c r="O10" i="3"/>
  <c r="S10" i="3"/>
  <c r="W10" i="3"/>
  <c r="AA10" i="3"/>
  <c r="AE10" i="3"/>
  <c r="AI10" i="3"/>
  <c r="AM10" i="3"/>
  <c r="AQ10" i="3"/>
  <c r="AU10" i="3"/>
  <c r="H10" i="3"/>
  <c r="L10" i="3"/>
  <c r="P10" i="3"/>
  <c r="T10" i="3"/>
  <c r="X10" i="3"/>
  <c r="AB10" i="3"/>
  <c r="AF10" i="3"/>
  <c r="AJ10" i="3"/>
  <c r="AN10" i="3"/>
  <c r="AR10" i="3"/>
  <c r="AV10" i="3"/>
  <c r="I10" i="3"/>
  <c r="Q10" i="3"/>
  <c r="Y10" i="3"/>
  <c r="AG10" i="3"/>
  <c r="AO10" i="3"/>
  <c r="AW10" i="3"/>
  <c r="U10" i="3"/>
  <c r="J10" i="3"/>
  <c r="R10" i="3"/>
  <c r="Z10" i="3"/>
  <c r="AH10" i="3"/>
  <c r="AP10" i="3"/>
  <c r="M10" i="3"/>
  <c r="AC10" i="3"/>
  <c r="AK10" i="3"/>
  <c r="AS10" i="3"/>
  <c r="N10" i="3"/>
  <c r="AT10" i="3"/>
  <c r="V10" i="3"/>
  <c r="AD10" i="3"/>
  <c r="AL10" i="3"/>
  <c r="K9" i="3"/>
  <c r="O9" i="3"/>
  <c r="S9" i="3"/>
  <c r="W9" i="3"/>
  <c r="AA9" i="3"/>
  <c r="AE9" i="3"/>
  <c r="AI9" i="3"/>
  <c r="AM9" i="3"/>
  <c r="AQ9" i="3"/>
  <c r="AU9" i="3"/>
  <c r="H9" i="3"/>
  <c r="L9" i="3"/>
  <c r="P9" i="3"/>
  <c r="T9" i="3"/>
  <c r="X9" i="3"/>
  <c r="AB9" i="3"/>
  <c r="AF9" i="3"/>
  <c r="AJ9" i="3"/>
  <c r="AN9" i="3"/>
  <c r="AR9" i="3"/>
  <c r="AV9" i="3"/>
  <c r="I9" i="3"/>
  <c r="M9" i="3"/>
  <c r="Q9" i="3"/>
  <c r="U9" i="3"/>
  <c r="Y9" i="3"/>
  <c r="AC9" i="3"/>
  <c r="AG9" i="3"/>
  <c r="AK9" i="3"/>
  <c r="AO9" i="3"/>
  <c r="AS9" i="3"/>
  <c r="AW9" i="3"/>
  <c r="J9" i="3"/>
  <c r="N9" i="3"/>
  <c r="R9" i="3"/>
  <c r="V9" i="3"/>
  <c r="Z9" i="3"/>
  <c r="AD9" i="3"/>
  <c r="AH9" i="3"/>
  <c r="AL9" i="3"/>
  <c r="AP9" i="3"/>
  <c r="AT9" i="3"/>
  <c r="AR44" i="3"/>
  <c r="AR49" i="3"/>
  <c r="T30" i="3"/>
  <c r="AB39" i="3"/>
  <c r="AB40" i="3"/>
  <c r="D35" i="3"/>
  <c r="D40" i="3"/>
  <c r="AJ30" i="3"/>
  <c r="T31" i="3"/>
  <c r="AR26" i="3"/>
  <c r="AR30" i="3"/>
  <c r="AB26" i="3"/>
  <c r="AB30" i="3"/>
  <c r="AJ26" i="3"/>
  <c r="L26" i="3"/>
  <c r="L31" i="3"/>
  <c r="AJ31" i="3"/>
  <c r="D31" i="3"/>
  <c r="AR31" i="3"/>
  <c r="AB31" i="3"/>
</calcChain>
</file>

<file path=xl/sharedStrings.xml><?xml version="1.0" encoding="utf-8"?>
<sst xmlns="http://schemas.openxmlformats.org/spreadsheetml/2006/main" count="243" uniqueCount="115">
  <si>
    <t>Employee Name</t>
  </si>
  <si>
    <t>S</t>
  </si>
  <si>
    <t>M</t>
  </si>
  <si>
    <t>T</t>
  </si>
  <si>
    <t>W</t>
  </si>
  <si>
    <t>F</t>
  </si>
  <si>
    <t>Start Date</t>
  </si>
  <si>
    <t>End Date</t>
  </si>
  <si>
    <t>Company Holidays</t>
  </si>
  <si>
    <t>Days</t>
  </si>
  <si>
    <t>Description</t>
  </si>
  <si>
    <t>Type of Leave</t>
  </si>
  <si>
    <t>Maladie N-Payé</t>
  </si>
  <si>
    <t>Jp Planifié</t>
  </si>
  <si>
    <t>Personnel Urgent</t>
  </si>
  <si>
    <t>Personel Planifié</t>
  </si>
  <si>
    <t>Jp Urgent</t>
  </si>
  <si>
    <t>Vacance</t>
  </si>
  <si>
    <t>Travaileur de Nuit</t>
  </si>
  <si>
    <t>Travaileur Nuit</t>
  </si>
  <si>
    <t>Maldie N-Payé</t>
  </si>
  <si>
    <t>Sans Solde</t>
  </si>
  <si>
    <t>Vacances</t>
  </si>
  <si>
    <t>Congé Compensatoire</t>
  </si>
  <si>
    <t>Retard</t>
  </si>
  <si>
    <t>Pré-retraite</t>
  </si>
  <si>
    <t>Jours de replacement</t>
  </si>
  <si>
    <t>Total jour non travaillé</t>
  </si>
  <si>
    <t>Jour travaillé</t>
  </si>
  <si>
    <t>Liste des employés</t>
  </si>
  <si>
    <t>Lachapelle, Sylvain</t>
  </si>
  <si>
    <t>Morin, Benoit</t>
  </si>
  <si>
    <t>Normandin, Patrick</t>
  </si>
  <si>
    <t>Binette, Daniel</t>
  </si>
  <si>
    <t>Bruyere, Rolland</t>
  </si>
  <si>
    <t>Spano, Domenico</t>
  </si>
  <si>
    <t>Richer, Claudine</t>
  </si>
  <si>
    <t>Thériault, Marcel</t>
  </si>
  <si>
    <t>Milette, Mario</t>
  </si>
  <si>
    <t>L'Africain, Luc</t>
  </si>
  <si>
    <t>Gosselin, Francois</t>
  </si>
  <si>
    <t>Paicd</t>
  </si>
  <si>
    <t>SUIVI D'ABSENCE EMPLOYÉ(E)S</t>
  </si>
  <si>
    <t>Jour de l'An</t>
  </si>
  <si>
    <t>Vendredi Saint</t>
  </si>
  <si>
    <t>Lundi de Pâques</t>
  </si>
  <si>
    <t>Jour des Patriotes</t>
  </si>
  <si>
    <t>Saint-Jean Baptiste</t>
  </si>
  <si>
    <t>Jour du Canada</t>
  </si>
  <si>
    <t>Fete du Travail</t>
  </si>
  <si>
    <t>Jour du Souvenir</t>
  </si>
  <si>
    <t>Action de Gâces</t>
  </si>
  <si>
    <t>Noël</t>
  </si>
  <si>
    <t>Lendemain de Noël</t>
  </si>
  <si>
    <t>STATISTIQUE CLÈS</t>
  </si>
  <si>
    <t>Sélectionnez un employé:</t>
  </si>
  <si>
    <t>Sélectionnez une année:</t>
  </si>
  <si>
    <t>Employés</t>
  </si>
  <si>
    <t>Martin, Pierre</t>
  </si>
  <si>
    <t>noms</t>
  </si>
  <si>
    <t>dim</t>
  </si>
  <si>
    <t>lun</t>
  </si>
  <si>
    <t>mar</t>
  </si>
  <si>
    <t>mer</t>
  </si>
  <si>
    <t>jeu</t>
  </si>
  <si>
    <t>ven</t>
  </si>
  <si>
    <t>sam</t>
  </si>
  <si>
    <t>Roulements</t>
  </si>
  <si>
    <t>Aquin Jean-Pierre</t>
  </si>
  <si>
    <t>Thériault Marcel</t>
  </si>
  <si>
    <t>Lachapelle Sylvain</t>
  </si>
  <si>
    <t>Bruyere Rolland</t>
  </si>
  <si>
    <t>Morin Benoit</t>
  </si>
  <si>
    <t>Binette Daniel</t>
  </si>
  <si>
    <t>Spano Dominico</t>
  </si>
  <si>
    <t>L'africain Luc</t>
  </si>
  <si>
    <t>Bruyere Roland</t>
  </si>
  <si>
    <t>No Ass</t>
  </si>
  <si>
    <t>Titulaire</t>
  </si>
  <si>
    <t>ID</t>
  </si>
  <si>
    <t>Description du poste</t>
  </si>
  <si>
    <t>No. de Poste</t>
  </si>
  <si>
    <t>SR-811</t>
  </si>
  <si>
    <t>Benoit Morin</t>
  </si>
  <si>
    <t xml:space="preserve">Cour nuit </t>
  </si>
  <si>
    <t>22h00 à 06h00</t>
  </si>
  <si>
    <t>SR-812</t>
  </si>
  <si>
    <t>Richer Claudine</t>
  </si>
  <si>
    <t>23h30 à 07h30</t>
  </si>
  <si>
    <t>SR-821</t>
  </si>
  <si>
    <t>Normandin Patrick</t>
  </si>
  <si>
    <t xml:space="preserve">Cour jour </t>
  </si>
  <si>
    <t>06h30 à 14h30</t>
  </si>
  <si>
    <t>SR-822</t>
  </si>
  <si>
    <t xml:space="preserve">Client Soir </t>
  </si>
  <si>
    <t>13h00 à 21h00</t>
  </si>
  <si>
    <t>SR-823</t>
  </si>
  <si>
    <t>06h00 à 14h00</t>
  </si>
  <si>
    <t>SR-825</t>
  </si>
  <si>
    <t>Client jour</t>
  </si>
  <si>
    <t>05h00 à 13h00</t>
  </si>
  <si>
    <t>SR-831</t>
  </si>
  <si>
    <t xml:space="preserve">Cour soir </t>
  </si>
  <si>
    <t>14h00 à 22h00</t>
  </si>
  <si>
    <t>SR-832</t>
  </si>
  <si>
    <t>14h30 à 22h30</t>
  </si>
  <si>
    <t>800 R-1</t>
  </si>
  <si>
    <t>Milette Mario</t>
  </si>
  <si>
    <t>Relève horaire variable</t>
  </si>
  <si>
    <t>Variable</t>
  </si>
  <si>
    <t>800 R-2</t>
  </si>
  <si>
    <t>Martin Pierre</t>
  </si>
  <si>
    <t>800 R-3</t>
  </si>
  <si>
    <t>Relève roulement</t>
  </si>
  <si>
    <t>Variable pas de fin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</si>
</sst>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"/>
    <numFmt numFmtId="165" formatCode="d"/>
    <numFmt numFmtId="166" formatCode="&quot;LAST YEAR &quot;\ General"/>
    <numFmt numFmtId="167" formatCode="&quot;LAST YEAR &quot;General"/>
    <numFmt numFmtId="169" formatCode="00"/>
  </numFmts>
  <fonts count="24" x14ac:knownFonts="1">
    <font>
      <sz val="10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0"/>
      <color theme="6" tint="-0.249977111117893"/>
      <name val="Trebuchet MS"/>
      <family val="2"/>
      <scheme val="minor"/>
    </font>
    <font>
      <sz val="9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11"/>
      <color theme="3"/>
      <name val="Bookman Old Style"/>
      <family val="1"/>
      <scheme val="major"/>
    </font>
    <font>
      <b/>
      <sz val="23"/>
      <color theme="3"/>
      <name val="Bookman Old Style"/>
      <family val="1"/>
      <scheme val="major"/>
    </font>
    <font>
      <sz val="9"/>
      <color theme="3"/>
      <name val="Bookman Old Style"/>
      <family val="1"/>
      <scheme val="major"/>
    </font>
    <font>
      <sz val="8"/>
      <color theme="3" tint="-0.499984740745262"/>
      <name val="Trebuchet MS"/>
      <family val="2"/>
      <scheme val="minor"/>
    </font>
    <font>
      <b/>
      <sz val="8"/>
      <color theme="9"/>
      <name val="Trebuchet MS"/>
      <family val="2"/>
      <scheme val="minor"/>
    </font>
    <font>
      <b/>
      <sz val="30"/>
      <color theme="0"/>
      <name val="Bookman Old Style"/>
      <family val="1"/>
      <scheme val="major"/>
    </font>
    <font>
      <b/>
      <sz val="30"/>
      <color theme="3"/>
      <name val="Bookman Old Style"/>
      <family val="1"/>
      <scheme val="major"/>
    </font>
    <font>
      <sz val="10"/>
      <color theme="1"/>
      <name val="Trebuchet MS"/>
      <family val="2"/>
      <scheme val="minor"/>
    </font>
    <font>
      <sz val="10"/>
      <color theme="1"/>
      <name val="Bookman Old Style"/>
      <family val="1"/>
      <scheme val="major"/>
    </font>
    <font>
      <b/>
      <sz val="26"/>
      <color theme="3"/>
      <name val="Bookman Old Style"/>
      <family val="2"/>
      <scheme val="major"/>
    </font>
    <font>
      <sz val="10"/>
      <color theme="3"/>
      <name val="Bookman Old Style"/>
      <family val="1"/>
      <scheme val="major"/>
    </font>
    <font>
      <sz val="9"/>
      <color theme="3" tint="-0.499984740745262"/>
      <name val="Trebuchet MS"/>
      <family val="2"/>
      <scheme val="minor"/>
    </font>
    <font>
      <sz val="9"/>
      <color theme="1"/>
      <name val="Trebuchet MS"/>
      <family val="2"/>
      <scheme val="minor"/>
    </font>
    <font>
      <b/>
      <sz val="9"/>
      <color theme="9"/>
      <name val="Trebuchet MS"/>
      <family val="2"/>
      <scheme val="minor"/>
    </font>
    <font>
      <sz val="9"/>
      <color theme="9"/>
      <name val="Trebuchet MS"/>
      <family val="2"/>
      <scheme val="minor"/>
    </font>
    <font>
      <sz val="10"/>
      <color theme="1"/>
      <name val="Trebuchet MS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66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2" tint="-0.499984740745262"/>
      </right>
      <top/>
      <bottom/>
      <diagonal/>
    </border>
    <border>
      <left style="thin">
        <color theme="2" tint="-0.499984740745262"/>
      </left>
      <right/>
      <top/>
      <bottom/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2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2" tint="-0.499984740745262"/>
      </left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/>
      <diagonal/>
    </border>
    <border>
      <left/>
      <right/>
      <top style="thin">
        <color theme="3" tint="-0.499984740745262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2" tint="-0.499984740745262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2" tint="-0.499984740745262"/>
      </right>
      <top/>
      <bottom style="thin">
        <color theme="0" tint="-0.14999847407452621"/>
      </bottom>
      <diagonal/>
    </border>
    <border>
      <left/>
      <right/>
      <top style="thick">
        <color theme="0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>
      <alignment vertical="center"/>
    </xf>
    <xf numFmtId="0" fontId="14" fillId="0" borderId="0" applyNumberFormat="0" applyFill="0" applyBorder="0" applyAlignment="0" applyProtection="0"/>
    <xf numFmtId="0" fontId="21" fillId="0" borderId="0"/>
  </cellStyleXfs>
  <cellXfs count="163">
    <xf numFmtId="0" fontId="0" fillId="0" borderId="0" xfId="0">
      <alignment vertical="center"/>
    </xf>
    <xf numFmtId="0" fontId="2" fillId="0" borderId="0" xfId="0" applyFont="1" applyBorder="1" applyAlignment="1"/>
    <xf numFmtId="0" fontId="2" fillId="0" borderId="3" xfId="0" applyFont="1" applyBorder="1" applyAlignment="1"/>
    <xf numFmtId="0" fontId="0" fillId="0" borderId="0" xfId="0" applyBorder="1">
      <alignment vertical="center"/>
    </xf>
    <xf numFmtId="164" fontId="5" fillId="3" borderId="10" xfId="0" applyNumberFormat="1" applyFont="1" applyFill="1" applyBorder="1" applyAlignment="1">
      <alignment horizontal="left" vertical="center"/>
    </xf>
    <xf numFmtId="164" fontId="5" fillId="0" borderId="10" xfId="0" applyNumberFormat="1" applyFont="1" applyFill="1" applyBorder="1" applyAlignment="1">
      <alignment horizontal="left" vertical="center"/>
    </xf>
    <xf numFmtId="164" fontId="5" fillId="0" borderId="12" xfId="0" applyNumberFormat="1" applyFont="1" applyFill="1" applyBorder="1" applyAlignment="1">
      <alignment horizontal="left" vertical="center"/>
    </xf>
    <xf numFmtId="14" fontId="0" fillId="2" borderId="5" xfId="0" applyNumberFormat="1" applyFill="1" applyBorder="1">
      <alignment vertical="center"/>
    </xf>
    <xf numFmtId="14" fontId="0" fillId="2" borderId="0" xfId="0" applyNumberFormat="1" applyFill="1" applyBorder="1">
      <alignment vertical="center"/>
    </xf>
    <xf numFmtId="0" fontId="0" fillId="2" borderId="0" xfId="0" applyFill="1" applyBorder="1">
      <alignment vertical="center"/>
    </xf>
    <xf numFmtId="0" fontId="0" fillId="2" borderId="4" xfId="0" applyFill="1" applyBorder="1">
      <alignment vertical="center"/>
    </xf>
    <xf numFmtId="0" fontId="6" fillId="0" borderId="0" xfId="0" applyFont="1" applyFill="1" applyBorder="1">
      <alignment vertical="center"/>
    </xf>
    <xf numFmtId="0" fontId="1" fillId="0" borderId="0" xfId="0" applyFont="1" applyFill="1" applyBorder="1">
      <alignment vertical="center"/>
    </xf>
    <xf numFmtId="0" fontId="0" fillId="0" borderId="0" xfId="0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0" fillId="0" borderId="14" xfId="0" applyBorder="1">
      <alignment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14" fontId="12" fillId="0" borderId="0" xfId="0" applyNumberFormat="1" applyFont="1" applyFill="1" applyBorder="1" applyAlignment="1">
      <alignment horizontal="left" vertical="center" indent="1"/>
    </xf>
    <xf numFmtId="0" fontId="7" fillId="0" borderId="19" xfId="0" applyFont="1" applyBorder="1" applyAlignment="1">
      <alignment horizontal="center" vertical="center"/>
    </xf>
    <xf numFmtId="0" fontId="0" fillId="0" borderId="19" xfId="0" applyBorder="1">
      <alignment vertical="center"/>
    </xf>
    <xf numFmtId="0" fontId="1" fillId="2" borderId="20" xfId="0" applyFont="1" applyFill="1" applyBorder="1">
      <alignment vertical="center"/>
    </xf>
    <xf numFmtId="0" fontId="1" fillId="2" borderId="21" xfId="0" applyFont="1" applyFill="1" applyBorder="1">
      <alignment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7" fillId="0" borderId="0" xfId="0" applyFont="1" applyFill="1" applyBorder="1" applyAlignment="1"/>
    <xf numFmtId="167" fontId="8" fillId="0" borderId="0" xfId="0" applyNumberFormat="1" applyFont="1" applyBorder="1" applyAlignment="1">
      <alignment vertical="top"/>
    </xf>
    <xf numFmtId="0" fontId="9" fillId="0" borderId="0" xfId="0" applyFont="1" applyBorder="1" applyAlignment="1"/>
    <xf numFmtId="165" fontId="12" fillId="3" borderId="2" xfId="0" applyNumberFormat="1" applyFont="1" applyFill="1" applyBorder="1" applyAlignment="1">
      <alignment horizontal="center" vertical="center"/>
    </xf>
    <xf numFmtId="165" fontId="12" fillId="3" borderId="1" xfId="0" applyNumberFormat="1" applyFont="1" applyFill="1" applyBorder="1" applyAlignment="1">
      <alignment horizontal="center" vertical="center"/>
    </xf>
    <xf numFmtId="165" fontId="12" fillId="3" borderId="17" xfId="0" applyNumberFormat="1" applyFont="1" applyFill="1" applyBorder="1" applyAlignment="1">
      <alignment horizontal="center" vertical="center"/>
    </xf>
    <xf numFmtId="165" fontId="12" fillId="3" borderId="11" xfId="0" applyNumberFormat="1" applyFont="1" applyFill="1" applyBorder="1" applyAlignment="1">
      <alignment horizontal="center" vertical="center"/>
    </xf>
    <xf numFmtId="165" fontId="12" fillId="0" borderId="2" xfId="0" applyNumberFormat="1" applyFont="1" applyBorder="1" applyAlignment="1">
      <alignment horizontal="center" vertical="center"/>
    </xf>
    <xf numFmtId="165" fontId="12" fillId="0" borderId="1" xfId="0" applyNumberFormat="1" applyFont="1" applyBorder="1" applyAlignment="1">
      <alignment horizontal="center" vertical="center"/>
    </xf>
    <xf numFmtId="165" fontId="12" fillId="0" borderId="17" xfId="0" applyNumberFormat="1" applyFont="1" applyBorder="1" applyAlignment="1">
      <alignment horizontal="center" vertical="center"/>
    </xf>
    <xf numFmtId="165" fontId="12" fillId="0" borderId="11" xfId="0" applyNumberFormat="1" applyFont="1" applyBorder="1" applyAlignment="1">
      <alignment horizontal="center" vertical="center"/>
    </xf>
    <xf numFmtId="165" fontId="12" fillId="0" borderId="9" xfId="0" applyNumberFormat="1" applyFont="1" applyBorder="1" applyAlignment="1">
      <alignment horizontal="center" vertical="center"/>
    </xf>
    <xf numFmtId="165" fontId="12" fillId="0" borderId="8" xfId="0" applyNumberFormat="1" applyFont="1" applyBorder="1" applyAlignment="1">
      <alignment horizontal="center" vertical="center"/>
    </xf>
    <xf numFmtId="165" fontId="12" fillId="0" borderId="18" xfId="0" applyNumberFormat="1" applyFont="1" applyBorder="1" applyAlignment="1">
      <alignment horizontal="center" vertical="center"/>
    </xf>
    <xf numFmtId="165" fontId="12" fillId="0" borderId="13" xfId="0" applyNumberFormat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left" vertical="center" indent="1"/>
    </xf>
    <xf numFmtId="0" fontId="13" fillId="0" borderId="0" xfId="0" applyFont="1" applyFill="1" applyBorder="1" applyAlignment="1">
      <alignment horizontal="center" vertical="center"/>
    </xf>
    <xf numFmtId="0" fontId="14" fillId="0" borderId="0" xfId="1" applyFill="1" applyBorder="1" applyAlignment="1">
      <alignment vertical="center"/>
    </xf>
    <xf numFmtId="0" fontId="17" fillId="0" borderId="0" xfId="0" applyFont="1">
      <alignment vertical="center"/>
    </xf>
    <xf numFmtId="0" fontId="17" fillId="0" borderId="19" xfId="0" applyFont="1" applyBorder="1">
      <alignment vertical="center"/>
    </xf>
    <xf numFmtId="167" fontId="16" fillId="0" borderId="0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167" fontId="16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0" fontId="17" fillId="0" borderId="0" xfId="0" applyFont="1" applyBorder="1">
      <alignment vertical="center"/>
    </xf>
    <xf numFmtId="0" fontId="0" fillId="0" borderId="0" xfId="0" applyFont="1" applyAlignment="1">
      <alignment horizontal="left" vertical="center" indent="1"/>
    </xf>
    <xf numFmtId="14" fontId="0" fillId="0" borderId="0" xfId="0" applyNumberFormat="1" applyFont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20" fillId="0" borderId="0" xfId="0" applyFont="1" applyAlignment="1">
      <alignment horizontal="left" vertical="center" indent="1"/>
    </xf>
    <xf numFmtId="0" fontId="20" fillId="0" borderId="0" xfId="0" applyNumberFormat="1" applyFont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4" fontId="2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28" xfId="0" applyBorder="1">
      <alignment vertical="center"/>
    </xf>
    <xf numFmtId="0" fontId="0" fillId="0" borderId="29" xfId="0" applyBorder="1">
      <alignment vertical="center"/>
    </xf>
    <xf numFmtId="0" fontId="0" fillId="0" borderId="30" xfId="0" applyBorder="1">
      <alignment vertical="center"/>
    </xf>
    <xf numFmtId="0" fontId="0" fillId="0" borderId="31" xfId="0" applyBorder="1">
      <alignment vertical="center"/>
    </xf>
    <xf numFmtId="0" fontId="0" fillId="0" borderId="32" xfId="0" applyBorder="1">
      <alignment vertical="center"/>
    </xf>
    <xf numFmtId="0" fontId="0" fillId="0" borderId="33" xfId="0" applyBorder="1">
      <alignment vertical="center"/>
    </xf>
    <xf numFmtId="0" fontId="0" fillId="0" borderId="34" xfId="0" applyBorder="1">
      <alignment vertical="center"/>
    </xf>
    <xf numFmtId="0" fontId="0" fillId="0" borderId="35" xfId="0" applyBorder="1">
      <alignment vertical="center"/>
    </xf>
    <xf numFmtId="0" fontId="0" fillId="0" borderId="36" xfId="0" applyBorder="1">
      <alignment vertical="center"/>
    </xf>
    <xf numFmtId="0" fontId="15" fillId="0" borderId="0" xfId="0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167" fontId="16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10" fillId="8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4" fillId="0" borderId="0" xfId="1" applyBorder="1" applyAlignment="1">
      <alignment horizontal="left" vertical="center" wrapText="1" indent="1"/>
    </xf>
    <xf numFmtId="164" fontId="5" fillId="3" borderId="6" xfId="0" applyNumberFormat="1" applyFont="1" applyFill="1" applyBorder="1" applyAlignment="1">
      <alignment horizontal="left" vertical="center"/>
    </xf>
    <xf numFmtId="164" fontId="5" fillId="3" borderId="16" xfId="0" applyNumberFormat="1" applyFont="1" applyFill="1" applyBorder="1" applyAlignment="1">
      <alignment horizontal="left" vertical="center"/>
    </xf>
    <xf numFmtId="164" fontId="5" fillId="0" borderId="7" xfId="0" applyNumberFormat="1" applyFont="1" applyFill="1" applyBorder="1" applyAlignment="1">
      <alignment horizontal="left" vertical="center"/>
    </xf>
    <xf numFmtId="164" fontId="5" fillId="0" borderId="15" xfId="0" applyNumberFormat="1" applyFont="1" applyFill="1" applyBorder="1" applyAlignment="1">
      <alignment horizontal="left" vertical="center"/>
    </xf>
    <xf numFmtId="164" fontId="5" fillId="0" borderId="6" xfId="0" applyNumberFormat="1" applyFont="1" applyFill="1" applyBorder="1" applyAlignment="1">
      <alignment horizontal="left" vertical="center"/>
    </xf>
    <xf numFmtId="164" fontId="5" fillId="0" borderId="16" xfId="0" applyNumberFormat="1" applyFont="1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166" fontId="16" fillId="0" borderId="0" xfId="0" applyNumberFormat="1" applyFont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center" indent="1"/>
    </xf>
    <xf numFmtId="0" fontId="4" fillId="2" borderId="27" xfId="0" applyFont="1" applyFill="1" applyBorder="1" applyAlignment="1">
      <alignment horizontal="left" vertical="center" indent="1"/>
    </xf>
    <xf numFmtId="0" fontId="0" fillId="0" borderId="27" xfId="0" applyBorder="1">
      <alignment vertical="center"/>
    </xf>
    <xf numFmtId="0" fontId="0" fillId="0" borderId="0" xfId="0">
      <alignment vertical="center"/>
    </xf>
    <xf numFmtId="0" fontId="11" fillId="9" borderId="0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right" vertical="center" indent="1"/>
    </xf>
    <xf numFmtId="0" fontId="0" fillId="0" borderId="0" xfId="0" applyAlignment="1">
      <alignment horizontal="center" vertical="center"/>
    </xf>
    <xf numFmtId="0" fontId="21" fillId="0" borderId="0" xfId="2"/>
    <xf numFmtId="0" fontId="22" fillId="0" borderId="37" xfId="2" applyFont="1" applyBorder="1" applyAlignment="1"/>
    <xf numFmtId="0" fontId="21" fillId="0" borderId="38" xfId="2" applyBorder="1" applyAlignment="1"/>
    <xf numFmtId="0" fontId="21" fillId="0" borderId="39" xfId="2" applyBorder="1"/>
    <xf numFmtId="0" fontId="22" fillId="0" borderId="40" xfId="2" applyFont="1" applyBorder="1" applyAlignment="1">
      <alignment horizontal="center"/>
    </xf>
    <xf numFmtId="0" fontId="22" fillId="0" borderId="41" xfId="2" applyFont="1" applyBorder="1" applyAlignment="1">
      <alignment horizontal="center"/>
    </xf>
    <xf numFmtId="0" fontId="22" fillId="0" borderId="42" xfId="2" applyFont="1" applyBorder="1" applyAlignment="1">
      <alignment horizontal="center"/>
    </xf>
    <xf numFmtId="0" fontId="21" fillId="0" borderId="43" xfId="2" applyBorder="1" applyAlignment="1"/>
    <xf numFmtId="0" fontId="21" fillId="0" borderId="44" xfId="2" applyBorder="1" applyAlignment="1"/>
    <xf numFmtId="0" fontId="21" fillId="0" borderId="45" xfId="2" applyBorder="1"/>
    <xf numFmtId="0" fontId="21" fillId="11" borderId="46" xfId="2" applyFill="1" applyBorder="1" applyAlignment="1">
      <alignment horizontal="center"/>
    </xf>
    <xf numFmtId="0" fontId="21" fillId="0" borderId="47" xfId="2" applyBorder="1" applyAlignment="1">
      <alignment horizontal="center"/>
    </xf>
    <xf numFmtId="0" fontId="21" fillId="11" borderId="47" xfId="2" applyFill="1" applyBorder="1" applyAlignment="1">
      <alignment horizontal="center"/>
    </xf>
    <xf numFmtId="0" fontId="21" fillId="0" borderId="48" xfId="2" applyBorder="1" applyAlignment="1">
      <alignment horizontal="center"/>
    </xf>
    <xf numFmtId="0" fontId="21" fillId="0" borderId="49" xfId="2" applyBorder="1" applyAlignment="1">
      <alignment horizontal="center"/>
    </xf>
    <xf numFmtId="0" fontId="21" fillId="0" borderId="50" xfId="2" applyBorder="1" applyAlignment="1">
      <alignment horizontal="center"/>
    </xf>
    <xf numFmtId="0" fontId="21" fillId="11" borderId="50" xfId="2" applyFill="1" applyBorder="1" applyAlignment="1">
      <alignment horizontal="center"/>
    </xf>
    <xf numFmtId="0" fontId="21" fillId="11" borderId="51" xfId="2" applyFill="1" applyBorder="1" applyAlignment="1">
      <alignment horizontal="center"/>
    </xf>
    <xf numFmtId="0" fontId="21" fillId="11" borderId="49" xfId="2" applyFill="1" applyBorder="1" applyAlignment="1">
      <alignment horizontal="center"/>
    </xf>
    <xf numFmtId="0" fontId="21" fillId="0" borderId="52" xfId="2" applyBorder="1" applyAlignment="1"/>
    <xf numFmtId="0" fontId="21" fillId="0" borderId="53" xfId="2" applyBorder="1" applyAlignment="1"/>
    <xf numFmtId="0" fontId="21" fillId="0" borderId="54" xfId="2" applyBorder="1"/>
    <xf numFmtId="0" fontId="21" fillId="0" borderId="51" xfId="2" applyBorder="1" applyAlignment="1">
      <alignment horizontal="center"/>
    </xf>
    <xf numFmtId="0" fontId="21" fillId="12" borderId="50" xfId="2" applyFill="1" applyBorder="1" applyAlignment="1">
      <alignment horizontal="center"/>
    </xf>
    <xf numFmtId="0" fontId="21" fillId="13" borderId="51" xfId="2" applyFill="1" applyBorder="1" applyAlignment="1">
      <alignment horizontal="center"/>
    </xf>
    <xf numFmtId="0" fontId="21" fillId="13" borderId="49" xfId="2" applyFill="1" applyBorder="1" applyAlignment="1">
      <alignment horizontal="center"/>
    </xf>
    <xf numFmtId="0" fontId="21" fillId="0" borderId="37" xfId="2" applyBorder="1" applyAlignment="1"/>
    <xf numFmtId="0" fontId="21" fillId="0" borderId="39" xfId="2" applyBorder="1" applyAlignment="1"/>
    <xf numFmtId="14" fontId="21" fillId="0" borderId="55" xfId="2" applyNumberFormat="1" applyBorder="1" applyAlignment="1" applyProtection="1">
      <alignment horizontal="center" vertical="center"/>
      <protection locked="0"/>
    </xf>
    <xf numFmtId="0" fontId="21" fillId="0" borderId="56" xfId="2" applyBorder="1" applyAlignment="1" applyProtection="1">
      <alignment horizontal="center" vertical="center"/>
      <protection locked="0"/>
    </xf>
    <xf numFmtId="0" fontId="23" fillId="0" borderId="43" xfId="2" applyFont="1" applyBorder="1" applyAlignment="1"/>
    <xf numFmtId="0" fontId="21" fillId="0" borderId="44" xfId="2" applyBorder="1" applyAlignment="1"/>
    <xf numFmtId="0" fontId="21" fillId="0" borderId="45" xfId="2" applyBorder="1" applyAlignment="1"/>
    <xf numFmtId="169" fontId="21" fillId="0" borderId="57" xfId="2" applyNumberFormat="1" applyBorder="1" applyAlignment="1">
      <alignment horizontal="center"/>
    </xf>
    <xf numFmtId="169" fontId="21" fillId="0" borderId="58" xfId="2" applyNumberFormat="1" applyBorder="1" applyAlignment="1">
      <alignment horizontal="center"/>
    </xf>
    <xf numFmtId="14" fontId="21" fillId="0" borderId="55" xfId="2" applyNumberFormat="1" applyBorder="1" applyAlignment="1">
      <alignment horizontal="center" vertical="center"/>
    </xf>
    <xf numFmtId="0" fontId="21" fillId="0" borderId="56" xfId="2" applyBorder="1" applyAlignment="1">
      <alignment horizontal="center" vertical="center"/>
    </xf>
    <xf numFmtId="0" fontId="21" fillId="0" borderId="43" xfId="2" applyBorder="1" applyAlignment="1"/>
    <xf numFmtId="0" fontId="21" fillId="0" borderId="59" xfId="2" applyBorder="1" applyAlignment="1" applyProtection="1">
      <alignment horizontal="center" vertical="center"/>
      <protection locked="0"/>
    </xf>
    <xf numFmtId="0" fontId="21" fillId="0" borderId="60" xfId="2" applyBorder="1" applyAlignment="1" applyProtection="1">
      <alignment horizontal="center" vertical="center"/>
      <protection locked="0"/>
    </xf>
    <xf numFmtId="0" fontId="23" fillId="0" borderId="61" xfId="2" applyFont="1" applyBorder="1" applyAlignment="1"/>
    <xf numFmtId="0" fontId="21" fillId="0" borderId="62" xfId="2" applyBorder="1" applyAlignment="1"/>
    <xf numFmtId="0" fontId="21" fillId="0" borderId="63" xfId="2" applyBorder="1" applyAlignment="1"/>
    <xf numFmtId="169" fontId="21" fillId="0" borderId="52" xfId="2" applyNumberFormat="1" applyBorder="1" applyAlignment="1">
      <alignment horizontal="center"/>
    </xf>
    <xf numFmtId="169" fontId="21" fillId="0" borderId="64" xfId="2" applyNumberFormat="1" applyBorder="1" applyAlignment="1">
      <alignment horizontal="center"/>
    </xf>
    <xf numFmtId="0" fontId="21" fillId="0" borderId="59" xfId="2" applyBorder="1" applyAlignment="1">
      <alignment horizontal="center" vertical="center"/>
    </xf>
    <xf numFmtId="0" fontId="21" fillId="0" borderId="60" xfId="2" applyBorder="1" applyAlignment="1">
      <alignment horizontal="center" vertical="center"/>
    </xf>
    <xf numFmtId="0" fontId="21" fillId="0" borderId="61" xfId="2" applyBorder="1" applyAlignment="1"/>
    <xf numFmtId="169" fontId="21" fillId="0" borderId="65" xfId="2" applyNumberFormat="1" applyBorder="1" applyAlignment="1">
      <alignment horizontal="center"/>
    </xf>
    <xf numFmtId="0" fontId="21" fillId="0" borderId="0" xfId="2" applyBorder="1" applyAlignment="1">
      <alignment horizontal="center" vertical="center"/>
    </xf>
    <xf numFmtId="0" fontId="21" fillId="0" borderId="0" xfId="2" applyBorder="1"/>
    <xf numFmtId="0" fontId="21" fillId="0" borderId="0" xfId="2" applyAlignment="1">
      <alignment horizontal="center"/>
    </xf>
    <xf numFmtId="0" fontId="23" fillId="0" borderId="0" xfId="2" applyFont="1" applyProtection="1">
      <protection locked="0"/>
    </xf>
    <xf numFmtId="0" fontId="21" fillId="0" borderId="0" xfId="2" applyProtection="1">
      <protection locked="0"/>
    </xf>
  </cellXfs>
  <cellStyles count="3">
    <cellStyle name="Normal" xfId="0" builtinId="0" customBuiltin="1"/>
    <cellStyle name="Normal 2" xfId="2"/>
    <cellStyle name="Titre" xfId="1" builtinId="15" customBuiltin="1"/>
  </cellStyles>
  <dxfs count="52"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3"/>
        </patternFill>
      </fill>
    </dxf>
    <dxf>
      <font>
        <color theme="3" tint="-0.24994659260841701"/>
      </font>
      <fill>
        <patternFill>
          <bgColor theme="4"/>
        </patternFill>
      </fill>
    </dxf>
    <dxf>
      <fill>
        <patternFill>
          <bgColor theme="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ont>
        <color auto="1"/>
      </font>
      <fill>
        <patternFill>
          <bgColor theme="6"/>
        </patternFill>
      </fill>
    </dxf>
    <dxf>
      <fill>
        <patternFill>
          <bgColor theme="2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color theme="2" tint="-0.24994659260841701"/>
      </font>
    </dxf>
    <dxf>
      <font>
        <color theme="0" tint="-0.14996795556505021"/>
      </font>
      <numFmt numFmtId="168" formatCode=";;;"/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solid">
          <fgColor theme="0" tint="-0.14996795556505021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  <vertical style="thin">
          <color theme="1" tint="0.34998626667073579"/>
        </vertical>
      </border>
    </dxf>
    <dxf>
      <fill>
        <patternFill patternType="solid">
          <fgColor theme="0" tint="-0.14996795556505021"/>
          <bgColor theme="0" tint="-4.9989318521683403E-2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vertical style="thin">
          <color theme="1" tint="0.34998626667073579"/>
        </vertical>
      </border>
    </dxf>
  </dxfs>
  <tableStyles count="2" defaultTableStyle="Table Style 1" defaultPivotStyle="Leave Report">
    <tableStyle name="Leave Report" table="0" count="13">
      <tableStyleElement type="wholeTable" dxfId="51"/>
      <tableStyleElement type="headerRow" dxfId="50"/>
      <tableStyleElement type="totalRow" dxfId="49"/>
      <tableStyleElement type="firstRowStripe" dxfId="48"/>
      <tableStyleElement type="firstColumnStripe" dxfId="47"/>
      <tableStyleElement type="firstSubtotalColumn" dxfId="46"/>
      <tableStyleElement type="firstSubtotalRow" dxfId="45"/>
      <tableStyleElement type="secondSubtotalRow" dxfId="44"/>
      <tableStyleElement type="firstRowSubheading" dxfId="43"/>
      <tableStyleElement type="secondRowSubheading" dxfId="42"/>
      <tableStyleElement type="thirdRowSubheading" dxfId="41"/>
      <tableStyleElement type="pageFieldLabels" dxfId="40"/>
      <tableStyleElement type="pageFieldValues" dxfId="39"/>
    </tableStyle>
    <tableStyle name="Table Style 1" pivot="0" count="5">
      <tableStyleElement type="wholeTable" dxfId="38"/>
      <tableStyleElement type="headerRow" dxfId="37"/>
      <tableStyleElement type="firstColumn" dxfId="36"/>
      <tableStyleElement type="firstRowStripe" dxfId="35"/>
      <tableStyleElement type="firstHeaderCell" dxfId="34"/>
    </tableStyle>
  </tableStyles>
  <colors>
    <mruColors>
      <color rgb="FFFD6A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Employee Leave Tracker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Settings!A1"/><Relationship Id="rId1" Type="http://schemas.openxmlformats.org/officeDocument/2006/relationships/hyperlink" Target="#'Calendar View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Employee Leave Tracker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0</xdr:colOff>
      <xdr:row>0</xdr:row>
      <xdr:rowOff>77066</xdr:rowOff>
    </xdr:from>
    <xdr:to>
      <xdr:col>49</xdr:col>
      <xdr:colOff>9525</xdr:colOff>
      <xdr:row>0</xdr:row>
      <xdr:rowOff>333226</xdr:rowOff>
    </xdr:to>
    <xdr:sp macro="" textlink="">
      <xdr:nvSpPr>
        <xdr:cNvPr id="48" name="Track Attendance" descr="Click to view the Employee Leave Tracker sheet.">
          <a:hlinkClick xmlns:r="http://schemas.openxmlformats.org/officeDocument/2006/relationships" r:id="rId1" tooltip="Click to view the Employee Leave Tracker sheet"/>
        </xdr:cNvPr>
        <xdr:cNvSpPr txBox="1"/>
      </xdr:nvSpPr>
      <xdr:spPr>
        <a:xfrm>
          <a:off x="9277350" y="77066"/>
          <a:ext cx="2390775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</a:rPr>
            <a:t>Absence employé(e)</a:t>
          </a:r>
          <a:r>
            <a:rPr lang="en-US" sz="1100" b="0" baseline="0">
              <a:solidFill>
                <a:schemeClr val="bg1"/>
              </a:solidFill>
              <a:latin typeface="+mn-lt"/>
            </a:rPr>
            <a:t> s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2</xdr:col>
      <xdr:colOff>790956</xdr:colOff>
      <xdr:row>0</xdr:row>
      <xdr:rowOff>446660</xdr:rowOff>
    </xdr:to>
    <xdr:sp macro="" textlink="">
      <xdr:nvSpPr>
        <xdr:cNvPr id="7" name="Back to Calendar View" descr="Click to view the Calendar View sheet.">
          <a:hlinkClick xmlns:r="http://schemas.openxmlformats.org/officeDocument/2006/relationships" r:id="rId1" tooltip="Click to view the Calendar View sheet"/>
        </xdr:cNvPr>
        <xdr:cNvSpPr txBox="1"/>
      </xdr:nvSpPr>
      <xdr:spPr>
        <a:xfrm>
          <a:off x="228600" y="190500"/>
          <a:ext cx="2505456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</a:t>
          </a:r>
          <a:r>
            <a:rPr lang="en-US" sz="1100" b="0">
              <a:solidFill>
                <a:schemeClr val="bg1"/>
              </a:solidFill>
              <a:latin typeface="+mn-lt"/>
            </a:rPr>
            <a:t>Retour</a:t>
          </a:r>
          <a:r>
            <a:rPr lang="en-US" sz="1100" b="0" baseline="0">
              <a:solidFill>
                <a:schemeClr val="bg1"/>
              </a:solidFill>
              <a:latin typeface="+mn-lt"/>
            </a:rPr>
            <a:t> vers Calendrier</a:t>
          </a:r>
        </a:p>
        <a:p>
          <a:pPr algn="ctr"/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  <xdr:twoCellAnchor>
    <xdr:from>
      <xdr:col>3</xdr:col>
      <xdr:colOff>695326</xdr:colOff>
      <xdr:row>0</xdr:row>
      <xdr:rowOff>190500</xdr:rowOff>
    </xdr:from>
    <xdr:to>
      <xdr:col>6</xdr:col>
      <xdr:colOff>9525</xdr:colOff>
      <xdr:row>0</xdr:row>
      <xdr:rowOff>448391</xdr:rowOff>
    </xdr:to>
    <xdr:sp macro="" textlink="">
      <xdr:nvSpPr>
        <xdr:cNvPr id="8" name="Modify Settings" descr="Click to view the Settings sheet.">
          <a:hlinkClick xmlns:r="http://schemas.openxmlformats.org/officeDocument/2006/relationships" r:id="rId2" tooltip="Click to view the Settings sheet"/>
        </xdr:cNvPr>
        <xdr:cNvSpPr txBox="1"/>
      </xdr:nvSpPr>
      <xdr:spPr>
        <a:xfrm>
          <a:off x="3781426" y="190500"/>
          <a:ext cx="2505074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Modifié</a:t>
          </a:r>
          <a:r>
            <a:rPr lang="en-US" sz="1100" b="0" baseline="0">
              <a:solidFill>
                <a:schemeClr val="bg1"/>
              </a:solidFill>
              <a:latin typeface="+mn-lt"/>
              <a:sym typeface="Webdings"/>
            </a:rPr>
            <a:t> paramètres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  <xdr:twoCellAnchor>
    <xdr:from>
      <xdr:col>2</xdr:col>
      <xdr:colOff>1114424</xdr:colOff>
      <xdr:row>0</xdr:row>
      <xdr:rowOff>503745</xdr:rowOff>
    </xdr:from>
    <xdr:to>
      <xdr:col>6</xdr:col>
      <xdr:colOff>9524</xdr:colOff>
      <xdr:row>0</xdr:row>
      <xdr:rowOff>647700</xdr:rowOff>
    </xdr:to>
    <xdr:sp macro="" textlink="">
      <xdr:nvSpPr>
        <xdr:cNvPr id="5" name="Settings Note" descr="Add Employees, Company Holidays, &amp; Leave Types."/>
        <xdr:cNvSpPr txBox="1"/>
      </xdr:nvSpPr>
      <xdr:spPr>
        <a:xfrm>
          <a:off x="3057524" y="503745"/>
          <a:ext cx="3248025" cy="14395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t">
          <a:noAutofit/>
        </a:bodyPr>
        <a:lstStyle/>
        <a:p>
          <a:pPr algn="r"/>
          <a:r>
            <a:rPr lang="en-US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ADD EMPLOYEES, COMPANY HOLIDAYS, &amp;</a:t>
          </a:r>
          <a:r>
            <a:rPr lang="en-US" sz="800" baseline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 LEAVE </a:t>
          </a:r>
          <a:r>
            <a:rPr lang="en-US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TYPES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3</xdr:col>
      <xdr:colOff>533400</xdr:colOff>
      <xdr:row>0</xdr:row>
      <xdr:rowOff>448391</xdr:rowOff>
    </xdr:to>
    <xdr:sp macro="" textlink="">
      <xdr:nvSpPr>
        <xdr:cNvPr id="2" name="Back to Attendance Tracker" descr="Click to view the Employee Leave Tracker sheet.">
          <a:hlinkClick xmlns:r="http://schemas.openxmlformats.org/officeDocument/2006/relationships" r:id="rId1" tooltip="Click to view the Employee Leave Tracker sheet"/>
        </xdr:cNvPr>
        <xdr:cNvSpPr txBox="1"/>
      </xdr:nvSpPr>
      <xdr:spPr>
        <a:xfrm>
          <a:off x="228600" y="190500"/>
          <a:ext cx="2514600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Retours</a:t>
          </a:r>
          <a:r>
            <a:rPr lang="en-US" sz="1100" b="0" baseline="0">
              <a:solidFill>
                <a:schemeClr val="bg1"/>
              </a:solidFill>
              <a:latin typeface="+mn-lt"/>
              <a:sym typeface="Webdings"/>
            </a:rPr>
            <a:t> vers absence employé(e) s</a:t>
          </a:r>
        </a:p>
        <a:p>
          <a:pPr algn="ctr"/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HARED\Console%20et%20Cour\Cour\TableauRoulements_2016_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Roulement"/>
      <sheetName val="Effectif Véhicule"/>
    </sheetNames>
    <sheetDataSet>
      <sheetData sheetId="0"/>
      <sheetData sheetId="1">
        <row r="4">
          <cell r="A4" t="str">
            <v>SR-821</v>
          </cell>
          <cell r="B4" t="str">
            <v>Normandin Patrick</v>
          </cell>
          <cell r="E4" t="str">
            <v>06h30 à 14h30</v>
          </cell>
        </row>
        <row r="5">
          <cell r="A5" t="str">
            <v>SR-822</v>
          </cell>
          <cell r="B5" t="str">
            <v>Bruyere Roland</v>
          </cell>
          <cell r="E5" t="str">
            <v>13h00 à 21h00</v>
          </cell>
        </row>
        <row r="6">
          <cell r="A6" t="str">
            <v>SR-823</v>
          </cell>
          <cell r="B6" t="str">
            <v>Lachapelle Sylvain</v>
          </cell>
          <cell r="E6" t="str">
            <v>06h00 à 14h00</v>
          </cell>
        </row>
        <row r="8">
          <cell r="A8" t="str">
            <v>SR-825</v>
          </cell>
          <cell r="B8" t="str">
            <v>Spano Dominico</v>
          </cell>
          <cell r="E8" t="str">
            <v>05h00 à 13h00</v>
          </cell>
        </row>
        <row r="9">
          <cell r="A9" t="str">
            <v>SR-831</v>
          </cell>
          <cell r="B9" t="str">
            <v>Thériault Marcel</v>
          </cell>
          <cell r="E9" t="str">
            <v>14h00 à 22h00</v>
          </cell>
        </row>
        <row r="10">
          <cell r="A10" t="str">
            <v>SR-832</v>
          </cell>
          <cell r="B10" t="str">
            <v>L'africain Luc</v>
          </cell>
          <cell r="E10" t="str">
            <v>14h30 à 22h30</v>
          </cell>
        </row>
      </sheetData>
    </sheetDataSet>
  </externalBook>
</externalLink>
</file>

<file path=xl/tables/table1.xml><?xml version="1.0" encoding="utf-8"?>
<table xmlns="http://schemas.openxmlformats.org/spreadsheetml/2006/main" id="1" name="tblLeave" displayName="tblLeave" ref="B3:F41" headerRowDxfId="16" dataDxfId="15">
  <autoFilter ref="B3:F41"/>
  <tableColumns count="5">
    <tableColumn id="1" name="Employee Name" totalsRowLabel="Total" dataDxfId="14"/>
    <tableColumn id="2" name="Start Date" dataDxfId="13"/>
    <tableColumn id="3" name="End Date" dataDxfId="12"/>
    <tableColumn id="4" name="Type of Leave" dataDxfId="11"/>
    <tableColumn id="5" name="Days" totalsRowFunction="sum" dataDxfId="10">
      <calculatedColumnFormula>NETWORKDAYS(tblLeave[[#This Row],[Start Date]],tblLeave[[#This Row],[End Date]],lstHolidays)</calculatedColumnFormula>
    </tableColumn>
  </tableColumns>
  <tableStyleInfo name="Table Style 1" showFirstColumn="1" showLastColumn="0" showRowStripes="1" showColumnStripes="0"/>
  <extLst>
    <ext xmlns:x14="http://schemas.microsoft.com/office/spreadsheetml/2009/9/main" uri="{504A1905-F514-4f6f-8877-14C23A59335A}">
      <x14:table altText="Employee Leave Tracker" altTextSummary="List of dates and leave type for each employee."/>
    </ext>
  </extLst>
</table>
</file>

<file path=xl/tables/table2.xml><?xml version="1.0" encoding="utf-8"?>
<table xmlns="http://schemas.openxmlformats.org/spreadsheetml/2006/main" id="2" name="tblLeaveTypes" displayName="tblLeaveTypes" ref="D3:D14" totalsRowShown="0" headerRowDxfId="9" dataDxfId="8">
  <tableColumns count="1">
    <tableColumn id="1" name="Type of Leave" dataDxfId="7"/>
  </tableColumns>
  <tableStyleInfo name="Table Style 1" showFirstColumn="0" showLastColumn="0" showRowStripes="1" showColumnStripes="0"/>
</table>
</file>

<file path=xl/tables/table3.xml><?xml version="1.0" encoding="utf-8"?>
<table xmlns="http://schemas.openxmlformats.org/spreadsheetml/2006/main" id="3" name="tblCompanyHolidays" displayName="tblCompanyHolidays" ref="F3:G14" totalsRowShown="0" headerRowDxfId="6" dataDxfId="5">
  <tableColumns count="2">
    <tableColumn id="1" name="Company Holidays" dataDxfId="4"/>
    <tableColumn id="2" name="Description" dataDxfId="3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Company Holidays" altTextSummary="List of company holiday dates and holiday description."/>
    </ext>
  </extLst>
</table>
</file>

<file path=xl/tables/table4.xml><?xml version="1.0" encoding="utf-8"?>
<table xmlns="http://schemas.openxmlformats.org/spreadsheetml/2006/main" id="4" name="tblEmployees" displayName="tblEmployees" ref="B3:B15" totalsRowShown="0" headerRowDxfId="2" dataDxfId="1">
  <sortState ref="B3:B25">
    <sortCondition ref="B2:B25"/>
  </sortState>
  <tableColumns count="1">
    <tableColumn id="1" name="Liste des employés" dataDxfId="0"/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Employee Attendance Tracker">
  <a:themeElements>
    <a:clrScheme name="Custom 3">
      <a:dk1>
        <a:sysClr val="windowText" lastClr="000000"/>
      </a:dk1>
      <a:lt1>
        <a:sysClr val="window" lastClr="FFFFFF"/>
      </a:lt1>
      <a:dk2>
        <a:srgbClr val="36384E"/>
      </a:dk2>
      <a:lt2>
        <a:srgbClr val="E6E6E6"/>
      </a:lt2>
      <a:accent1>
        <a:srgbClr val="8BBEDD"/>
      </a:accent1>
      <a:accent2>
        <a:srgbClr val="53B9B4"/>
      </a:accent2>
      <a:accent3>
        <a:srgbClr val="9FD179"/>
      </a:accent3>
      <a:accent4>
        <a:srgbClr val="F6E166"/>
      </a:accent4>
      <a:accent5>
        <a:srgbClr val="F9A755"/>
      </a:accent5>
      <a:accent6>
        <a:srgbClr val="ED7669"/>
      </a:accent6>
      <a:hlink>
        <a:srgbClr val="0000FF"/>
      </a:hlink>
      <a:folHlink>
        <a:srgbClr val="800080"/>
      </a:folHlink>
    </a:clrScheme>
    <a:fontScheme name="67 employee attendance tracker">
      <a:majorFont>
        <a:latin typeface="Bookman Old Style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3"/>
    <pageSetUpPr fitToPage="1"/>
  </sheetPr>
  <dimension ref="A1:AY49"/>
  <sheetViews>
    <sheetView showGridLines="0" workbookViewId="0">
      <selection activeCell="AN5" sqref="AN5:AW6"/>
    </sheetView>
  </sheetViews>
  <sheetFormatPr baseColWidth="10" defaultColWidth="9.140625" defaultRowHeight="15" x14ac:dyDescent="0.3"/>
  <cols>
    <col min="1" max="1" width="2.28515625" customWidth="1"/>
    <col min="2" max="2" width="3.28515625" customWidth="1"/>
    <col min="3" max="49" width="3.42578125" customWidth="1"/>
    <col min="50" max="50" width="2.28515625" customWidth="1"/>
  </cols>
  <sheetData>
    <row r="1" spans="1:49" ht="27.75" customHeight="1" x14ac:dyDescent="0.3"/>
    <row r="2" spans="1:49" ht="11.25" customHeight="1" x14ac:dyDescent="0.3">
      <c r="A2" s="3"/>
      <c r="B2" s="90" t="s">
        <v>42</v>
      </c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49" ht="11.25" customHeight="1" x14ac:dyDescent="0.3">
      <c r="A3" s="3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90"/>
      <c r="AA3" s="90"/>
      <c r="AB3" s="90"/>
      <c r="AC3" s="90"/>
      <c r="AD3" s="3"/>
      <c r="AE3" s="107" t="s">
        <v>55</v>
      </c>
      <c r="AF3" s="107"/>
      <c r="AG3" s="107"/>
      <c r="AH3" s="107"/>
      <c r="AI3" s="107"/>
      <c r="AJ3" s="107"/>
      <c r="AK3" s="107"/>
      <c r="AL3" s="107"/>
      <c r="AM3" s="107"/>
      <c r="AN3" s="101" t="s">
        <v>38</v>
      </c>
      <c r="AO3" s="101"/>
      <c r="AP3" s="101"/>
      <c r="AQ3" s="101"/>
      <c r="AR3" s="101"/>
      <c r="AS3" s="101"/>
      <c r="AT3" s="101"/>
      <c r="AU3" s="101"/>
      <c r="AV3" s="101"/>
      <c r="AW3" s="101"/>
    </row>
    <row r="4" spans="1:49" ht="11.25" customHeight="1" thickBot="1" x14ac:dyDescent="0.35">
      <c r="A4" s="3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3"/>
      <c r="AE4" s="107"/>
      <c r="AF4" s="107"/>
      <c r="AG4" s="107"/>
      <c r="AH4" s="107"/>
      <c r="AI4" s="107"/>
      <c r="AJ4" s="107"/>
      <c r="AK4" s="107"/>
      <c r="AL4" s="107"/>
      <c r="AM4" s="107"/>
      <c r="AN4" s="101"/>
      <c r="AO4" s="101"/>
      <c r="AP4" s="101"/>
      <c r="AQ4" s="101"/>
      <c r="AR4" s="101"/>
      <c r="AS4" s="101"/>
      <c r="AT4" s="101"/>
      <c r="AU4" s="101"/>
      <c r="AV4" s="101"/>
      <c r="AW4" s="101"/>
    </row>
    <row r="5" spans="1:49" ht="11.25" customHeight="1" thickTop="1" x14ac:dyDescent="0.3">
      <c r="A5" s="3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3"/>
      <c r="AE5" s="107" t="s">
        <v>56</v>
      </c>
      <c r="AF5" s="107"/>
      <c r="AG5" s="107"/>
      <c r="AH5" s="107"/>
      <c r="AI5" s="107"/>
      <c r="AJ5" s="107"/>
      <c r="AK5" s="107"/>
      <c r="AL5" s="107"/>
      <c r="AM5" s="107"/>
      <c r="AN5" s="102">
        <v>2017</v>
      </c>
      <c r="AO5" s="103"/>
      <c r="AP5" s="103"/>
      <c r="AQ5" s="103"/>
      <c r="AR5" s="103"/>
      <c r="AS5" s="103"/>
      <c r="AT5" s="103"/>
      <c r="AU5" s="103"/>
      <c r="AV5" s="103"/>
      <c r="AW5" s="103"/>
    </row>
    <row r="6" spans="1:49" ht="11.25" customHeight="1" x14ac:dyDescent="0.3">
      <c r="A6" s="3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3"/>
      <c r="AE6" s="107"/>
      <c r="AF6" s="107"/>
      <c r="AG6" s="107"/>
      <c r="AH6" s="107"/>
      <c r="AI6" s="107"/>
      <c r="AJ6" s="107"/>
      <c r="AK6" s="107"/>
      <c r="AL6" s="107"/>
      <c r="AM6" s="107"/>
      <c r="AN6" s="104"/>
      <c r="AO6" s="104"/>
      <c r="AP6" s="104"/>
      <c r="AQ6" s="104"/>
      <c r="AR6" s="104"/>
      <c r="AS6" s="104"/>
      <c r="AT6" s="104"/>
      <c r="AU6" s="104"/>
      <c r="AV6" s="104"/>
      <c r="AW6" s="104"/>
    </row>
    <row r="7" spans="1:49" ht="11.25" customHeight="1" x14ac:dyDescent="0.3">
      <c r="A7" s="3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</row>
    <row r="8" spans="1:49" ht="16.5" x14ac:dyDescent="0.35">
      <c r="B8" s="23"/>
      <c r="C8" s="24"/>
      <c r="D8" s="24"/>
      <c r="E8" s="24"/>
      <c r="F8" s="24"/>
      <c r="G8" s="24"/>
      <c r="H8" s="25" t="s">
        <v>1</v>
      </c>
      <c r="I8" s="26" t="s">
        <v>2</v>
      </c>
      <c r="J8" s="26" t="s">
        <v>3</v>
      </c>
      <c r="K8" s="26" t="s">
        <v>4</v>
      </c>
      <c r="L8" s="26" t="s">
        <v>3</v>
      </c>
      <c r="M8" s="26" t="s">
        <v>5</v>
      </c>
      <c r="N8" s="27" t="s">
        <v>1</v>
      </c>
      <c r="O8" s="28" t="s">
        <v>1</v>
      </c>
      <c r="P8" s="26" t="s">
        <v>2</v>
      </c>
      <c r="Q8" s="26" t="s">
        <v>3</v>
      </c>
      <c r="R8" s="26" t="s">
        <v>4</v>
      </c>
      <c r="S8" s="26" t="s">
        <v>3</v>
      </c>
      <c r="T8" s="26" t="s">
        <v>5</v>
      </c>
      <c r="U8" s="26" t="s">
        <v>1</v>
      </c>
      <c r="V8" s="26" t="s">
        <v>1</v>
      </c>
      <c r="W8" s="26" t="s">
        <v>2</v>
      </c>
      <c r="X8" s="26" t="s">
        <v>3</v>
      </c>
      <c r="Y8" s="26" t="s">
        <v>4</v>
      </c>
      <c r="Z8" s="26" t="s">
        <v>3</v>
      </c>
      <c r="AA8" s="26" t="s">
        <v>5</v>
      </c>
      <c r="AB8" s="26" t="s">
        <v>1</v>
      </c>
      <c r="AC8" s="26" t="s">
        <v>1</v>
      </c>
      <c r="AD8" s="26" t="s">
        <v>2</v>
      </c>
      <c r="AE8" s="26" t="s">
        <v>3</v>
      </c>
      <c r="AF8" s="26" t="s">
        <v>4</v>
      </c>
      <c r="AG8" s="26" t="s">
        <v>3</v>
      </c>
      <c r="AH8" s="26" t="s">
        <v>5</v>
      </c>
      <c r="AI8" s="26" t="s">
        <v>1</v>
      </c>
      <c r="AJ8" s="26" t="s">
        <v>1</v>
      </c>
      <c r="AK8" s="26" t="s">
        <v>2</v>
      </c>
      <c r="AL8" s="26" t="s">
        <v>3</v>
      </c>
      <c r="AM8" s="26" t="s">
        <v>4</v>
      </c>
      <c r="AN8" s="26" t="s">
        <v>3</v>
      </c>
      <c r="AO8" s="26" t="s">
        <v>5</v>
      </c>
      <c r="AP8" s="26" t="s">
        <v>1</v>
      </c>
      <c r="AQ8" s="26" t="s">
        <v>1</v>
      </c>
      <c r="AR8" s="26" t="s">
        <v>2</v>
      </c>
      <c r="AS8" s="26" t="s">
        <v>3</v>
      </c>
      <c r="AT8" s="26" t="s">
        <v>4</v>
      </c>
      <c r="AU8" s="26" t="s">
        <v>3</v>
      </c>
      <c r="AV8" s="26" t="s">
        <v>5</v>
      </c>
      <c r="AW8" s="29" t="s">
        <v>1</v>
      </c>
    </row>
    <row r="9" spans="1:49" ht="18.75" customHeight="1" x14ac:dyDescent="0.3">
      <c r="B9" s="4"/>
      <c r="C9" s="91">
        <f>DATE($AN$5,ROWS($C$9:C9),1)</f>
        <v>42736</v>
      </c>
      <c r="D9" s="91"/>
      <c r="E9" s="91"/>
      <c r="F9" s="91"/>
      <c r="G9" s="92"/>
      <c r="H9" s="33">
        <f t="array" aca="1" ref="H9:AW9" ca="1">calendar</f>
        <v>42729</v>
      </c>
      <c r="I9" s="34">
        <f ca="1"/>
        <v>42730</v>
      </c>
      <c r="J9" s="34">
        <f ca="1"/>
        <v>42731</v>
      </c>
      <c r="K9" s="34">
        <f ca="1"/>
        <v>42732</v>
      </c>
      <c r="L9" s="34">
        <f ca="1"/>
        <v>42733</v>
      </c>
      <c r="M9" s="34">
        <f ca="1"/>
        <v>42734</v>
      </c>
      <c r="N9" s="35">
        <f ca="1"/>
        <v>42735</v>
      </c>
      <c r="O9" s="33">
        <f ca="1"/>
        <v>42736</v>
      </c>
      <c r="P9" s="34">
        <f ca="1"/>
        <v>42737</v>
      </c>
      <c r="Q9" s="34">
        <f ca="1"/>
        <v>42738</v>
      </c>
      <c r="R9" s="34">
        <f ca="1"/>
        <v>42739</v>
      </c>
      <c r="S9" s="34">
        <f ca="1"/>
        <v>42740</v>
      </c>
      <c r="T9" s="34">
        <f ca="1"/>
        <v>42741</v>
      </c>
      <c r="U9" s="35">
        <f ca="1"/>
        <v>42742</v>
      </c>
      <c r="V9" s="33">
        <f ca="1"/>
        <v>42743</v>
      </c>
      <c r="W9" s="34">
        <f ca="1"/>
        <v>42744</v>
      </c>
      <c r="X9" s="34">
        <f ca="1"/>
        <v>42745</v>
      </c>
      <c r="Y9" s="34">
        <f ca="1"/>
        <v>42746</v>
      </c>
      <c r="Z9" s="34">
        <f ca="1"/>
        <v>42747</v>
      </c>
      <c r="AA9" s="34">
        <f ca="1"/>
        <v>42748</v>
      </c>
      <c r="AB9" s="35">
        <f ca="1"/>
        <v>42749</v>
      </c>
      <c r="AC9" s="33">
        <f ca="1"/>
        <v>42750</v>
      </c>
      <c r="AD9" s="34">
        <f ca="1"/>
        <v>42751</v>
      </c>
      <c r="AE9" s="34">
        <f ca="1"/>
        <v>42752</v>
      </c>
      <c r="AF9" s="34">
        <f ca="1"/>
        <v>42753</v>
      </c>
      <c r="AG9" s="34">
        <f ca="1"/>
        <v>42754</v>
      </c>
      <c r="AH9" s="34">
        <f ca="1"/>
        <v>42755</v>
      </c>
      <c r="AI9" s="35">
        <f ca="1"/>
        <v>42756</v>
      </c>
      <c r="AJ9" s="33">
        <f ca="1"/>
        <v>42757</v>
      </c>
      <c r="AK9" s="34">
        <f ca="1"/>
        <v>42758</v>
      </c>
      <c r="AL9" s="34">
        <f ca="1"/>
        <v>42759</v>
      </c>
      <c r="AM9" s="34">
        <f ca="1"/>
        <v>42760</v>
      </c>
      <c r="AN9" s="34">
        <f ca="1"/>
        <v>42761</v>
      </c>
      <c r="AO9" s="34">
        <f ca="1"/>
        <v>42762</v>
      </c>
      <c r="AP9" s="35">
        <f ca="1"/>
        <v>42763</v>
      </c>
      <c r="AQ9" s="33">
        <f ca="1"/>
        <v>42764</v>
      </c>
      <c r="AR9" s="34">
        <f ca="1"/>
        <v>42765</v>
      </c>
      <c r="AS9" s="34">
        <f ca="1"/>
        <v>42766</v>
      </c>
      <c r="AT9" s="34">
        <f ca="1"/>
        <v>42767</v>
      </c>
      <c r="AU9" s="34">
        <f ca="1"/>
        <v>42768</v>
      </c>
      <c r="AV9" s="34">
        <f ca="1"/>
        <v>42769</v>
      </c>
      <c r="AW9" s="36">
        <f ca="1"/>
        <v>42770</v>
      </c>
    </row>
    <row r="10" spans="1:49" ht="18.75" customHeight="1" x14ac:dyDescent="0.3">
      <c r="B10" s="5"/>
      <c r="C10" s="95">
        <f>DATE($AN$5,ROWS($C$9:C10),1)</f>
        <v>42767</v>
      </c>
      <c r="D10" s="95"/>
      <c r="E10" s="95"/>
      <c r="F10" s="95"/>
      <c r="G10" s="96"/>
      <c r="H10" s="37">
        <f t="array" aca="1" ref="H10:AW10" ca="1">calendar</f>
        <v>42764</v>
      </c>
      <c r="I10" s="38">
        <f ca="1"/>
        <v>42765</v>
      </c>
      <c r="J10" s="38">
        <f ca="1"/>
        <v>42766</v>
      </c>
      <c r="K10" s="38">
        <f ca="1"/>
        <v>42767</v>
      </c>
      <c r="L10" s="38">
        <f ca="1"/>
        <v>42768</v>
      </c>
      <c r="M10" s="38">
        <f ca="1"/>
        <v>42769</v>
      </c>
      <c r="N10" s="39">
        <f ca="1"/>
        <v>42770</v>
      </c>
      <c r="O10" s="37">
        <f ca="1"/>
        <v>42771</v>
      </c>
      <c r="P10" s="38">
        <f ca="1"/>
        <v>42772</v>
      </c>
      <c r="Q10" s="38">
        <f ca="1"/>
        <v>42773</v>
      </c>
      <c r="R10" s="38">
        <f ca="1"/>
        <v>42774</v>
      </c>
      <c r="S10" s="38">
        <f ca="1"/>
        <v>42775</v>
      </c>
      <c r="T10" s="38">
        <f ca="1"/>
        <v>42776</v>
      </c>
      <c r="U10" s="39">
        <f ca="1"/>
        <v>42777</v>
      </c>
      <c r="V10" s="37">
        <f ca="1"/>
        <v>42778</v>
      </c>
      <c r="W10" s="38">
        <f ca="1"/>
        <v>42779</v>
      </c>
      <c r="X10" s="38">
        <f ca="1"/>
        <v>42780</v>
      </c>
      <c r="Y10" s="38">
        <f ca="1"/>
        <v>42781</v>
      </c>
      <c r="Z10" s="38">
        <f ca="1"/>
        <v>42782</v>
      </c>
      <c r="AA10" s="38">
        <f ca="1"/>
        <v>42783</v>
      </c>
      <c r="AB10" s="39">
        <f ca="1"/>
        <v>42784</v>
      </c>
      <c r="AC10" s="37">
        <f ca="1"/>
        <v>42785</v>
      </c>
      <c r="AD10" s="38">
        <f ca="1"/>
        <v>42786</v>
      </c>
      <c r="AE10" s="38">
        <f ca="1"/>
        <v>42787</v>
      </c>
      <c r="AF10" s="38">
        <f ca="1"/>
        <v>42788</v>
      </c>
      <c r="AG10" s="38">
        <f ca="1"/>
        <v>42789</v>
      </c>
      <c r="AH10" s="38">
        <f ca="1"/>
        <v>42790</v>
      </c>
      <c r="AI10" s="39">
        <f ca="1"/>
        <v>42791</v>
      </c>
      <c r="AJ10" s="37">
        <f ca="1"/>
        <v>42792</v>
      </c>
      <c r="AK10" s="38">
        <f ca="1"/>
        <v>42793</v>
      </c>
      <c r="AL10" s="38">
        <f ca="1"/>
        <v>42794</v>
      </c>
      <c r="AM10" s="38">
        <f ca="1"/>
        <v>42795</v>
      </c>
      <c r="AN10" s="38">
        <f ca="1"/>
        <v>42796</v>
      </c>
      <c r="AO10" s="38">
        <f ca="1"/>
        <v>42797</v>
      </c>
      <c r="AP10" s="39">
        <f ca="1"/>
        <v>42798</v>
      </c>
      <c r="AQ10" s="37">
        <f ca="1"/>
        <v>42799</v>
      </c>
      <c r="AR10" s="38">
        <f ca="1"/>
        <v>42800</v>
      </c>
      <c r="AS10" s="38">
        <f ca="1"/>
        <v>42801</v>
      </c>
      <c r="AT10" s="38">
        <f ca="1"/>
        <v>42802</v>
      </c>
      <c r="AU10" s="38">
        <f ca="1"/>
        <v>42803</v>
      </c>
      <c r="AV10" s="38">
        <f ca="1"/>
        <v>42804</v>
      </c>
      <c r="AW10" s="40">
        <f ca="1"/>
        <v>42805</v>
      </c>
    </row>
    <row r="11" spans="1:49" ht="18.75" customHeight="1" x14ac:dyDescent="0.3">
      <c r="B11" s="4"/>
      <c r="C11" s="91">
        <f>DATE($AN$5,ROWS($C$9:C11),1)</f>
        <v>42795</v>
      </c>
      <c r="D11" s="91"/>
      <c r="E11" s="91"/>
      <c r="F11" s="91"/>
      <c r="G11" s="92"/>
      <c r="H11" s="33">
        <f t="array" aca="1" ref="H11:AW11" ca="1">calendar</f>
        <v>42792</v>
      </c>
      <c r="I11" s="34">
        <f ca="1"/>
        <v>42793</v>
      </c>
      <c r="J11" s="34">
        <f ca="1"/>
        <v>42794</v>
      </c>
      <c r="K11" s="34">
        <f ca="1"/>
        <v>42795</v>
      </c>
      <c r="L11" s="34">
        <f ca="1"/>
        <v>42796</v>
      </c>
      <c r="M11" s="34">
        <f ca="1"/>
        <v>42797</v>
      </c>
      <c r="N11" s="35">
        <f ca="1"/>
        <v>42798</v>
      </c>
      <c r="O11" s="33">
        <f ca="1"/>
        <v>42799</v>
      </c>
      <c r="P11" s="34">
        <f ca="1"/>
        <v>42800</v>
      </c>
      <c r="Q11" s="34">
        <f ca="1"/>
        <v>42801</v>
      </c>
      <c r="R11" s="34">
        <f ca="1"/>
        <v>42802</v>
      </c>
      <c r="S11" s="34">
        <f ca="1"/>
        <v>42803</v>
      </c>
      <c r="T11" s="34">
        <f ca="1"/>
        <v>42804</v>
      </c>
      <c r="U11" s="35">
        <f ca="1"/>
        <v>42805</v>
      </c>
      <c r="V11" s="33">
        <f ca="1"/>
        <v>42806</v>
      </c>
      <c r="W11" s="34">
        <f ca="1"/>
        <v>42807</v>
      </c>
      <c r="X11" s="34">
        <f ca="1"/>
        <v>42808</v>
      </c>
      <c r="Y11" s="34">
        <f ca="1"/>
        <v>42809</v>
      </c>
      <c r="Z11" s="34">
        <f ca="1"/>
        <v>42810</v>
      </c>
      <c r="AA11" s="34">
        <f ca="1"/>
        <v>42811</v>
      </c>
      <c r="AB11" s="35">
        <f ca="1"/>
        <v>42812</v>
      </c>
      <c r="AC11" s="33">
        <f ca="1"/>
        <v>42813</v>
      </c>
      <c r="AD11" s="34">
        <f ca="1"/>
        <v>42814</v>
      </c>
      <c r="AE11" s="34">
        <f ca="1"/>
        <v>42815</v>
      </c>
      <c r="AF11" s="34">
        <f ca="1"/>
        <v>42816</v>
      </c>
      <c r="AG11" s="34">
        <f ca="1"/>
        <v>42817</v>
      </c>
      <c r="AH11" s="34">
        <f ca="1"/>
        <v>42818</v>
      </c>
      <c r="AI11" s="35">
        <f ca="1"/>
        <v>42819</v>
      </c>
      <c r="AJ11" s="33">
        <f ca="1"/>
        <v>42820</v>
      </c>
      <c r="AK11" s="34">
        <f ca="1"/>
        <v>42821</v>
      </c>
      <c r="AL11" s="34">
        <f ca="1"/>
        <v>42822</v>
      </c>
      <c r="AM11" s="34">
        <f ca="1"/>
        <v>42823</v>
      </c>
      <c r="AN11" s="34">
        <f ca="1"/>
        <v>42824</v>
      </c>
      <c r="AO11" s="34">
        <f ca="1"/>
        <v>42825</v>
      </c>
      <c r="AP11" s="35">
        <f ca="1"/>
        <v>42826</v>
      </c>
      <c r="AQ11" s="33">
        <f ca="1"/>
        <v>42827</v>
      </c>
      <c r="AR11" s="34">
        <f ca="1"/>
        <v>42828</v>
      </c>
      <c r="AS11" s="34">
        <f ca="1"/>
        <v>42829</v>
      </c>
      <c r="AT11" s="34">
        <f ca="1"/>
        <v>42830</v>
      </c>
      <c r="AU11" s="34">
        <f ca="1"/>
        <v>42831</v>
      </c>
      <c r="AV11" s="34">
        <f ca="1"/>
        <v>42832</v>
      </c>
      <c r="AW11" s="36">
        <f ca="1"/>
        <v>42833</v>
      </c>
    </row>
    <row r="12" spans="1:49" ht="18.75" customHeight="1" x14ac:dyDescent="0.3">
      <c r="B12" s="5"/>
      <c r="C12" s="95">
        <f>DATE($AN$5,ROWS($C$9:C12),1)</f>
        <v>42826</v>
      </c>
      <c r="D12" s="95"/>
      <c r="E12" s="95"/>
      <c r="F12" s="95"/>
      <c r="G12" s="96"/>
      <c r="H12" s="37">
        <f t="array" aca="1" ref="H12:AW12" ca="1">calendar</f>
        <v>42820</v>
      </c>
      <c r="I12" s="38">
        <f ca="1"/>
        <v>42821</v>
      </c>
      <c r="J12" s="38">
        <f ca="1"/>
        <v>42822</v>
      </c>
      <c r="K12" s="38">
        <f ca="1"/>
        <v>42823</v>
      </c>
      <c r="L12" s="38">
        <f ca="1"/>
        <v>42824</v>
      </c>
      <c r="M12" s="38">
        <f ca="1"/>
        <v>42825</v>
      </c>
      <c r="N12" s="39">
        <f ca="1"/>
        <v>42826</v>
      </c>
      <c r="O12" s="37">
        <f ca="1"/>
        <v>42827</v>
      </c>
      <c r="P12" s="38">
        <f ca="1"/>
        <v>42828</v>
      </c>
      <c r="Q12" s="38">
        <f ca="1"/>
        <v>42829</v>
      </c>
      <c r="R12" s="38">
        <f ca="1"/>
        <v>42830</v>
      </c>
      <c r="S12" s="38">
        <f ca="1"/>
        <v>42831</v>
      </c>
      <c r="T12" s="38">
        <f ca="1"/>
        <v>42832</v>
      </c>
      <c r="U12" s="39">
        <f ca="1"/>
        <v>42833</v>
      </c>
      <c r="V12" s="37">
        <f ca="1"/>
        <v>42834</v>
      </c>
      <c r="W12" s="38">
        <f ca="1"/>
        <v>42835</v>
      </c>
      <c r="X12" s="38">
        <f ca="1"/>
        <v>42836</v>
      </c>
      <c r="Y12" s="38">
        <f ca="1"/>
        <v>42837</v>
      </c>
      <c r="Z12" s="38">
        <f ca="1"/>
        <v>42838</v>
      </c>
      <c r="AA12" s="38">
        <f ca="1"/>
        <v>42839</v>
      </c>
      <c r="AB12" s="39">
        <f ca="1"/>
        <v>42840</v>
      </c>
      <c r="AC12" s="37">
        <f ca="1"/>
        <v>42841</v>
      </c>
      <c r="AD12" s="38">
        <f ca="1"/>
        <v>42842</v>
      </c>
      <c r="AE12" s="38">
        <f ca="1"/>
        <v>42843</v>
      </c>
      <c r="AF12" s="38">
        <f ca="1"/>
        <v>42844</v>
      </c>
      <c r="AG12" s="38">
        <f ca="1"/>
        <v>42845</v>
      </c>
      <c r="AH12" s="38">
        <f ca="1"/>
        <v>42846</v>
      </c>
      <c r="AI12" s="39">
        <f ca="1"/>
        <v>42847</v>
      </c>
      <c r="AJ12" s="37">
        <f ca="1"/>
        <v>42848</v>
      </c>
      <c r="AK12" s="38">
        <f ca="1"/>
        <v>42849</v>
      </c>
      <c r="AL12" s="38">
        <f ca="1"/>
        <v>42850</v>
      </c>
      <c r="AM12" s="38">
        <f ca="1"/>
        <v>42851</v>
      </c>
      <c r="AN12" s="38">
        <f ca="1"/>
        <v>42852</v>
      </c>
      <c r="AO12" s="38">
        <f ca="1"/>
        <v>42853</v>
      </c>
      <c r="AP12" s="39">
        <f ca="1"/>
        <v>42854</v>
      </c>
      <c r="AQ12" s="37">
        <f ca="1"/>
        <v>42855</v>
      </c>
      <c r="AR12" s="38">
        <f ca="1"/>
        <v>42856</v>
      </c>
      <c r="AS12" s="38">
        <f ca="1"/>
        <v>42857</v>
      </c>
      <c r="AT12" s="38">
        <f ca="1"/>
        <v>42858</v>
      </c>
      <c r="AU12" s="38">
        <f ca="1"/>
        <v>42859</v>
      </c>
      <c r="AV12" s="38">
        <f ca="1"/>
        <v>42860</v>
      </c>
      <c r="AW12" s="40">
        <f ca="1"/>
        <v>42861</v>
      </c>
    </row>
    <row r="13" spans="1:49" ht="18.75" customHeight="1" x14ac:dyDescent="0.3">
      <c r="B13" s="4"/>
      <c r="C13" s="91">
        <f>DATE($AN$5,ROWS($C$9:C13),1)</f>
        <v>42856</v>
      </c>
      <c r="D13" s="91"/>
      <c r="E13" s="91"/>
      <c r="F13" s="91"/>
      <c r="G13" s="92"/>
      <c r="H13" s="33">
        <f t="array" aca="1" ref="H13:AW13" ca="1">calendar</f>
        <v>42855</v>
      </c>
      <c r="I13" s="34">
        <f ca="1"/>
        <v>42856</v>
      </c>
      <c r="J13" s="34">
        <f ca="1"/>
        <v>42857</v>
      </c>
      <c r="K13" s="34">
        <f ca="1"/>
        <v>42858</v>
      </c>
      <c r="L13" s="34">
        <f ca="1"/>
        <v>42859</v>
      </c>
      <c r="M13" s="34">
        <f ca="1"/>
        <v>42860</v>
      </c>
      <c r="N13" s="35">
        <f ca="1"/>
        <v>42861</v>
      </c>
      <c r="O13" s="33">
        <f ca="1"/>
        <v>42862</v>
      </c>
      <c r="P13" s="34">
        <f ca="1"/>
        <v>42863</v>
      </c>
      <c r="Q13" s="34">
        <f ca="1"/>
        <v>42864</v>
      </c>
      <c r="R13" s="34">
        <f ca="1"/>
        <v>42865</v>
      </c>
      <c r="S13" s="34">
        <f ca="1"/>
        <v>42866</v>
      </c>
      <c r="T13" s="34">
        <f ca="1"/>
        <v>42867</v>
      </c>
      <c r="U13" s="35">
        <f ca="1"/>
        <v>42868</v>
      </c>
      <c r="V13" s="33">
        <f ca="1"/>
        <v>42869</v>
      </c>
      <c r="W13" s="34">
        <f ca="1"/>
        <v>42870</v>
      </c>
      <c r="X13" s="34">
        <f ca="1"/>
        <v>42871</v>
      </c>
      <c r="Y13" s="34">
        <f ca="1"/>
        <v>42872</v>
      </c>
      <c r="Z13" s="34">
        <f ca="1"/>
        <v>42873</v>
      </c>
      <c r="AA13" s="34">
        <f ca="1"/>
        <v>42874</v>
      </c>
      <c r="AB13" s="35">
        <f ca="1"/>
        <v>42875</v>
      </c>
      <c r="AC13" s="33">
        <f ca="1"/>
        <v>42876</v>
      </c>
      <c r="AD13" s="34">
        <f ca="1"/>
        <v>42877</v>
      </c>
      <c r="AE13" s="34">
        <f ca="1"/>
        <v>42878</v>
      </c>
      <c r="AF13" s="34">
        <f ca="1"/>
        <v>42879</v>
      </c>
      <c r="AG13" s="34">
        <f ca="1"/>
        <v>42880</v>
      </c>
      <c r="AH13" s="34">
        <f ca="1"/>
        <v>42881</v>
      </c>
      <c r="AI13" s="35">
        <f ca="1"/>
        <v>42882</v>
      </c>
      <c r="AJ13" s="33">
        <f ca="1"/>
        <v>42883</v>
      </c>
      <c r="AK13" s="34">
        <f ca="1"/>
        <v>42884</v>
      </c>
      <c r="AL13" s="34">
        <f ca="1"/>
        <v>42885</v>
      </c>
      <c r="AM13" s="34">
        <f ca="1"/>
        <v>42886</v>
      </c>
      <c r="AN13" s="34">
        <f ca="1"/>
        <v>42887</v>
      </c>
      <c r="AO13" s="34">
        <f ca="1"/>
        <v>42888</v>
      </c>
      <c r="AP13" s="35">
        <f ca="1"/>
        <v>42889</v>
      </c>
      <c r="AQ13" s="33">
        <f ca="1"/>
        <v>42890</v>
      </c>
      <c r="AR13" s="34">
        <f ca="1"/>
        <v>42891</v>
      </c>
      <c r="AS13" s="34">
        <f ca="1"/>
        <v>42892</v>
      </c>
      <c r="AT13" s="34">
        <f ca="1"/>
        <v>42893</v>
      </c>
      <c r="AU13" s="34">
        <f ca="1"/>
        <v>42894</v>
      </c>
      <c r="AV13" s="34">
        <f ca="1"/>
        <v>42895</v>
      </c>
      <c r="AW13" s="36">
        <f ca="1"/>
        <v>42896</v>
      </c>
    </row>
    <row r="14" spans="1:49" ht="18.75" customHeight="1" x14ac:dyDescent="0.3">
      <c r="B14" s="5"/>
      <c r="C14" s="95">
        <f>DATE($AN$5,ROWS($C$9:C14),1)</f>
        <v>42887</v>
      </c>
      <c r="D14" s="95"/>
      <c r="E14" s="95"/>
      <c r="F14" s="95"/>
      <c r="G14" s="96"/>
      <c r="H14" s="37">
        <f t="array" aca="1" ref="H14:AW14" ca="1">calendar</f>
        <v>42883</v>
      </c>
      <c r="I14" s="38">
        <f ca="1"/>
        <v>42884</v>
      </c>
      <c r="J14" s="38">
        <f ca="1"/>
        <v>42885</v>
      </c>
      <c r="K14" s="38">
        <f ca="1"/>
        <v>42886</v>
      </c>
      <c r="L14" s="38">
        <f ca="1"/>
        <v>42887</v>
      </c>
      <c r="M14" s="38">
        <f ca="1"/>
        <v>42888</v>
      </c>
      <c r="N14" s="39">
        <f ca="1"/>
        <v>42889</v>
      </c>
      <c r="O14" s="37">
        <f ca="1"/>
        <v>42890</v>
      </c>
      <c r="P14" s="38">
        <f ca="1"/>
        <v>42891</v>
      </c>
      <c r="Q14" s="38">
        <f ca="1"/>
        <v>42892</v>
      </c>
      <c r="R14" s="38">
        <f ca="1"/>
        <v>42893</v>
      </c>
      <c r="S14" s="38">
        <f ca="1"/>
        <v>42894</v>
      </c>
      <c r="T14" s="38">
        <f ca="1"/>
        <v>42895</v>
      </c>
      <c r="U14" s="39">
        <f ca="1"/>
        <v>42896</v>
      </c>
      <c r="V14" s="37">
        <f ca="1"/>
        <v>42897</v>
      </c>
      <c r="W14" s="38">
        <f ca="1"/>
        <v>42898</v>
      </c>
      <c r="X14" s="38">
        <f ca="1"/>
        <v>42899</v>
      </c>
      <c r="Y14" s="38">
        <f ca="1"/>
        <v>42900</v>
      </c>
      <c r="Z14" s="38">
        <f ca="1"/>
        <v>42901</v>
      </c>
      <c r="AA14" s="38">
        <f ca="1"/>
        <v>42902</v>
      </c>
      <c r="AB14" s="39">
        <f ca="1"/>
        <v>42903</v>
      </c>
      <c r="AC14" s="37">
        <f ca="1"/>
        <v>42904</v>
      </c>
      <c r="AD14" s="38">
        <f ca="1"/>
        <v>42905</v>
      </c>
      <c r="AE14" s="38">
        <f ca="1"/>
        <v>42906</v>
      </c>
      <c r="AF14" s="38">
        <f ca="1"/>
        <v>42907</v>
      </c>
      <c r="AG14" s="38">
        <f ca="1"/>
        <v>42908</v>
      </c>
      <c r="AH14" s="38">
        <f ca="1"/>
        <v>42909</v>
      </c>
      <c r="AI14" s="39">
        <f ca="1"/>
        <v>42910</v>
      </c>
      <c r="AJ14" s="37">
        <f ca="1"/>
        <v>42911</v>
      </c>
      <c r="AK14" s="38">
        <f ca="1"/>
        <v>42912</v>
      </c>
      <c r="AL14" s="38">
        <f ca="1"/>
        <v>42913</v>
      </c>
      <c r="AM14" s="38">
        <f ca="1"/>
        <v>42914</v>
      </c>
      <c r="AN14" s="38">
        <f ca="1"/>
        <v>42915</v>
      </c>
      <c r="AO14" s="38">
        <f ca="1"/>
        <v>42916</v>
      </c>
      <c r="AP14" s="39">
        <f ca="1"/>
        <v>42917</v>
      </c>
      <c r="AQ14" s="37">
        <f ca="1"/>
        <v>42918</v>
      </c>
      <c r="AR14" s="38">
        <f ca="1"/>
        <v>42919</v>
      </c>
      <c r="AS14" s="38">
        <f ca="1"/>
        <v>42920</v>
      </c>
      <c r="AT14" s="38">
        <f ca="1"/>
        <v>42921</v>
      </c>
      <c r="AU14" s="38">
        <f ca="1"/>
        <v>42922</v>
      </c>
      <c r="AV14" s="38">
        <f ca="1"/>
        <v>42923</v>
      </c>
      <c r="AW14" s="40">
        <f ca="1"/>
        <v>42924</v>
      </c>
    </row>
    <row r="15" spans="1:49" ht="18.75" customHeight="1" x14ac:dyDescent="0.3">
      <c r="B15" s="4"/>
      <c r="C15" s="91">
        <f>DATE($AN$5,ROWS($C$9:C15),1)</f>
        <v>42917</v>
      </c>
      <c r="D15" s="91"/>
      <c r="E15" s="91"/>
      <c r="F15" s="91"/>
      <c r="G15" s="92"/>
      <c r="H15" s="33">
        <f t="array" aca="1" ref="H15:AW15" ca="1">calendar</f>
        <v>42911</v>
      </c>
      <c r="I15" s="34">
        <f ca="1"/>
        <v>42912</v>
      </c>
      <c r="J15" s="34">
        <f ca="1"/>
        <v>42913</v>
      </c>
      <c r="K15" s="34">
        <f ca="1"/>
        <v>42914</v>
      </c>
      <c r="L15" s="34">
        <f ca="1"/>
        <v>42915</v>
      </c>
      <c r="M15" s="34">
        <f ca="1"/>
        <v>42916</v>
      </c>
      <c r="N15" s="35">
        <f ca="1"/>
        <v>42917</v>
      </c>
      <c r="O15" s="33">
        <f ca="1"/>
        <v>42918</v>
      </c>
      <c r="P15" s="34">
        <f ca="1"/>
        <v>42919</v>
      </c>
      <c r="Q15" s="34">
        <f ca="1"/>
        <v>42920</v>
      </c>
      <c r="R15" s="34">
        <f ca="1"/>
        <v>42921</v>
      </c>
      <c r="S15" s="34">
        <f ca="1"/>
        <v>42922</v>
      </c>
      <c r="T15" s="34">
        <f ca="1"/>
        <v>42923</v>
      </c>
      <c r="U15" s="35">
        <f ca="1"/>
        <v>42924</v>
      </c>
      <c r="V15" s="33">
        <f ca="1"/>
        <v>42925</v>
      </c>
      <c r="W15" s="34">
        <f ca="1"/>
        <v>42926</v>
      </c>
      <c r="X15" s="34">
        <f ca="1"/>
        <v>42927</v>
      </c>
      <c r="Y15" s="34">
        <f ca="1"/>
        <v>42928</v>
      </c>
      <c r="Z15" s="34">
        <f ca="1"/>
        <v>42929</v>
      </c>
      <c r="AA15" s="34">
        <f ca="1"/>
        <v>42930</v>
      </c>
      <c r="AB15" s="35">
        <f ca="1"/>
        <v>42931</v>
      </c>
      <c r="AC15" s="33">
        <f ca="1"/>
        <v>42932</v>
      </c>
      <c r="AD15" s="34">
        <f ca="1"/>
        <v>42933</v>
      </c>
      <c r="AE15" s="34">
        <f ca="1"/>
        <v>42934</v>
      </c>
      <c r="AF15" s="34">
        <f ca="1"/>
        <v>42935</v>
      </c>
      <c r="AG15" s="34">
        <f ca="1"/>
        <v>42936</v>
      </c>
      <c r="AH15" s="34">
        <f ca="1"/>
        <v>42937</v>
      </c>
      <c r="AI15" s="35">
        <f ca="1"/>
        <v>42938</v>
      </c>
      <c r="AJ15" s="33">
        <f ca="1"/>
        <v>42939</v>
      </c>
      <c r="AK15" s="34">
        <f ca="1"/>
        <v>42940</v>
      </c>
      <c r="AL15" s="34">
        <f ca="1"/>
        <v>42941</v>
      </c>
      <c r="AM15" s="34">
        <f ca="1"/>
        <v>42942</v>
      </c>
      <c r="AN15" s="34">
        <f ca="1"/>
        <v>42943</v>
      </c>
      <c r="AO15" s="34">
        <f ca="1"/>
        <v>42944</v>
      </c>
      <c r="AP15" s="35">
        <f ca="1"/>
        <v>42945</v>
      </c>
      <c r="AQ15" s="33">
        <f ca="1"/>
        <v>42946</v>
      </c>
      <c r="AR15" s="34">
        <f ca="1"/>
        <v>42947</v>
      </c>
      <c r="AS15" s="34">
        <f ca="1"/>
        <v>42948</v>
      </c>
      <c r="AT15" s="34">
        <f ca="1"/>
        <v>42949</v>
      </c>
      <c r="AU15" s="34">
        <f ca="1"/>
        <v>42950</v>
      </c>
      <c r="AV15" s="34">
        <f ca="1"/>
        <v>42951</v>
      </c>
      <c r="AW15" s="36">
        <f ca="1"/>
        <v>42952</v>
      </c>
    </row>
    <row r="16" spans="1:49" ht="18.75" customHeight="1" x14ac:dyDescent="0.3">
      <c r="B16" s="5"/>
      <c r="C16" s="95">
        <f>DATE($AN$5,ROWS($C$9:C16),1)</f>
        <v>42948</v>
      </c>
      <c r="D16" s="95"/>
      <c r="E16" s="95"/>
      <c r="F16" s="95"/>
      <c r="G16" s="96"/>
      <c r="H16" s="37">
        <f t="array" aca="1" ref="H16:AW16" ca="1">calendar</f>
        <v>42946</v>
      </c>
      <c r="I16" s="38">
        <f ca="1"/>
        <v>42947</v>
      </c>
      <c r="J16" s="38">
        <f ca="1"/>
        <v>42948</v>
      </c>
      <c r="K16" s="38">
        <f ca="1"/>
        <v>42949</v>
      </c>
      <c r="L16" s="38">
        <f ca="1"/>
        <v>42950</v>
      </c>
      <c r="M16" s="38">
        <f ca="1"/>
        <v>42951</v>
      </c>
      <c r="N16" s="39">
        <f ca="1"/>
        <v>42952</v>
      </c>
      <c r="O16" s="37">
        <f ca="1"/>
        <v>42953</v>
      </c>
      <c r="P16" s="38">
        <f ca="1"/>
        <v>42954</v>
      </c>
      <c r="Q16" s="38">
        <f ca="1"/>
        <v>42955</v>
      </c>
      <c r="R16" s="38">
        <f ca="1"/>
        <v>42956</v>
      </c>
      <c r="S16" s="38">
        <f ca="1"/>
        <v>42957</v>
      </c>
      <c r="T16" s="38">
        <f ca="1"/>
        <v>42958</v>
      </c>
      <c r="U16" s="39">
        <f ca="1"/>
        <v>42959</v>
      </c>
      <c r="V16" s="37">
        <f ca="1"/>
        <v>42960</v>
      </c>
      <c r="W16" s="38">
        <f ca="1"/>
        <v>42961</v>
      </c>
      <c r="X16" s="38">
        <f ca="1"/>
        <v>42962</v>
      </c>
      <c r="Y16" s="38">
        <f ca="1"/>
        <v>42963</v>
      </c>
      <c r="Z16" s="38">
        <f ca="1"/>
        <v>42964</v>
      </c>
      <c r="AA16" s="38">
        <f ca="1"/>
        <v>42965</v>
      </c>
      <c r="AB16" s="39">
        <f ca="1"/>
        <v>42966</v>
      </c>
      <c r="AC16" s="37">
        <f ca="1"/>
        <v>42967</v>
      </c>
      <c r="AD16" s="38">
        <f ca="1"/>
        <v>42968</v>
      </c>
      <c r="AE16" s="38">
        <f ca="1"/>
        <v>42969</v>
      </c>
      <c r="AF16" s="38">
        <f ca="1"/>
        <v>42970</v>
      </c>
      <c r="AG16" s="38">
        <f ca="1"/>
        <v>42971</v>
      </c>
      <c r="AH16" s="38">
        <f ca="1"/>
        <v>42972</v>
      </c>
      <c r="AI16" s="39">
        <f ca="1"/>
        <v>42973</v>
      </c>
      <c r="AJ16" s="37">
        <f ca="1"/>
        <v>42974</v>
      </c>
      <c r="AK16" s="38">
        <f ca="1"/>
        <v>42975</v>
      </c>
      <c r="AL16" s="38">
        <f ca="1"/>
        <v>42976</v>
      </c>
      <c r="AM16" s="38">
        <f ca="1"/>
        <v>42977</v>
      </c>
      <c r="AN16" s="38">
        <f ca="1"/>
        <v>42978</v>
      </c>
      <c r="AO16" s="38">
        <f ca="1"/>
        <v>42979</v>
      </c>
      <c r="AP16" s="39">
        <f ca="1"/>
        <v>42980</v>
      </c>
      <c r="AQ16" s="37">
        <f ca="1"/>
        <v>42981</v>
      </c>
      <c r="AR16" s="38">
        <f ca="1"/>
        <v>42982</v>
      </c>
      <c r="AS16" s="38">
        <f ca="1"/>
        <v>42983</v>
      </c>
      <c r="AT16" s="38">
        <f ca="1"/>
        <v>42984</v>
      </c>
      <c r="AU16" s="38">
        <f ca="1"/>
        <v>42985</v>
      </c>
      <c r="AV16" s="38">
        <f ca="1"/>
        <v>42986</v>
      </c>
      <c r="AW16" s="40">
        <f ca="1"/>
        <v>42987</v>
      </c>
    </row>
    <row r="17" spans="2:51" ht="18.75" customHeight="1" x14ac:dyDescent="0.3">
      <c r="B17" s="4"/>
      <c r="C17" s="91">
        <f>DATE($AN$5,ROWS($C$9:C17),1)</f>
        <v>42979</v>
      </c>
      <c r="D17" s="91"/>
      <c r="E17" s="91"/>
      <c r="F17" s="91"/>
      <c r="G17" s="92"/>
      <c r="H17" s="33">
        <f t="array" aca="1" ref="H17:AW17" ca="1">calendar</f>
        <v>42974</v>
      </c>
      <c r="I17" s="34">
        <f ca="1"/>
        <v>42975</v>
      </c>
      <c r="J17" s="34">
        <f ca="1"/>
        <v>42976</v>
      </c>
      <c r="K17" s="34">
        <f ca="1"/>
        <v>42977</v>
      </c>
      <c r="L17" s="34">
        <f ca="1"/>
        <v>42978</v>
      </c>
      <c r="M17" s="34">
        <f ca="1"/>
        <v>42979</v>
      </c>
      <c r="N17" s="35">
        <f ca="1"/>
        <v>42980</v>
      </c>
      <c r="O17" s="33">
        <f ca="1"/>
        <v>42981</v>
      </c>
      <c r="P17" s="34">
        <f ca="1"/>
        <v>42982</v>
      </c>
      <c r="Q17" s="34">
        <f ca="1"/>
        <v>42983</v>
      </c>
      <c r="R17" s="34">
        <f ca="1"/>
        <v>42984</v>
      </c>
      <c r="S17" s="34">
        <f ca="1"/>
        <v>42985</v>
      </c>
      <c r="T17" s="34">
        <f ca="1"/>
        <v>42986</v>
      </c>
      <c r="U17" s="35">
        <f ca="1"/>
        <v>42987</v>
      </c>
      <c r="V17" s="33">
        <f ca="1"/>
        <v>42988</v>
      </c>
      <c r="W17" s="34">
        <f ca="1"/>
        <v>42989</v>
      </c>
      <c r="X17" s="34">
        <f ca="1"/>
        <v>42990</v>
      </c>
      <c r="Y17" s="34">
        <f ca="1"/>
        <v>42991</v>
      </c>
      <c r="Z17" s="34">
        <f ca="1"/>
        <v>42992</v>
      </c>
      <c r="AA17" s="34">
        <f ca="1"/>
        <v>42993</v>
      </c>
      <c r="AB17" s="35">
        <f ca="1"/>
        <v>42994</v>
      </c>
      <c r="AC17" s="33">
        <f ca="1"/>
        <v>42995</v>
      </c>
      <c r="AD17" s="34">
        <f ca="1"/>
        <v>42996</v>
      </c>
      <c r="AE17" s="34">
        <f ca="1"/>
        <v>42997</v>
      </c>
      <c r="AF17" s="34">
        <f ca="1"/>
        <v>42998</v>
      </c>
      <c r="AG17" s="34">
        <f ca="1"/>
        <v>42999</v>
      </c>
      <c r="AH17" s="34">
        <f ca="1"/>
        <v>43000</v>
      </c>
      <c r="AI17" s="35">
        <f ca="1"/>
        <v>43001</v>
      </c>
      <c r="AJ17" s="33">
        <f ca="1"/>
        <v>43002</v>
      </c>
      <c r="AK17" s="34">
        <f ca="1"/>
        <v>43003</v>
      </c>
      <c r="AL17" s="34">
        <f ca="1"/>
        <v>43004</v>
      </c>
      <c r="AM17" s="34">
        <f ca="1"/>
        <v>43005</v>
      </c>
      <c r="AN17" s="34">
        <f ca="1"/>
        <v>43006</v>
      </c>
      <c r="AO17" s="34">
        <f ca="1"/>
        <v>43007</v>
      </c>
      <c r="AP17" s="35">
        <f ca="1"/>
        <v>43008</v>
      </c>
      <c r="AQ17" s="33">
        <f ca="1"/>
        <v>43009</v>
      </c>
      <c r="AR17" s="34">
        <f ca="1"/>
        <v>43010</v>
      </c>
      <c r="AS17" s="34">
        <f ca="1"/>
        <v>43011</v>
      </c>
      <c r="AT17" s="34">
        <f ca="1"/>
        <v>43012</v>
      </c>
      <c r="AU17" s="34">
        <f ca="1"/>
        <v>43013</v>
      </c>
      <c r="AV17" s="34">
        <f ca="1"/>
        <v>43014</v>
      </c>
      <c r="AW17" s="36">
        <f ca="1"/>
        <v>43015</v>
      </c>
    </row>
    <row r="18" spans="2:51" ht="18.75" customHeight="1" x14ac:dyDescent="0.3">
      <c r="B18" s="5"/>
      <c r="C18" s="95">
        <f>DATE($AN$5,ROWS($C$9:C18),1)</f>
        <v>43009</v>
      </c>
      <c r="D18" s="95"/>
      <c r="E18" s="95"/>
      <c r="F18" s="95"/>
      <c r="G18" s="96"/>
      <c r="H18" s="37">
        <f t="array" aca="1" ref="H18:AW18" ca="1">calendar</f>
        <v>43002</v>
      </c>
      <c r="I18" s="38">
        <f ca="1"/>
        <v>43003</v>
      </c>
      <c r="J18" s="38">
        <f ca="1"/>
        <v>43004</v>
      </c>
      <c r="K18" s="38">
        <f ca="1"/>
        <v>43005</v>
      </c>
      <c r="L18" s="38">
        <f ca="1"/>
        <v>43006</v>
      </c>
      <c r="M18" s="38">
        <f ca="1"/>
        <v>43007</v>
      </c>
      <c r="N18" s="39">
        <f ca="1"/>
        <v>43008</v>
      </c>
      <c r="O18" s="37">
        <f ca="1"/>
        <v>43009</v>
      </c>
      <c r="P18" s="38">
        <f ca="1"/>
        <v>43010</v>
      </c>
      <c r="Q18" s="38">
        <f ca="1"/>
        <v>43011</v>
      </c>
      <c r="R18" s="38">
        <f ca="1"/>
        <v>43012</v>
      </c>
      <c r="S18" s="38">
        <f ca="1"/>
        <v>43013</v>
      </c>
      <c r="T18" s="38">
        <f ca="1"/>
        <v>43014</v>
      </c>
      <c r="U18" s="39">
        <f ca="1"/>
        <v>43015</v>
      </c>
      <c r="V18" s="37">
        <f ca="1"/>
        <v>43016</v>
      </c>
      <c r="W18" s="38">
        <f ca="1"/>
        <v>43017</v>
      </c>
      <c r="X18" s="38">
        <f ca="1"/>
        <v>43018</v>
      </c>
      <c r="Y18" s="38">
        <f ca="1"/>
        <v>43019</v>
      </c>
      <c r="Z18" s="38">
        <f ca="1"/>
        <v>43020</v>
      </c>
      <c r="AA18" s="38">
        <f ca="1"/>
        <v>43021</v>
      </c>
      <c r="AB18" s="39">
        <f ca="1"/>
        <v>43022</v>
      </c>
      <c r="AC18" s="37">
        <f ca="1"/>
        <v>43023</v>
      </c>
      <c r="AD18" s="38">
        <f ca="1"/>
        <v>43024</v>
      </c>
      <c r="AE18" s="38">
        <f ca="1"/>
        <v>43025</v>
      </c>
      <c r="AF18" s="38">
        <f ca="1"/>
        <v>43026</v>
      </c>
      <c r="AG18" s="38">
        <f ca="1"/>
        <v>43027</v>
      </c>
      <c r="AH18" s="38">
        <f ca="1"/>
        <v>43028</v>
      </c>
      <c r="AI18" s="39">
        <f ca="1"/>
        <v>43029</v>
      </c>
      <c r="AJ18" s="37">
        <f ca="1"/>
        <v>43030</v>
      </c>
      <c r="AK18" s="38">
        <f ca="1"/>
        <v>43031</v>
      </c>
      <c r="AL18" s="38">
        <f ca="1"/>
        <v>43032</v>
      </c>
      <c r="AM18" s="38">
        <f ca="1"/>
        <v>43033</v>
      </c>
      <c r="AN18" s="38">
        <f ca="1"/>
        <v>43034</v>
      </c>
      <c r="AO18" s="38">
        <f ca="1"/>
        <v>43035</v>
      </c>
      <c r="AP18" s="39">
        <f ca="1"/>
        <v>43036</v>
      </c>
      <c r="AQ18" s="37">
        <f ca="1"/>
        <v>43037</v>
      </c>
      <c r="AR18" s="38">
        <f ca="1"/>
        <v>43038</v>
      </c>
      <c r="AS18" s="38">
        <f ca="1"/>
        <v>43039</v>
      </c>
      <c r="AT18" s="38">
        <f ca="1"/>
        <v>43040</v>
      </c>
      <c r="AU18" s="38">
        <f ca="1"/>
        <v>43041</v>
      </c>
      <c r="AV18" s="38">
        <f ca="1"/>
        <v>43042</v>
      </c>
      <c r="AW18" s="40">
        <f ca="1"/>
        <v>43043</v>
      </c>
    </row>
    <row r="19" spans="2:51" ht="18.75" customHeight="1" x14ac:dyDescent="0.3">
      <c r="B19" s="4"/>
      <c r="C19" s="91">
        <f>DATE($AN$5,ROWS($C$9:C19),1)</f>
        <v>43040</v>
      </c>
      <c r="D19" s="91"/>
      <c r="E19" s="91"/>
      <c r="F19" s="91"/>
      <c r="G19" s="92"/>
      <c r="H19" s="33">
        <f t="array" aca="1" ref="H19:AW19" ca="1">calendar</f>
        <v>43037</v>
      </c>
      <c r="I19" s="34">
        <f ca="1"/>
        <v>43038</v>
      </c>
      <c r="J19" s="34">
        <f ca="1"/>
        <v>43039</v>
      </c>
      <c r="K19" s="34">
        <f ca="1"/>
        <v>43040</v>
      </c>
      <c r="L19" s="34">
        <f ca="1"/>
        <v>43041</v>
      </c>
      <c r="M19" s="34">
        <f ca="1"/>
        <v>43042</v>
      </c>
      <c r="N19" s="35">
        <f ca="1"/>
        <v>43043</v>
      </c>
      <c r="O19" s="33">
        <f ca="1"/>
        <v>43044</v>
      </c>
      <c r="P19" s="34">
        <f ca="1"/>
        <v>43045</v>
      </c>
      <c r="Q19" s="34">
        <f ca="1"/>
        <v>43046</v>
      </c>
      <c r="R19" s="34">
        <f ca="1"/>
        <v>43047</v>
      </c>
      <c r="S19" s="34">
        <f ca="1"/>
        <v>43048</v>
      </c>
      <c r="T19" s="34">
        <f ca="1"/>
        <v>43049</v>
      </c>
      <c r="U19" s="35">
        <f ca="1"/>
        <v>43050</v>
      </c>
      <c r="V19" s="33">
        <f ca="1"/>
        <v>43051</v>
      </c>
      <c r="W19" s="34">
        <f ca="1"/>
        <v>43052</v>
      </c>
      <c r="X19" s="34">
        <f ca="1"/>
        <v>43053</v>
      </c>
      <c r="Y19" s="34">
        <f ca="1"/>
        <v>43054</v>
      </c>
      <c r="Z19" s="34">
        <f ca="1"/>
        <v>43055</v>
      </c>
      <c r="AA19" s="34">
        <f ca="1"/>
        <v>43056</v>
      </c>
      <c r="AB19" s="35">
        <f ca="1"/>
        <v>43057</v>
      </c>
      <c r="AC19" s="33">
        <f ca="1"/>
        <v>43058</v>
      </c>
      <c r="AD19" s="34">
        <f ca="1"/>
        <v>43059</v>
      </c>
      <c r="AE19" s="34">
        <f ca="1"/>
        <v>43060</v>
      </c>
      <c r="AF19" s="34">
        <f ca="1"/>
        <v>43061</v>
      </c>
      <c r="AG19" s="34">
        <f ca="1"/>
        <v>43062</v>
      </c>
      <c r="AH19" s="34">
        <f ca="1"/>
        <v>43063</v>
      </c>
      <c r="AI19" s="35">
        <f ca="1"/>
        <v>43064</v>
      </c>
      <c r="AJ19" s="33">
        <f ca="1"/>
        <v>43065</v>
      </c>
      <c r="AK19" s="34">
        <f ca="1"/>
        <v>43066</v>
      </c>
      <c r="AL19" s="34">
        <f ca="1"/>
        <v>43067</v>
      </c>
      <c r="AM19" s="34">
        <f ca="1"/>
        <v>43068</v>
      </c>
      <c r="AN19" s="34">
        <f ca="1"/>
        <v>43069</v>
      </c>
      <c r="AO19" s="34">
        <f ca="1"/>
        <v>43070</v>
      </c>
      <c r="AP19" s="35">
        <f ca="1"/>
        <v>43071</v>
      </c>
      <c r="AQ19" s="33">
        <f ca="1"/>
        <v>43072</v>
      </c>
      <c r="AR19" s="34">
        <f ca="1"/>
        <v>43073</v>
      </c>
      <c r="AS19" s="34">
        <f ca="1"/>
        <v>43074</v>
      </c>
      <c r="AT19" s="34">
        <f ca="1"/>
        <v>43075</v>
      </c>
      <c r="AU19" s="34">
        <f ca="1"/>
        <v>43076</v>
      </c>
      <c r="AV19" s="34">
        <f ca="1"/>
        <v>43077</v>
      </c>
      <c r="AW19" s="36">
        <f ca="1"/>
        <v>43078</v>
      </c>
    </row>
    <row r="20" spans="2:51" ht="18.75" customHeight="1" x14ac:dyDescent="0.3">
      <c r="B20" s="6"/>
      <c r="C20" s="93">
        <f>DATE($AN$5,ROWS($C$9:C20),1)</f>
        <v>43070</v>
      </c>
      <c r="D20" s="93"/>
      <c r="E20" s="93"/>
      <c r="F20" s="93"/>
      <c r="G20" s="94"/>
      <c r="H20" s="41">
        <f t="array" aca="1" ref="H20:AW20" ca="1">calendar</f>
        <v>43065</v>
      </c>
      <c r="I20" s="42">
        <f ca="1"/>
        <v>43066</v>
      </c>
      <c r="J20" s="42">
        <f ca="1"/>
        <v>43067</v>
      </c>
      <c r="K20" s="42">
        <f ca="1"/>
        <v>43068</v>
      </c>
      <c r="L20" s="42">
        <f ca="1"/>
        <v>43069</v>
      </c>
      <c r="M20" s="42">
        <f ca="1"/>
        <v>43070</v>
      </c>
      <c r="N20" s="43">
        <f ca="1"/>
        <v>43071</v>
      </c>
      <c r="O20" s="41">
        <f ca="1"/>
        <v>43072</v>
      </c>
      <c r="P20" s="42">
        <f ca="1"/>
        <v>43073</v>
      </c>
      <c r="Q20" s="42">
        <f ca="1"/>
        <v>43074</v>
      </c>
      <c r="R20" s="42">
        <f ca="1"/>
        <v>43075</v>
      </c>
      <c r="S20" s="42">
        <f ca="1"/>
        <v>43076</v>
      </c>
      <c r="T20" s="42">
        <f ca="1"/>
        <v>43077</v>
      </c>
      <c r="U20" s="43">
        <f ca="1"/>
        <v>43078</v>
      </c>
      <c r="V20" s="41">
        <f ca="1"/>
        <v>43079</v>
      </c>
      <c r="W20" s="42">
        <f ca="1"/>
        <v>43080</v>
      </c>
      <c r="X20" s="42">
        <f ca="1"/>
        <v>43081</v>
      </c>
      <c r="Y20" s="42">
        <f ca="1"/>
        <v>43082</v>
      </c>
      <c r="Z20" s="42">
        <f ca="1"/>
        <v>43083</v>
      </c>
      <c r="AA20" s="42">
        <f ca="1"/>
        <v>43084</v>
      </c>
      <c r="AB20" s="43">
        <f ca="1"/>
        <v>43085</v>
      </c>
      <c r="AC20" s="41">
        <f ca="1"/>
        <v>43086</v>
      </c>
      <c r="AD20" s="42">
        <f ca="1"/>
        <v>43087</v>
      </c>
      <c r="AE20" s="42">
        <f ca="1"/>
        <v>43088</v>
      </c>
      <c r="AF20" s="42">
        <f ca="1"/>
        <v>43089</v>
      </c>
      <c r="AG20" s="42">
        <f ca="1"/>
        <v>43090</v>
      </c>
      <c r="AH20" s="42">
        <f ca="1"/>
        <v>43091</v>
      </c>
      <c r="AI20" s="43">
        <f ca="1"/>
        <v>43092</v>
      </c>
      <c r="AJ20" s="41">
        <f ca="1"/>
        <v>43093</v>
      </c>
      <c r="AK20" s="42">
        <f ca="1"/>
        <v>43094</v>
      </c>
      <c r="AL20" s="42">
        <f ca="1"/>
        <v>43095</v>
      </c>
      <c r="AM20" s="42">
        <f ca="1"/>
        <v>43096</v>
      </c>
      <c r="AN20" s="42">
        <f ca="1"/>
        <v>43097</v>
      </c>
      <c r="AO20" s="42">
        <f ca="1"/>
        <v>43098</v>
      </c>
      <c r="AP20" s="43">
        <f ca="1"/>
        <v>43099</v>
      </c>
      <c r="AQ20" s="41">
        <f ca="1"/>
        <v>43100</v>
      </c>
      <c r="AR20" s="42">
        <f ca="1"/>
        <v>43101</v>
      </c>
      <c r="AS20" s="42">
        <f ca="1"/>
        <v>43102</v>
      </c>
      <c r="AT20" s="42">
        <f ca="1"/>
        <v>43103</v>
      </c>
      <c r="AU20" s="42">
        <f ca="1"/>
        <v>43104</v>
      </c>
      <c r="AV20" s="42">
        <f ca="1"/>
        <v>43105</v>
      </c>
      <c r="AW20" s="44">
        <f ca="1"/>
        <v>43106</v>
      </c>
    </row>
    <row r="21" spans="2:51" ht="5.25" customHeight="1" x14ac:dyDescent="0.3">
      <c r="B21" s="7"/>
      <c r="C21" s="8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10"/>
    </row>
    <row r="22" spans="2:51" ht="31.5" customHeight="1" x14ac:dyDescent="0.3">
      <c r="B22" s="3"/>
      <c r="C22" s="47" t="s">
        <v>54</v>
      </c>
      <c r="D22" s="11"/>
      <c r="E22" s="11"/>
      <c r="F22" s="11"/>
      <c r="G22" s="11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3"/>
    </row>
    <row r="23" spans="2:51" ht="4.5" customHeight="1" x14ac:dyDescent="0.3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2:51" x14ac:dyDescent="0.25">
      <c r="B24" s="97" t="s">
        <v>27</v>
      </c>
      <c r="C24" s="89"/>
      <c r="D24" s="89"/>
      <c r="E24" s="89"/>
      <c r="F24" s="89"/>
      <c r="G24" s="89"/>
      <c r="H24" s="89"/>
      <c r="I24" s="21"/>
      <c r="J24" s="14"/>
      <c r="K24" s="13"/>
      <c r="L24" s="80" t="s">
        <v>28</v>
      </c>
      <c r="M24" s="80"/>
      <c r="N24" s="80"/>
      <c r="O24" s="80"/>
      <c r="P24" s="16"/>
      <c r="Q24" s="21"/>
      <c r="R24" s="15"/>
      <c r="S24" s="15"/>
      <c r="T24" s="80" t="s">
        <v>13</v>
      </c>
      <c r="U24" s="80"/>
      <c r="V24" s="80"/>
      <c r="W24" s="80"/>
      <c r="X24" s="16"/>
      <c r="Y24" s="21"/>
      <c r="Z24" s="15"/>
      <c r="AA24" s="80" t="s">
        <v>16</v>
      </c>
      <c r="AB24" s="80"/>
      <c r="AC24" s="80"/>
      <c r="AD24" s="80"/>
      <c r="AE24" s="80"/>
      <c r="AF24" s="80"/>
      <c r="AG24" s="21"/>
      <c r="AH24" s="13"/>
      <c r="AI24" s="80" t="s">
        <v>22</v>
      </c>
      <c r="AJ24" s="80"/>
      <c r="AK24" s="80"/>
      <c r="AL24" s="80"/>
      <c r="AM24" s="80"/>
      <c r="AN24" s="80"/>
      <c r="AO24" s="21"/>
      <c r="AP24" s="13"/>
      <c r="AQ24" s="80" t="s">
        <v>23</v>
      </c>
      <c r="AR24" s="89"/>
      <c r="AS24" s="89"/>
      <c r="AT24" s="89"/>
      <c r="AU24" s="89"/>
      <c r="AV24" s="89"/>
      <c r="AW24" s="30"/>
      <c r="AX24" s="3"/>
    </row>
    <row r="25" spans="2:51" ht="7.5" customHeight="1" x14ac:dyDescent="0.3">
      <c r="B25" s="3"/>
      <c r="I25" s="22"/>
      <c r="Q25" s="22"/>
      <c r="Y25" s="22"/>
      <c r="AG25" s="22"/>
      <c r="AO25" s="22"/>
      <c r="AW25" s="3"/>
      <c r="AX25" s="3"/>
    </row>
    <row r="26" spans="2:51" x14ac:dyDescent="0.3">
      <c r="B26" s="3"/>
      <c r="D26" s="88">
        <f>AB35+AJ35+AR35</f>
        <v>0</v>
      </c>
      <c r="E26" s="88"/>
      <c r="F26" s="88"/>
      <c r="G26" s="88"/>
      <c r="I26" s="22"/>
      <c r="L26" s="98">
        <f>NETWORKDAYS(DATE($AN$5,1,1),EDATE(DATE($AN$5,1,1),12)-1)-(T26+AB26+AJ26+AR26+D35+L35+T35+AB35+AJ35+AR35+AR44)</f>
        <v>239</v>
      </c>
      <c r="M26" s="98"/>
      <c r="N26" s="98"/>
      <c r="O26" s="98"/>
      <c r="Q26" s="22"/>
      <c r="T26" s="99">
        <f>SUMIFS(tblLeave[Days],tblLeave[Employee Name],valSelEmployee,tblLeave[Start Date],"&gt;="&amp;DATE($AN$5,1,1),tblLeave[End Date],"&lt;"&amp;DATE($AN$5+1,1,1),tblLeave[Type of Leave],Settings!$D$4)</f>
        <v>0</v>
      </c>
      <c r="U26" s="99"/>
      <c r="V26" s="99"/>
      <c r="W26" s="99"/>
      <c r="Y26" s="22"/>
      <c r="AB26" s="98">
        <f>SUMIFS(tblLeave[Days],tblLeave[Employee Name],valSelEmployee,tblLeave[Start Date],"&gt;="&amp;DATE($AN$5,1,1),tblLeave[End Date],"&lt;"&amp;DATE($AN$5+1,1,1),tblLeave[Type of Leave],Settings!$D$5)</f>
        <v>1</v>
      </c>
      <c r="AC26" s="98"/>
      <c r="AD26" s="98"/>
      <c r="AE26" s="98"/>
      <c r="AG26" s="22"/>
      <c r="AJ26" s="106">
        <f>SUMIFS(tblLeave[Days],tblLeave[Employee Name],valSelEmployee,tblLeave[Start Date],"&gt;="&amp;DATE($AN$5,1,1),tblLeave[End Date],"&lt;"&amp;DATE($AN$5+1,1,1),tblLeave[Type of Leave],Settings!$D$6)</f>
        <v>0</v>
      </c>
      <c r="AK26" s="106"/>
      <c r="AL26" s="106"/>
      <c r="AM26" s="106"/>
      <c r="AO26" s="22"/>
      <c r="AR26" s="105">
        <f>SUMIFS(tblLeave[Days],tblLeave[Employee Name],valSelEmployee,tblLeave[Start Date],"&gt;="&amp;DATE($AN$5,1,1),tblLeave[End Date],"&lt;"&amp;DATE($AN$5+1,1,1),tblLeave[Type of Leave],Settings!$D$7)</f>
        <v>15</v>
      </c>
      <c r="AS26" s="105"/>
      <c r="AT26" s="105"/>
      <c r="AU26" s="105"/>
      <c r="AW26" s="3"/>
      <c r="AX26" s="3"/>
    </row>
    <row r="27" spans="2:51" x14ac:dyDescent="0.3">
      <c r="B27" s="3"/>
      <c r="D27" s="88"/>
      <c r="E27" s="88"/>
      <c r="F27" s="88"/>
      <c r="G27" s="88"/>
      <c r="I27" s="22"/>
      <c r="L27" s="98"/>
      <c r="M27" s="98"/>
      <c r="N27" s="98"/>
      <c r="O27" s="98"/>
      <c r="Q27" s="22"/>
      <c r="T27" s="99"/>
      <c r="U27" s="99"/>
      <c r="V27" s="99"/>
      <c r="W27" s="99"/>
      <c r="Y27" s="22"/>
      <c r="AB27" s="98"/>
      <c r="AC27" s="98"/>
      <c r="AD27" s="98"/>
      <c r="AE27" s="98"/>
      <c r="AG27" s="22"/>
      <c r="AJ27" s="106"/>
      <c r="AK27" s="106"/>
      <c r="AL27" s="106"/>
      <c r="AM27" s="106"/>
      <c r="AO27" s="22"/>
      <c r="AR27" s="105"/>
      <c r="AS27" s="105"/>
      <c r="AT27" s="105"/>
      <c r="AU27" s="105"/>
      <c r="AW27" s="3"/>
      <c r="AX27" s="3"/>
    </row>
    <row r="28" spans="2:51" x14ac:dyDescent="0.3">
      <c r="B28" s="3"/>
      <c r="D28" s="88"/>
      <c r="E28" s="88"/>
      <c r="F28" s="88"/>
      <c r="G28" s="88"/>
      <c r="I28" s="22"/>
      <c r="L28" s="98"/>
      <c r="M28" s="98"/>
      <c r="N28" s="98"/>
      <c r="O28" s="98"/>
      <c r="Q28" s="22"/>
      <c r="T28" s="99"/>
      <c r="U28" s="99"/>
      <c r="V28" s="99"/>
      <c r="W28" s="99"/>
      <c r="Y28" s="22"/>
      <c r="AB28" s="98"/>
      <c r="AC28" s="98"/>
      <c r="AD28" s="98"/>
      <c r="AE28" s="98"/>
      <c r="AG28" s="22"/>
      <c r="AJ28" s="106"/>
      <c r="AK28" s="106"/>
      <c r="AL28" s="106"/>
      <c r="AM28" s="106"/>
      <c r="AO28" s="22"/>
      <c r="AR28" s="105"/>
      <c r="AS28" s="105"/>
      <c r="AT28" s="105"/>
      <c r="AU28" s="105"/>
      <c r="AW28" s="3"/>
      <c r="AX28" s="1"/>
      <c r="AY28" s="2"/>
    </row>
    <row r="29" spans="2:51" ht="7.5" customHeight="1" x14ac:dyDescent="0.3">
      <c r="B29" s="3"/>
      <c r="I29" s="22"/>
      <c r="Q29" s="22"/>
      <c r="Y29" s="22"/>
      <c r="AG29" s="22"/>
      <c r="AO29" s="22"/>
      <c r="AW29" s="3"/>
      <c r="AX29" s="3"/>
    </row>
    <row r="30" spans="2:51" ht="15" customHeight="1" x14ac:dyDescent="0.3">
      <c r="B30" s="3"/>
      <c r="D30" s="100">
        <f>SUMIFS(tblLeave[Days],tblLeave[Employee Name],valSelEmployee,tblLeave[Start Date],"&gt;="&amp;DATE($AN$5-1,1,1),tblLeave[End Date],"&lt;"&amp;DATE($AN$5,1,1))</f>
        <v>0</v>
      </c>
      <c r="E30" s="100"/>
      <c r="F30" s="100"/>
      <c r="G30" s="100"/>
      <c r="H30" s="48"/>
      <c r="I30" s="49"/>
      <c r="J30" s="48"/>
      <c r="K30" s="48"/>
      <c r="L30" s="82">
        <f>NETWORKDAYS(DATE($AN$5-1,1,1),EDATE(DATE($AN$5-1,1,1),12)-1)</f>
        <v>261</v>
      </c>
      <c r="M30" s="82"/>
      <c r="N30" s="82"/>
      <c r="O30" s="82"/>
      <c r="P30" s="50"/>
      <c r="Q30" s="49"/>
      <c r="R30" s="51"/>
      <c r="S30" s="51"/>
      <c r="T30" s="82">
        <f>SUMIFS(tblLeave[Days],tblLeave[Employee Name],valSelEmployee,tblLeave[Start Date],"&gt;="&amp;DATE($AN$5-1,1,1),tblLeave[End Date],"&lt;"&amp;DATE($AN$5,1,1),tblLeave[Type of Leave],Settings!$D$4)</f>
        <v>0</v>
      </c>
      <c r="U30" s="82"/>
      <c r="V30" s="82"/>
      <c r="W30" s="82"/>
      <c r="X30" s="50"/>
      <c r="Y30" s="49"/>
      <c r="Z30" s="51"/>
      <c r="AA30" s="51"/>
      <c r="AB30" s="82">
        <f>SUMIFS(tblLeave[Days],tblLeave[Employee Name],valSelEmployee,tblLeave[Start Date],"&gt;="&amp;DATE($AN$5-1,1,1),tblLeave[End Date],"&lt;"&amp;DATE($AN$5,1,1),tblLeave[Type of Leave],Settings!$D$5)</f>
        <v>0</v>
      </c>
      <c r="AC30" s="82"/>
      <c r="AD30" s="82"/>
      <c r="AE30" s="82"/>
      <c r="AF30" s="50"/>
      <c r="AG30" s="49"/>
      <c r="AH30" s="51"/>
      <c r="AI30" s="48"/>
      <c r="AJ30" s="82">
        <f>SUMIFS(tblLeave[Days],tblLeave[Employee Name],valSelEmployee,tblLeave[Start Date],"&gt;="&amp;DATE($AN$5-1,1,1),tblLeave[End Date],"&lt;"&amp;DATE($AN$5,1,1),tblLeave[Type of Leave],Settings!$D$6)</f>
        <v>0</v>
      </c>
      <c r="AK30" s="82"/>
      <c r="AL30" s="82"/>
      <c r="AM30" s="82"/>
      <c r="AN30" s="50"/>
      <c r="AO30" s="49"/>
      <c r="AP30" s="51"/>
      <c r="AQ30" s="48"/>
      <c r="AR30" s="82">
        <f>SUMIFS(tblLeave[Days],tblLeave[Employee Name],valSelEmployee,tblLeave[Start Date],"&gt;="&amp;DATE($AN$5-1,1,1),tblLeave[End Date],"&lt;"&amp;DATE($AN$5,1,1),tblLeave[Type of Leave],Settings!$D$7)</f>
        <v>0</v>
      </c>
      <c r="AS30" s="82"/>
      <c r="AT30" s="82"/>
      <c r="AU30" s="82"/>
      <c r="AW30" s="31"/>
      <c r="AX30" s="1"/>
      <c r="AY30" s="2"/>
    </row>
    <row r="31" spans="2:51" x14ac:dyDescent="0.3">
      <c r="B31" s="3"/>
      <c r="D31" s="83" t="str">
        <f>IFERROR(IF(D26&gt;D30,"UP ", "DOWN ")&amp;TEXT(D26/D30-1,"0%;0%"),"")</f>
        <v/>
      </c>
      <c r="E31" s="83"/>
      <c r="F31" s="83"/>
      <c r="G31" s="83"/>
      <c r="H31" s="48"/>
      <c r="I31" s="21"/>
      <c r="J31" s="48"/>
      <c r="K31" s="48"/>
      <c r="L31" s="83" t="str">
        <f>IFERROR(IF(L26&gt;L30,"UP ", "DOWN ")&amp;TEXT(L26/L30-1,"0%;0%"),"")</f>
        <v>DOWN 8%</v>
      </c>
      <c r="M31" s="83"/>
      <c r="N31" s="83"/>
      <c r="O31" s="83"/>
      <c r="P31" s="52"/>
      <c r="Q31" s="21"/>
      <c r="R31" s="53"/>
      <c r="S31" s="51"/>
      <c r="T31" s="83" t="str">
        <f>IFERROR(IF(T26&gt;T30,"UP ", "DOWN ")&amp;TEXT(T26/T30-1,"0%;0%"),"")</f>
        <v/>
      </c>
      <c r="U31" s="83"/>
      <c r="V31" s="83"/>
      <c r="W31" s="83"/>
      <c r="X31" s="52"/>
      <c r="Y31" s="21"/>
      <c r="Z31" s="51"/>
      <c r="AA31" s="51"/>
      <c r="AB31" s="83" t="str">
        <f>IFERROR(IF(AB26&gt;AB30,"UP ", "DOWN ")&amp;TEXT(AB26/AB30-1,"0%;0%"),"")</f>
        <v/>
      </c>
      <c r="AC31" s="83"/>
      <c r="AD31" s="83"/>
      <c r="AE31" s="83"/>
      <c r="AF31" s="52"/>
      <c r="AG31" s="21"/>
      <c r="AH31" s="51"/>
      <c r="AI31" s="48"/>
      <c r="AJ31" s="83" t="str">
        <f>IFERROR(IF(AJ26&gt;AJ30,"UP ", "DOWN ")&amp;TEXT(AJ26/AJ30-1,"0%;0%"),"")</f>
        <v/>
      </c>
      <c r="AK31" s="83"/>
      <c r="AL31" s="83"/>
      <c r="AM31" s="83"/>
      <c r="AN31" s="52"/>
      <c r="AO31" s="21"/>
      <c r="AP31" s="51"/>
      <c r="AQ31" s="48"/>
      <c r="AR31" s="83" t="str">
        <f>IFERROR(IF(AR26&gt;AR30,"UP ", "DOWN ")&amp;TEXT(AR26/AR30-1,"0%;0%"),"")</f>
        <v/>
      </c>
      <c r="AS31" s="83"/>
      <c r="AT31" s="83"/>
      <c r="AU31" s="83"/>
      <c r="AW31" s="32"/>
      <c r="AX31" s="3"/>
    </row>
    <row r="32" spans="2:51" ht="7.5" customHeight="1" x14ac:dyDescent="0.3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</row>
    <row r="33" spans="2:51" x14ac:dyDescent="0.25">
      <c r="B33" s="3"/>
      <c r="C33" s="80" t="s">
        <v>26</v>
      </c>
      <c r="D33" s="89"/>
      <c r="E33" s="89"/>
      <c r="F33" s="89"/>
      <c r="G33" s="89"/>
      <c r="H33" s="89"/>
      <c r="I33" s="21"/>
      <c r="J33" s="14"/>
      <c r="K33" s="80" t="s">
        <v>25</v>
      </c>
      <c r="L33" s="89"/>
      <c r="M33" s="89"/>
      <c r="N33" s="89"/>
      <c r="O33" s="89"/>
      <c r="P33" s="89"/>
      <c r="Q33" s="21"/>
      <c r="R33" s="15"/>
      <c r="S33" s="80" t="s">
        <v>19</v>
      </c>
      <c r="T33" s="89"/>
      <c r="U33" s="89"/>
      <c r="V33" s="89"/>
      <c r="W33" s="89"/>
      <c r="X33" s="89"/>
      <c r="Y33" s="21"/>
      <c r="Z33" s="15"/>
      <c r="AA33" s="80" t="s">
        <v>20</v>
      </c>
      <c r="AB33" s="80"/>
      <c r="AC33" s="80"/>
      <c r="AD33" s="80"/>
      <c r="AE33" s="80"/>
      <c r="AF33" s="80"/>
      <c r="AG33" s="21"/>
      <c r="AH33" s="13"/>
      <c r="AI33" s="80" t="s">
        <v>21</v>
      </c>
      <c r="AJ33" s="80"/>
      <c r="AK33" s="80"/>
      <c r="AL33" s="80"/>
      <c r="AM33" s="80"/>
      <c r="AN33" s="80"/>
      <c r="AO33" s="21"/>
      <c r="AP33" s="13"/>
      <c r="AR33" s="80" t="s">
        <v>24</v>
      </c>
      <c r="AS33" s="80"/>
      <c r="AT33" s="80"/>
      <c r="AU33" s="80"/>
      <c r="AW33" s="30"/>
      <c r="AX33" s="3"/>
    </row>
    <row r="34" spans="2:51" ht="7.5" customHeight="1" x14ac:dyDescent="0.3">
      <c r="B34" s="3"/>
      <c r="I34" s="22"/>
      <c r="J34" s="3"/>
      <c r="Q34" s="22"/>
      <c r="Y34" s="22"/>
      <c r="AG34" s="22"/>
      <c r="AO34" s="22"/>
      <c r="AW34" s="3"/>
      <c r="AX34" s="3"/>
    </row>
    <row r="35" spans="2:51" ht="15" customHeight="1" x14ac:dyDescent="0.3">
      <c r="B35" s="3"/>
      <c r="D35" s="85">
        <f>SUMIFS(tblLeave[Days],tblLeave[Employee Name],valSelEmployee,tblLeave[Start Date],"&gt;="&amp;DATE($AN$5,1,1),tblLeave[End Date],"&lt;"&amp;DATE($AN$5+1,1,1),tblLeave[Type of Leave],Settings!$D$13)</f>
        <v>0</v>
      </c>
      <c r="E35" s="85"/>
      <c r="F35" s="85"/>
      <c r="G35" s="85"/>
      <c r="I35" s="22"/>
      <c r="J35" s="3"/>
      <c r="L35" s="86">
        <f>SUMIFS(tblLeave[Days],tblLeave[Employee Name],valSelEmployee,tblLeave[Start Date],"&gt;="&amp;DATE($AN$5,1,1),tblLeave[End Date],"&lt;"&amp;DATE($AN$5+1,1,1),tblLeave[Type of Leave],Settings!$D$12)</f>
        <v>5</v>
      </c>
      <c r="M35" s="86"/>
      <c r="N35" s="86"/>
      <c r="O35" s="86"/>
      <c r="Q35" s="22"/>
      <c r="T35" s="87">
        <f>SUMIFS(tblLeave[Days],tblLeave[Employee Name],valSelEmployee,tblLeave[Start Date],"&gt;="&amp;DATE($AN$5,1,1),tblLeave[End Date],"&lt;"&amp;DATE($AN$5+1,1,1),tblLeave[Type of Leave],Settings!$D$8)</f>
        <v>0</v>
      </c>
      <c r="U35" s="87"/>
      <c r="V35" s="87"/>
      <c r="W35" s="87"/>
      <c r="Y35" s="22"/>
      <c r="AB35" s="88">
        <f>SUMIFS(tblLeave[Days],tblLeave[Employee Name],valSelEmployee,tblLeave[Start Date],"&gt;="&amp;DATE($AN$5,1,1),tblLeave[End Date],"&lt;"&amp;DATE($AN$5+1,1,1),tblLeave[Type of Leave],Settings!$D$9)</f>
        <v>0</v>
      </c>
      <c r="AC35" s="88"/>
      <c r="AD35" s="88"/>
      <c r="AE35" s="88"/>
      <c r="AG35" s="22"/>
      <c r="AJ35" s="88">
        <f>SUMIFS(tblLeave[Days],tblLeave[Employee Name],valSelEmployee,tblLeave[Start Date],"&gt;="&amp;DATE($AN$5,1,1),tblLeave[End Date],"&lt;"&amp;DATE($AN$5+1,1,1),tblLeave[Type of Leave],Settings!$D$11)</f>
        <v>0</v>
      </c>
      <c r="AK35" s="88"/>
      <c r="AL35" s="88"/>
      <c r="AM35" s="88"/>
      <c r="AO35" s="22"/>
      <c r="AR35" s="88">
        <f>SUMIFS(tblLeave[Days],tblLeave[Employee Name],valSelEmployee,tblLeave[Start Date],"&gt;="&amp;DATE($AN$5,1,1),tblLeave[End Date],"&lt;"&amp;DATE($AN$5+1,1,1),tblLeave[Type of Leave],Settings!$D$10)</f>
        <v>0</v>
      </c>
      <c r="AS35" s="88"/>
      <c r="AT35" s="88"/>
      <c r="AU35" s="88"/>
      <c r="AW35" s="3"/>
      <c r="AX35" s="3"/>
    </row>
    <row r="36" spans="2:51" ht="15" customHeight="1" x14ac:dyDescent="0.3">
      <c r="B36" s="3"/>
      <c r="D36" s="85"/>
      <c r="E36" s="85"/>
      <c r="F36" s="85"/>
      <c r="G36" s="85"/>
      <c r="I36" s="22"/>
      <c r="J36" s="3"/>
      <c r="L36" s="86"/>
      <c r="M36" s="86"/>
      <c r="N36" s="86"/>
      <c r="O36" s="86"/>
      <c r="Q36" s="22"/>
      <c r="T36" s="87"/>
      <c r="U36" s="87"/>
      <c r="V36" s="87"/>
      <c r="W36" s="87"/>
      <c r="Y36" s="22"/>
      <c r="AB36" s="88"/>
      <c r="AC36" s="88"/>
      <c r="AD36" s="88"/>
      <c r="AE36" s="88"/>
      <c r="AG36" s="22"/>
      <c r="AJ36" s="88"/>
      <c r="AK36" s="88"/>
      <c r="AL36" s="88"/>
      <c r="AM36" s="88"/>
      <c r="AO36" s="22"/>
      <c r="AR36" s="88"/>
      <c r="AS36" s="88"/>
      <c r="AT36" s="88"/>
      <c r="AU36" s="88"/>
      <c r="AW36" s="3"/>
      <c r="AX36" s="3"/>
    </row>
    <row r="37" spans="2:51" ht="15" customHeight="1" x14ac:dyDescent="0.3">
      <c r="B37" s="3"/>
      <c r="D37" s="85"/>
      <c r="E37" s="85"/>
      <c r="F37" s="85"/>
      <c r="G37" s="85"/>
      <c r="I37" s="22"/>
      <c r="J37" s="3"/>
      <c r="L37" s="86"/>
      <c r="M37" s="86"/>
      <c r="N37" s="86"/>
      <c r="O37" s="86"/>
      <c r="Q37" s="22"/>
      <c r="T37" s="87"/>
      <c r="U37" s="87"/>
      <c r="V37" s="87"/>
      <c r="W37" s="87"/>
      <c r="Y37" s="22"/>
      <c r="AB37" s="88"/>
      <c r="AC37" s="88"/>
      <c r="AD37" s="88"/>
      <c r="AE37" s="88"/>
      <c r="AG37" s="22"/>
      <c r="AJ37" s="88"/>
      <c r="AK37" s="88"/>
      <c r="AL37" s="88"/>
      <c r="AM37" s="88"/>
      <c r="AO37" s="22"/>
      <c r="AR37" s="88"/>
      <c r="AS37" s="88"/>
      <c r="AT37" s="88"/>
      <c r="AU37" s="88"/>
      <c r="AW37" s="3"/>
      <c r="AX37" s="1"/>
      <c r="AY37" s="2"/>
    </row>
    <row r="38" spans="2:51" ht="7.5" customHeight="1" x14ac:dyDescent="0.3">
      <c r="B38" s="3"/>
      <c r="I38" s="22"/>
      <c r="J38" s="3"/>
      <c r="Q38" s="22"/>
      <c r="Y38" s="22"/>
      <c r="AG38" s="22"/>
      <c r="AO38" s="22"/>
      <c r="AW38" s="3"/>
      <c r="AX38" s="3"/>
    </row>
    <row r="39" spans="2:51" ht="15" customHeight="1" x14ac:dyDescent="0.3">
      <c r="B39" s="3"/>
      <c r="C39" s="51"/>
      <c r="D39" s="82">
        <f>SUMIFS(tblLeave[Days],tblLeave[Employee Name],valSelEmployee,tblLeave[Start Date],"&gt;="&amp;DATE($AN$5-1,1,1),tblLeave[End Date],"&lt;"&amp;DATE($AN$5,1,1),tblLeave[Type of Leave],Settings!$D$4)</f>
        <v>0</v>
      </c>
      <c r="E39" s="82"/>
      <c r="F39" s="82"/>
      <c r="G39" s="82"/>
      <c r="H39" s="55"/>
      <c r="I39" s="49"/>
      <c r="J39" s="57"/>
      <c r="K39" s="51"/>
      <c r="L39" s="82">
        <f>SUMIFS(tblLeave[Days],tblLeave[Employee Name],valSelEmployee,tblLeave[Start Date],"&gt;="&amp;DATE($AN$5-1,1,1),tblLeave[End Date],"&lt;"&amp;DATE($AN$5,1,1),tblLeave[Type of Leave],Settings!$D$4)</f>
        <v>0</v>
      </c>
      <c r="M39" s="82"/>
      <c r="N39" s="82"/>
      <c r="O39" s="82"/>
      <c r="P39" s="55"/>
      <c r="Q39" s="49"/>
      <c r="R39" s="51"/>
      <c r="S39" s="51"/>
      <c r="T39" s="82">
        <f>SUMIFS(tblLeave[Days],tblLeave[Employee Name],valSelEmployee,tblLeave[Start Date],"&gt;="&amp;DATE($AN$5-1,1,1),tblLeave[End Date],"&lt;"&amp;DATE($AN$5,1,1),tblLeave[Type of Leave],Settings!$D$4)</f>
        <v>0</v>
      </c>
      <c r="U39" s="82"/>
      <c r="V39" s="82"/>
      <c r="W39" s="82"/>
      <c r="X39" s="55"/>
      <c r="Y39" s="49"/>
      <c r="Z39" s="51"/>
      <c r="AA39" s="51"/>
      <c r="AB39" s="82">
        <f>SUMIFS(tblLeave[Days],tblLeave[Employee Name],valSelEmployee,tblLeave[Start Date],"&gt;="&amp;DATE($AN$5-1,1,1),tblLeave[End Date],"&lt;"&amp;DATE($AN$5,1,1),tblLeave[Type of Leave],Settings!$D$9)</f>
        <v>0</v>
      </c>
      <c r="AC39" s="82"/>
      <c r="AD39" s="82"/>
      <c r="AE39" s="82"/>
      <c r="AF39" s="55"/>
      <c r="AG39" s="49"/>
      <c r="AH39" s="51"/>
      <c r="AI39" s="48"/>
      <c r="AJ39" s="82">
        <f>SUMIFS(tblLeave[Days],tblLeave[Employee Name],valSelEmployee,tblLeave[Start Date],"&gt;="&amp;DATE($AN$5-1,1,1),tblLeave[End Date],"&lt;"&amp;DATE($AN$5,1,1),tblLeave[Type of Leave],Settings!$D$6)</f>
        <v>0</v>
      </c>
      <c r="AK39" s="82"/>
      <c r="AL39" s="82"/>
      <c r="AM39" s="82"/>
      <c r="AN39" s="55"/>
      <c r="AO39" s="49"/>
      <c r="AP39" s="51"/>
      <c r="AQ39" s="48"/>
      <c r="AR39" s="82">
        <f>SUMIFS(tblLeave[Days],tblLeave[Employee Name],valSelEmployee,tblLeave[Start Date],"&gt;="&amp;DATE($AN$5-1,1,1),tblLeave[End Date],"&lt;"&amp;DATE($AN$5,1,1),tblLeave[Type of Leave],Settings!$D$7)</f>
        <v>0</v>
      </c>
      <c r="AS39" s="82"/>
      <c r="AT39" s="82"/>
      <c r="AU39" s="82"/>
      <c r="AW39" s="31"/>
      <c r="AX39" s="1"/>
      <c r="AY39" s="2"/>
    </row>
    <row r="40" spans="2:51" x14ac:dyDescent="0.3">
      <c r="B40" s="3"/>
      <c r="D40" s="83" t="str">
        <f>IFERROR(IF(D35&gt;D39,"UP ", "DOWN ")&amp;TEXT(D35/D39-1,"0%;0%"),"")</f>
        <v/>
      </c>
      <c r="E40" s="83"/>
      <c r="F40" s="83"/>
      <c r="G40" s="83"/>
      <c r="H40" s="48"/>
      <c r="I40" s="21"/>
      <c r="J40" s="57"/>
      <c r="K40" s="48"/>
      <c r="L40" s="84"/>
      <c r="M40" s="84"/>
      <c r="N40" s="84"/>
      <c r="O40" s="84"/>
      <c r="P40" s="54"/>
      <c r="Q40" s="21"/>
      <c r="R40" s="53"/>
      <c r="S40" s="51"/>
      <c r="T40" s="83" t="str">
        <f>IFERROR(IF(T35&gt;T39,"UP ", "DOWN ")&amp;TEXT(T35/T39-1,"0%;0%"),"")</f>
        <v/>
      </c>
      <c r="U40" s="83"/>
      <c r="V40" s="83"/>
      <c r="W40" s="83"/>
      <c r="X40" s="54"/>
      <c r="Y40" s="21"/>
      <c r="Z40" s="51"/>
      <c r="AA40" s="51"/>
      <c r="AB40" s="83" t="str">
        <f>IFERROR(IF(AB35&gt;AB39,"UP ", "DOWN ")&amp;TEXT(AB35/AB39-1,"0%;0%"),"")</f>
        <v/>
      </c>
      <c r="AC40" s="83"/>
      <c r="AD40" s="83"/>
      <c r="AE40" s="83"/>
      <c r="AF40" s="54"/>
      <c r="AG40" s="21"/>
      <c r="AH40" s="51"/>
      <c r="AI40" s="48"/>
      <c r="AJ40" s="83" t="str">
        <f>IFERROR(IF(AJ35&gt;AJ39,"UP ", "DOWN ")&amp;TEXT(AJ35/AJ39-1,"0%;0%"),"")</f>
        <v/>
      </c>
      <c r="AK40" s="83"/>
      <c r="AL40" s="83"/>
      <c r="AM40" s="83"/>
      <c r="AN40" s="54"/>
      <c r="AO40" s="21"/>
      <c r="AP40" s="51"/>
      <c r="AQ40" s="48"/>
      <c r="AR40" s="83" t="str">
        <f>IFERROR(IF(AR35&gt;AR39,"UP ", "DOWN ")&amp;TEXT(AR35/AR39-1,"0%;0%"),"")</f>
        <v/>
      </c>
      <c r="AS40" s="83"/>
      <c r="AT40" s="83"/>
      <c r="AU40" s="83"/>
      <c r="AW40" s="32"/>
      <c r="AX40" s="3"/>
    </row>
    <row r="41" spans="2:51" ht="7.5" customHeight="1" x14ac:dyDescent="0.3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</row>
    <row r="42" spans="2:51" x14ac:dyDescent="0.3">
      <c r="AP42" s="13"/>
      <c r="AR42" s="80" t="s">
        <v>41</v>
      </c>
      <c r="AS42" s="80"/>
      <c r="AT42" s="80"/>
      <c r="AU42" s="80"/>
    </row>
    <row r="44" spans="2:51" x14ac:dyDescent="0.3">
      <c r="AR44" s="81">
        <f>SUMIFS(tblLeave[Days],tblLeave[Employee Name],valSelEmployee,tblLeave[Start Date],"&gt;="&amp;DATE($AN$5,1,1),tblLeave[End Date],"&lt;"&amp;DATE($AN$5+1,1,1),tblLeave[Type of Leave],Settings!$D$14)</f>
        <v>0</v>
      </c>
      <c r="AS44" s="81"/>
      <c r="AT44" s="81"/>
      <c r="AU44" s="81"/>
    </row>
    <row r="45" spans="2:51" x14ac:dyDescent="0.3">
      <c r="AR45" s="81"/>
      <c r="AS45" s="81"/>
      <c r="AT45" s="81"/>
      <c r="AU45" s="81"/>
    </row>
    <row r="46" spans="2:51" x14ac:dyDescent="0.3">
      <c r="AR46" s="81"/>
      <c r="AS46" s="81"/>
      <c r="AT46" s="81"/>
      <c r="AU46" s="81"/>
    </row>
    <row r="48" spans="2:51" x14ac:dyDescent="0.3">
      <c r="AP48" s="51"/>
      <c r="AQ48" s="48"/>
      <c r="AR48" s="82">
        <f>SUMIFS(tblLeave[Days],tblLeave[Employee Name],valSelEmployee,tblLeave[Start Date],"&gt;="&amp;DATE($AN$5-1,1,1),tblLeave[End Date],"&lt;"&amp;DATE($AN$5,1,1),tblLeave[Type of Leave],Settings!$D$7)</f>
        <v>0</v>
      </c>
      <c r="AS48" s="82"/>
      <c r="AT48" s="82"/>
      <c r="AU48" s="82"/>
    </row>
    <row r="49" spans="42:47" x14ac:dyDescent="0.3">
      <c r="AP49" s="51"/>
      <c r="AQ49" s="48"/>
      <c r="AR49" s="83" t="str">
        <f>IFERROR(IF(AR44&gt;AR48,"UP ", "DOWN ")&amp;TEXT(AR44/AR48-1,"0%;0%"),"")</f>
        <v/>
      </c>
      <c r="AS49" s="83"/>
      <c r="AT49" s="83"/>
      <c r="AU49" s="83"/>
    </row>
  </sheetData>
  <mergeCells count="69">
    <mergeCell ref="AN3:AW4"/>
    <mergeCell ref="AN5:AW6"/>
    <mergeCell ref="AR30:AU30"/>
    <mergeCell ref="AR31:AU31"/>
    <mergeCell ref="AJ30:AM30"/>
    <mergeCell ref="AJ31:AM31"/>
    <mergeCell ref="AR26:AU28"/>
    <mergeCell ref="AJ26:AM28"/>
    <mergeCell ref="AE3:AM4"/>
    <mergeCell ref="AE5:AM6"/>
    <mergeCell ref="AI24:AN24"/>
    <mergeCell ref="AQ24:AV24"/>
    <mergeCell ref="D30:G30"/>
    <mergeCell ref="D31:G31"/>
    <mergeCell ref="AB30:AE30"/>
    <mergeCell ref="AB31:AE31"/>
    <mergeCell ref="T30:W30"/>
    <mergeCell ref="T31:W31"/>
    <mergeCell ref="L30:O30"/>
    <mergeCell ref="L31:O31"/>
    <mergeCell ref="L26:O28"/>
    <mergeCell ref="D26:G28"/>
    <mergeCell ref="AB26:AE28"/>
    <mergeCell ref="T26:W28"/>
    <mergeCell ref="AA24:AF24"/>
    <mergeCell ref="T24:W24"/>
    <mergeCell ref="B2:AC7"/>
    <mergeCell ref="C19:G19"/>
    <mergeCell ref="C20:G20"/>
    <mergeCell ref="L24:O24"/>
    <mergeCell ref="C9:G9"/>
    <mergeCell ref="C10:G10"/>
    <mergeCell ref="C11:G11"/>
    <mergeCell ref="C12:G12"/>
    <mergeCell ref="C13:G13"/>
    <mergeCell ref="C14:G14"/>
    <mergeCell ref="C15:G15"/>
    <mergeCell ref="C16:G16"/>
    <mergeCell ref="C17:G17"/>
    <mergeCell ref="C18:G18"/>
    <mergeCell ref="B24:H24"/>
    <mergeCell ref="AR33:AU33"/>
    <mergeCell ref="D35:G37"/>
    <mergeCell ref="L35:O37"/>
    <mergeCell ref="T35:W37"/>
    <mergeCell ref="AB35:AE37"/>
    <mergeCell ref="AJ35:AM37"/>
    <mergeCell ref="AR35:AU37"/>
    <mergeCell ref="S33:X33"/>
    <mergeCell ref="K33:P33"/>
    <mergeCell ref="C33:H33"/>
    <mergeCell ref="AA33:AF33"/>
    <mergeCell ref="AI33:AN33"/>
    <mergeCell ref="D39:G39"/>
    <mergeCell ref="L39:O39"/>
    <mergeCell ref="T39:W39"/>
    <mergeCell ref="AB39:AE39"/>
    <mergeCell ref="AJ39:AM39"/>
    <mergeCell ref="D40:G40"/>
    <mergeCell ref="L40:O40"/>
    <mergeCell ref="T40:W40"/>
    <mergeCell ref="AB40:AE40"/>
    <mergeCell ref="AJ40:AM40"/>
    <mergeCell ref="AR42:AU42"/>
    <mergeCell ref="AR44:AU46"/>
    <mergeCell ref="AR48:AU48"/>
    <mergeCell ref="AR49:AU49"/>
    <mergeCell ref="AR39:AU39"/>
    <mergeCell ref="AR40:AU40"/>
  </mergeCells>
  <conditionalFormatting sqref="H9:AW20">
    <cfRule type="expression" dxfId="33" priority="15">
      <formula>MONTH(H9)&lt;&gt;MONTH($C9)</formula>
    </cfRule>
    <cfRule type="expression" dxfId="32" priority="25">
      <formula>OR(H$8="S", COUNTIF(lstHolidays, H9)&gt;0)</formula>
    </cfRule>
  </conditionalFormatting>
  <conditionalFormatting sqref="AR31 AJ31 AB31">
    <cfRule type="beginsWith" dxfId="31" priority="11" operator="beginsWith" text="UP">
      <formula>LEFT(AB31,LEN("UP"))="UP"</formula>
    </cfRule>
  </conditionalFormatting>
  <conditionalFormatting sqref="AR40 AJ40 AB40">
    <cfRule type="beginsWith" dxfId="30" priority="10" operator="beginsWith" text="UP">
      <formula>LEFT(AB40,LEN("UP"))="UP"</formula>
    </cfRule>
  </conditionalFormatting>
  <conditionalFormatting sqref="AR49">
    <cfRule type="beginsWith" dxfId="29" priority="9" operator="beginsWith" text="UP">
      <formula>LEFT(AR49,LEN("UP"))="UP"</formula>
    </cfRule>
  </conditionalFormatting>
  <dataValidations count="2">
    <dataValidation type="list" allowBlank="1" showInputMessage="1" showErrorMessage="1" sqref="AN3">
      <formula1>lstEmployees</formula1>
    </dataValidation>
    <dataValidation type="list" errorStyle="information" allowBlank="1" showInputMessage="1" errorTitle="Unknown year" error="Please" sqref="AN5">
      <formula1>"2010,2011,2012,2013,2014,2015,2016,2017,2018,2019,2020"</formula1>
    </dataValidation>
  </dataValidations>
  <printOptions horizontalCentered="1"/>
  <pageMargins left="0.7" right="0.7" top="0.75" bottom="0.75" header="0.3" footer="0.3"/>
  <pageSetup scale="72" fitToHeight="0" orientation="landscape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D40535AA-6F77-4524-A51F-C420470F9614}">
            <xm:f>NOT(ISERROR(SEARCH(Settings!$D$13,H9)))</xm:f>
            <xm:f>Settings!$D$13</xm:f>
            <x14:dxf>
              <fill>
                <patternFill>
                  <bgColor theme="2"/>
                </patternFill>
              </fill>
            </x14:dxf>
          </x14:cfRule>
          <x14:cfRule type="expression" priority="7" id="{D8830845-8109-4E80-8544-E079F0FD0A1C}">
            <xm:f>(MONTH(H9)=MONTH($C9))*(COUNTIFS(lstEmpNames,valSelEmployee,lstSdates,"&lt;="&amp;H9,lstEDates,"&gt;="&amp;H9,lstHTypes,Settings!$D$13)&gt;0)</xm:f>
            <x14:dxf>
              <font>
                <color auto="1"/>
              </font>
              <fill>
                <patternFill>
                  <bgColor theme="6"/>
                </patternFill>
              </fill>
            </x14:dxf>
          </x14:cfRule>
          <x14:cfRule type="expression" priority="6" id="{A1741156-0E09-4B5B-8253-151884B17A0C}">
            <xm:f>(MONTH(H9)=MONTH($C9))*(COUNTIFS(lstEmpNames,valSelEmployee,lstSdates,"&lt;="&amp;H9,lstEDates,"&gt;="&amp;H9,lstHTypes,Settings!$D$12)&gt;0)</xm:f>
            <x14:dxf>
              <fill>
                <patternFill>
                  <bgColor theme="7"/>
                </patternFill>
              </fill>
            </x14:dxf>
          </x14:cfRule>
          <x14:cfRule type="expression" priority="5" id="{8FC3DE58-CDAD-47A0-9B80-2851B230994D}">
            <xm:f>(MONTH(H9)=MONTH($C9))*(COUNTIFS(lstEmpNames,valSelEmployee,lstSdates,"&lt;="&amp;H9,lstEDates,"&gt;="&amp;H9,lstHTypes,Settings!$D$8)&gt;0)</xm:f>
            <x14:dxf>
              <fill>
                <patternFill>
                  <bgColor theme="8"/>
                </patternFill>
              </fill>
            </x14:dxf>
          </x14:cfRule>
          <x14:cfRule type="expression" priority="4" id="{19C1CD2D-393F-49DC-AE47-F925463B360E}">
            <xm:f>(MONTH(H9)=MONTH($C9))*(COUNTIFS(lstEmpNames,valSelEmployee,lstSdates,"&lt;="&amp;H9,lstEDates,"&gt;="&amp;H9,lstHTypes,Settings!$D$9)&gt;0)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3" id="{5AB4C31D-6BBD-43D0-B7FB-10034F1323C1}">
            <xm:f>(MONTH(H9)=MONTH($C9))*(COUNTIFS(lstEmpNames,valSelEmployee,lstSdates,"&lt;="&amp;H9,lstEDates,"&gt;="&amp;H9,lstHTypes,Settings!$D$10)&gt;0)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2" id="{746E70BC-4D78-46BD-AF75-55E51F4FF4D9}">
            <xm:f>(MONTH(H9)=MONTH($C9))*(COUNTIFS(lstEmpNames,valSelEmployee,lstSdates,"&lt;="&amp;H9,lstEDates,"&gt;="&amp;H9,lstHTypes,Settings!$D$11)&gt;0)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1" id="{0B0FDE84-FF67-4E79-82FC-E04861026CD2}">
            <xm:f>(MONTH(H9)=MONTH($C9))*(COUNTIFS(lstEmpNames,valSelEmployee,lstSdates,"&lt;="&amp;H9,lstEDates,"&gt;="&amp;H9,lstHTypes,Settings!$D$14)&gt;0)</xm:f>
            <x14:dxf>
              <fill>
                <patternFill>
                  <bgColor theme="2"/>
                </patternFill>
              </fill>
            </x14:dxf>
          </x14:cfRule>
          <xm:sqref>H9:AW20</xm:sqref>
        </x14:conditionalFormatting>
        <x14:conditionalFormatting xmlns:xm="http://schemas.microsoft.com/office/excel/2006/main">
          <x14:cfRule type="expression" priority="16" id="{77486DEF-4B90-4A09-A027-C628567EDF4C}">
            <xm:f>(MONTH(H9)=MONTH($C9))*(COUNTIFS(lstEmpNames,valSelEmployee,lstSdates,"&lt;="&amp;H9,lstEDates,"&gt;="&amp;H9,lstHTypes,Settings!$D$4)&gt;0)</xm:f>
            <x14:dxf>
              <font>
                <color theme="3" tint="-0.24994659260841701"/>
              </font>
              <fill>
                <patternFill>
                  <bgColor theme="4"/>
                </patternFill>
              </fill>
            </x14:dxf>
          </x14:cfRule>
          <x14:cfRule type="expression" priority="17" id="{7BA81481-452F-4533-84C8-E4B1E4D25843}">
            <xm:f>(MONTH(H9)=MONTH($C9))*(COUNTIFS(lstEmpNames,valSelEmployee,lstSdates,"&lt;="&amp;H9,lstEDates,"&gt;="&amp;H9,lstHTypes,Settings!$D$5)&gt;0)</xm:f>
            <x14:dxf>
              <fill>
                <patternFill>
                  <bgColor theme="3"/>
                </patternFill>
              </fill>
            </x14:dxf>
          </x14:cfRule>
          <x14:cfRule type="expression" priority="18" id="{7DF86B1D-BC96-4C1F-BA74-43CC1527B439}">
            <xm:f>(MONTH(H9)=MONTH($C9))*(COUNTIFS(lstEmpNames,valSelEmployee,lstSdates,"&lt;="&amp;H9,lstEDates,"&gt;="&amp;H9,lstHTypes,Settings!$D$6)&gt;0)</xm:f>
            <x14:dxf>
              <fill>
                <patternFill>
                  <bgColor theme="6"/>
                </patternFill>
              </fill>
            </x14:dxf>
          </x14:cfRule>
          <x14:cfRule type="expression" priority="24" id="{8D7627D3-E4F4-4E54-8BDC-376A6BB31759}">
            <xm:f>(MONTH(H9)=MONTH($C9))*(COUNTIFS(lstEmpNames,valSelEmployee,lstSdates,"&lt;="&amp;H9,lstEDates,"&gt;="&amp;H9,lstHTypes,Settings!$D$7)&gt;0)</xm:f>
            <x14:dxf>
              <fill>
                <patternFill>
                  <bgColor theme="5"/>
                </patternFill>
              </fill>
            </x14:dxf>
          </x14:cfRule>
          <xm:sqref>H9:AW20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-0.249977111117893"/>
    <pageSetUpPr autoPageBreaks="0" fitToPage="1"/>
  </sheetPr>
  <dimension ref="B1:F41"/>
  <sheetViews>
    <sheetView showGridLines="0" topLeftCell="A10" workbookViewId="0">
      <selection activeCell="B30" sqref="B30"/>
    </sheetView>
  </sheetViews>
  <sheetFormatPr baseColWidth="10" defaultColWidth="9.140625" defaultRowHeight="18.75" customHeight="1" x14ac:dyDescent="0.3"/>
  <cols>
    <col min="1" max="1" width="3.42578125" customWidth="1"/>
    <col min="2" max="2" width="25.7109375" customWidth="1"/>
    <col min="3" max="4" width="17.28515625" customWidth="1"/>
    <col min="5" max="5" width="18.42578125" customWidth="1"/>
    <col min="6" max="6" width="12.28515625" style="68" customWidth="1"/>
  </cols>
  <sheetData>
    <row r="1" spans="2:6" ht="53.25" customHeight="1" x14ac:dyDescent="0.3"/>
    <row r="2" spans="2:6" ht="13.5" customHeight="1" x14ac:dyDescent="0.3">
      <c r="B2" s="17"/>
      <c r="C2" s="17"/>
      <c r="D2" s="17"/>
      <c r="E2" s="17"/>
      <c r="F2" s="69"/>
    </row>
    <row r="3" spans="2:6" ht="18.75" customHeight="1" x14ac:dyDescent="0.3">
      <c r="B3" s="45" t="s">
        <v>0</v>
      </c>
      <c r="C3" s="45" t="s">
        <v>6</v>
      </c>
      <c r="D3" s="45" t="s">
        <v>7</v>
      </c>
      <c r="E3" s="45" t="s">
        <v>11</v>
      </c>
      <c r="F3" s="46" t="s">
        <v>9</v>
      </c>
    </row>
    <row r="4" spans="2:6" ht="18.75" customHeight="1" x14ac:dyDescent="0.3">
      <c r="B4" s="19" t="s">
        <v>30</v>
      </c>
      <c r="C4" s="63">
        <v>42626</v>
      </c>
      <c r="D4" s="63">
        <v>42735</v>
      </c>
      <c r="E4" s="19" t="s">
        <v>41</v>
      </c>
      <c r="F4" s="18">
        <f>NETWORKDAYS(tblLeave[[#This Row],[Start Date]],tblLeave[[#This Row],[End Date]],lstHolidays)</f>
        <v>79</v>
      </c>
    </row>
    <row r="5" spans="2:6" ht="18.75" customHeight="1" x14ac:dyDescent="0.3">
      <c r="B5" s="19" t="s">
        <v>30</v>
      </c>
      <c r="C5" s="63">
        <v>42736</v>
      </c>
      <c r="D5" s="63">
        <v>42800</v>
      </c>
      <c r="E5" s="19" t="s">
        <v>41</v>
      </c>
      <c r="F5" s="18">
        <f>NETWORKDAYS(tblLeave[[#This Row],[Start Date]],tblLeave[[#This Row],[End Date]],lstHolidays)</f>
        <v>46</v>
      </c>
    </row>
    <row r="6" spans="2:6" ht="18.75" customHeight="1" x14ac:dyDescent="0.3">
      <c r="B6" s="19" t="s">
        <v>36</v>
      </c>
      <c r="C6" s="63">
        <v>42736</v>
      </c>
      <c r="D6" s="63">
        <v>42749</v>
      </c>
      <c r="E6" s="19" t="s">
        <v>17</v>
      </c>
      <c r="F6" s="18">
        <f>NETWORKDAYS(tblLeave[[#This Row],[Start Date]],tblLeave[[#This Row],[End Date]],lstHolidays)</f>
        <v>10</v>
      </c>
    </row>
    <row r="7" spans="2:6" ht="18.75" customHeight="1" x14ac:dyDescent="0.3">
      <c r="B7" s="19" t="s">
        <v>40</v>
      </c>
      <c r="C7" s="63">
        <v>42736</v>
      </c>
      <c r="D7" s="63">
        <v>42749</v>
      </c>
      <c r="E7" s="19" t="s">
        <v>17</v>
      </c>
      <c r="F7" s="18">
        <f>NETWORKDAYS(tblLeave[[#This Row],[Start Date]],tblLeave[[#This Row],[End Date]],lstHolidays)</f>
        <v>10</v>
      </c>
    </row>
    <row r="8" spans="2:6" ht="18.75" customHeight="1" x14ac:dyDescent="0.3">
      <c r="B8" s="19" t="s">
        <v>37</v>
      </c>
      <c r="C8" s="63">
        <v>42736</v>
      </c>
      <c r="D8" s="63">
        <v>42749</v>
      </c>
      <c r="E8" s="19" t="s">
        <v>23</v>
      </c>
      <c r="F8" s="18">
        <f>NETWORKDAYS(tblLeave[[#This Row],[Start Date]],tblLeave[[#This Row],[End Date]],lstHolidays)</f>
        <v>10</v>
      </c>
    </row>
    <row r="9" spans="2:6" ht="18.75" customHeight="1" x14ac:dyDescent="0.3">
      <c r="B9" s="19" t="s">
        <v>38</v>
      </c>
      <c r="C9" s="63">
        <v>42736</v>
      </c>
      <c r="D9" s="63">
        <v>42742</v>
      </c>
      <c r="E9" s="19" t="s">
        <v>25</v>
      </c>
      <c r="F9" s="18">
        <f>NETWORKDAYS(tblLeave[[#This Row],[Start Date]],tblLeave[[#This Row],[End Date]],lstHolidays)</f>
        <v>5</v>
      </c>
    </row>
    <row r="10" spans="2:6" ht="18.75" customHeight="1" x14ac:dyDescent="0.3">
      <c r="B10" s="19" t="s">
        <v>39</v>
      </c>
      <c r="C10" s="63">
        <v>42750</v>
      </c>
      <c r="D10" s="63">
        <v>42756</v>
      </c>
      <c r="E10" s="19" t="s">
        <v>17</v>
      </c>
      <c r="F10" s="18">
        <f>NETWORKDAYS(tblLeave[[#This Row],[Start Date]],tblLeave[[#This Row],[End Date]],lstHolidays)</f>
        <v>5</v>
      </c>
    </row>
    <row r="11" spans="2:6" ht="18.75" customHeight="1" x14ac:dyDescent="0.3">
      <c r="B11" s="19" t="s">
        <v>37</v>
      </c>
      <c r="C11" s="63">
        <v>42750</v>
      </c>
      <c r="D11" s="63">
        <v>42756</v>
      </c>
      <c r="E11" s="19" t="s">
        <v>17</v>
      </c>
      <c r="F11" s="18">
        <f>NETWORKDAYS(tblLeave[[#This Row],[Start Date]],tblLeave[[#This Row],[End Date]],lstHolidays)</f>
        <v>5</v>
      </c>
    </row>
    <row r="12" spans="2:6" ht="18.75" customHeight="1" x14ac:dyDescent="0.3">
      <c r="B12" s="19" t="s">
        <v>31</v>
      </c>
      <c r="C12" s="63">
        <v>42757</v>
      </c>
      <c r="D12" s="63">
        <v>42770</v>
      </c>
      <c r="E12" s="19" t="s">
        <v>17</v>
      </c>
      <c r="F12" s="18">
        <f>NETWORKDAYS(tblLeave[[#This Row],[Start Date]],tblLeave[[#This Row],[End Date]],lstHolidays)</f>
        <v>10</v>
      </c>
    </row>
    <row r="13" spans="2:6" ht="18.75" customHeight="1" x14ac:dyDescent="0.3">
      <c r="B13" s="19" t="s">
        <v>37</v>
      </c>
      <c r="C13" s="63">
        <v>42757</v>
      </c>
      <c r="D13" s="63">
        <v>42791</v>
      </c>
      <c r="E13" s="19" t="s">
        <v>23</v>
      </c>
      <c r="F13" s="18">
        <f>NETWORKDAYS(tblLeave[[#This Row],[Start Date]],tblLeave[[#This Row],[End Date]],lstHolidays)</f>
        <v>25</v>
      </c>
    </row>
    <row r="14" spans="2:6" ht="18.75" customHeight="1" x14ac:dyDescent="0.3">
      <c r="B14" s="19" t="s">
        <v>38</v>
      </c>
      <c r="C14" s="63">
        <v>42764</v>
      </c>
      <c r="D14" s="63">
        <v>42784</v>
      </c>
      <c r="E14" s="19" t="s">
        <v>23</v>
      </c>
      <c r="F14" s="18">
        <f>NETWORKDAYS(tblLeave[[#This Row],[Start Date]],tblLeave[[#This Row],[End Date]],lstHolidays)</f>
        <v>15</v>
      </c>
    </row>
    <row r="15" spans="2:6" ht="18.75" customHeight="1" x14ac:dyDescent="0.3">
      <c r="B15" s="19" t="s">
        <v>39</v>
      </c>
      <c r="C15" s="63">
        <v>42771</v>
      </c>
      <c r="D15" s="63">
        <v>42777</v>
      </c>
      <c r="E15" s="19" t="s">
        <v>17</v>
      </c>
      <c r="F15" s="18">
        <f>NETWORKDAYS(tblLeave[[#This Row],[Start Date]],tblLeave[[#This Row],[End Date]],lstHolidays)</f>
        <v>5</v>
      </c>
    </row>
    <row r="16" spans="2:6" ht="18.75" customHeight="1" x14ac:dyDescent="0.3">
      <c r="B16" s="19" t="s">
        <v>32</v>
      </c>
      <c r="C16" s="63">
        <v>42778</v>
      </c>
      <c r="D16" s="63">
        <v>42784</v>
      </c>
      <c r="E16" s="19" t="s">
        <v>25</v>
      </c>
      <c r="F16" s="18">
        <f>NETWORKDAYS(tblLeave[[#This Row],[Start Date]],tblLeave[[#This Row],[End Date]],lstHolidays)</f>
        <v>5</v>
      </c>
    </row>
    <row r="17" spans="2:6" ht="18.75" customHeight="1" x14ac:dyDescent="0.3">
      <c r="B17" s="19" t="s">
        <v>37</v>
      </c>
      <c r="C17" s="63">
        <v>42792</v>
      </c>
      <c r="D17" s="63">
        <v>42819</v>
      </c>
      <c r="E17" s="19" t="s">
        <v>17</v>
      </c>
      <c r="F17" s="18">
        <f>NETWORKDAYS(tblLeave[[#This Row],[Start Date]],tblLeave[[#This Row],[End Date]],lstHolidays)</f>
        <v>20</v>
      </c>
    </row>
    <row r="18" spans="2:6" ht="18.75" customHeight="1" x14ac:dyDescent="0.3">
      <c r="B18" s="19" t="s">
        <v>31</v>
      </c>
      <c r="C18" s="63">
        <v>42792</v>
      </c>
      <c r="D18" s="64">
        <v>42798</v>
      </c>
      <c r="E18" s="19" t="s">
        <v>23</v>
      </c>
      <c r="F18" s="18">
        <f>NETWORKDAYS(tblLeave[[#This Row],[Start Date]],tblLeave[[#This Row],[End Date]],lstHolidays)</f>
        <v>5</v>
      </c>
    </row>
    <row r="19" spans="2:6" ht="18.75" customHeight="1" x14ac:dyDescent="0.3">
      <c r="B19" s="19" t="s">
        <v>33</v>
      </c>
      <c r="C19" s="63">
        <v>42813</v>
      </c>
      <c r="D19" s="63">
        <v>42819</v>
      </c>
      <c r="E19" s="19" t="s">
        <v>23</v>
      </c>
      <c r="F19" s="18">
        <f>NETWORKDAYS(tblLeave[[#This Row],[Start Date]],tblLeave[[#This Row],[End Date]],lstHolidays)</f>
        <v>5</v>
      </c>
    </row>
    <row r="20" spans="2:6" ht="18.75" customHeight="1" x14ac:dyDescent="0.3">
      <c r="B20" s="19" t="s">
        <v>36</v>
      </c>
      <c r="C20" s="63">
        <v>42904</v>
      </c>
      <c r="D20" s="63">
        <v>42917</v>
      </c>
      <c r="E20" s="19" t="s">
        <v>23</v>
      </c>
      <c r="F20" s="18">
        <f>NETWORKDAYS(tblLeave[[#This Row],[Start Date]],tblLeave[[#This Row],[End Date]],lstHolidays)</f>
        <v>10</v>
      </c>
    </row>
    <row r="21" spans="2:6" ht="18.75" customHeight="1" x14ac:dyDescent="0.3">
      <c r="B21" s="19" t="s">
        <v>39</v>
      </c>
      <c r="C21" s="63">
        <v>42946</v>
      </c>
      <c r="D21" s="63">
        <v>42952</v>
      </c>
      <c r="E21" s="19" t="s">
        <v>23</v>
      </c>
      <c r="F21" s="18">
        <f>NETWORKDAYS(tblLeave[[#This Row],[Start Date]],tblLeave[[#This Row],[End Date]],lstHolidays)</f>
        <v>5</v>
      </c>
    </row>
    <row r="22" spans="2:6" ht="18.75" customHeight="1" x14ac:dyDescent="0.3">
      <c r="B22" s="19" t="s">
        <v>31</v>
      </c>
      <c r="C22" s="63">
        <v>43009</v>
      </c>
      <c r="D22" s="63">
        <v>43015</v>
      </c>
      <c r="E22" s="19" t="s">
        <v>23</v>
      </c>
      <c r="F22" s="18">
        <f>NETWORKDAYS(tblLeave[[#This Row],[Start Date]],tblLeave[[#This Row],[End Date]],lstHolidays)</f>
        <v>5</v>
      </c>
    </row>
    <row r="23" spans="2:6" ht="18.75" customHeight="1" x14ac:dyDescent="0.3">
      <c r="B23" s="19" t="s">
        <v>32</v>
      </c>
      <c r="C23" s="63">
        <v>42748</v>
      </c>
      <c r="D23" s="63">
        <v>42748</v>
      </c>
      <c r="E23" s="19" t="s">
        <v>14</v>
      </c>
      <c r="F23" s="18">
        <f>NETWORKDAYS(tblLeave[[#This Row],[Start Date]],tblLeave[[#This Row],[End Date]],lstHolidays)</f>
        <v>1</v>
      </c>
    </row>
    <row r="24" spans="2:6" ht="18.75" customHeight="1" x14ac:dyDescent="0.3">
      <c r="B24" s="19" t="s">
        <v>32</v>
      </c>
      <c r="C24" s="64">
        <v>42758</v>
      </c>
      <c r="D24" s="63">
        <v>42759</v>
      </c>
      <c r="E24" s="19" t="s">
        <v>14</v>
      </c>
      <c r="F24" s="18">
        <f>NETWORKDAYS(tblLeave[[#This Row],[Start Date]],tblLeave[[#This Row],[End Date]],lstHolidays)</f>
        <v>2</v>
      </c>
    </row>
    <row r="25" spans="2:6" ht="18.75" customHeight="1" x14ac:dyDescent="0.3">
      <c r="B25" s="19" t="s">
        <v>33</v>
      </c>
      <c r="C25" s="63">
        <v>42738</v>
      </c>
      <c r="D25" s="63">
        <v>42738</v>
      </c>
      <c r="E25" s="19" t="s">
        <v>14</v>
      </c>
      <c r="F25" s="18">
        <f>NETWORKDAYS(tblLeave[[#This Row],[Start Date]],tblLeave[[#This Row],[End Date]],lstHolidays)</f>
        <v>1</v>
      </c>
    </row>
    <row r="26" spans="2:6" ht="18.75" customHeight="1" x14ac:dyDescent="0.3">
      <c r="B26" s="19" t="s">
        <v>34</v>
      </c>
      <c r="C26" s="63">
        <v>42749</v>
      </c>
      <c r="D26" s="63">
        <v>42749</v>
      </c>
      <c r="E26" s="19" t="s">
        <v>14</v>
      </c>
      <c r="F26" s="18">
        <f>NETWORKDAYS(tblLeave[[#This Row],[Start Date]],tblLeave[[#This Row],[End Date]],lstHolidays)</f>
        <v>0</v>
      </c>
    </row>
    <row r="27" spans="2:6" ht="18.75" customHeight="1" x14ac:dyDescent="0.3">
      <c r="B27" s="61" t="s">
        <v>35</v>
      </c>
      <c r="C27" s="65">
        <v>42749</v>
      </c>
      <c r="D27" s="65">
        <v>42749</v>
      </c>
      <c r="E27" s="61" t="s">
        <v>14</v>
      </c>
      <c r="F27" s="62">
        <f>NETWORKDAYS(tblLeave[[#This Row],[Start Date]],tblLeave[[#This Row],[End Date]],lstHolidays)</f>
        <v>0</v>
      </c>
    </row>
    <row r="28" spans="2:6" ht="18.75" customHeight="1" x14ac:dyDescent="0.3">
      <c r="B28" s="61" t="s">
        <v>35</v>
      </c>
      <c r="C28" s="67">
        <v>42750</v>
      </c>
      <c r="D28" s="65">
        <v>42756</v>
      </c>
      <c r="E28" s="61" t="s">
        <v>23</v>
      </c>
      <c r="F28" s="62">
        <f>NETWORKDAYS(tblLeave[[#This Row],[Start Date]],tblLeave[[#This Row],[End Date]],lstHolidays)</f>
        <v>5</v>
      </c>
    </row>
    <row r="29" spans="2:6" ht="18.75" customHeight="1" x14ac:dyDescent="0.3">
      <c r="B29" s="58" t="s">
        <v>35</v>
      </c>
      <c r="C29" s="67">
        <v>42765</v>
      </c>
      <c r="D29" s="67">
        <v>42766</v>
      </c>
      <c r="E29" s="58" t="s">
        <v>14</v>
      </c>
      <c r="F29" s="70">
        <f>NETWORKDAYS(tblLeave[[#This Row],[Start Date]],tblLeave[[#This Row],[End Date]],lstHolidays)</f>
        <v>2</v>
      </c>
    </row>
    <row r="30" spans="2:6" ht="18.75" customHeight="1" x14ac:dyDescent="0.3">
      <c r="B30" s="58" t="s">
        <v>38</v>
      </c>
      <c r="C30" s="67">
        <v>42746</v>
      </c>
      <c r="D30" s="67">
        <v>42746</v>
      </c>
      <c r="E30" s="58" t="s">
        <v>14</v>
      </c>
      <c r="F30" s="70">
        <f>NETWORKDAYS(tblLeave[[#This Row],[Start Date]],tblLeave[[#This Row],[End Date]],lstHolidays)</f>
        <v>1</v>
      </c>
    </row>
    <row r="31" spans="2:6" ht="18.75" customHeight="1" x14ac:dyDescent="0.3">
      <c r="B31" s="58"/>
      <c r="C31" s="66"/>
      <c r="D31" s="66"/>
      <c r="E31" s="58"/>
      <c r="F31" s="70">
        <f>NETWORKDAYS(tblLeave[[#This Row],[Start Date]],tblLeave[[#This Row],[End Date]],lstHolidays)</f>
        <v>0</v>
      </c>
    </row>
    <row r="32" spans="2:6" ht="18.75" customHeight="1" x14ac:dyDescent="0.3">
      <c r="B32" s="58"/>
      <c r="C32" s="66"/>
      <c r="D32" s="66"/>
      <c r="E32" s="58"/>
      <c r="F32" s="70">
        <f>NETWORKDAYS(tblLeave[[#This Row],[Start Date]],tblLeave[[#This Row],[End Date]],lstHolidays)</f>
        <v>0</v>
      </c>
    </row>
    <row r="33" spans="2:6" ht="18.75" customHeight="1" x14ac:dyDescent="0.3">
      <c r="B33" s="58"/>
      <c r="C33" s="66"/>
      <c r="D33" s="66"/>
      <c r="E33" s="58"/>
      <c r="F33" s="70">
        <f>NETWORKDAYS(tblLeave[[#This Row],[Start Date]],tblLeave[[#This Row],[End Date]],lstHolidays)</f>
        <v>0</v>
      </c>
    </row>
    <row r="34" spans="2:6" ht="18.75" customHeight="1" x14ac:dyDescent="0.3">
      <c r="B34" s="58"/>
      <c r="C34" s="66"/>
      <c r="D34" s="66"/>
      <c r="E34" s="58"/>
      <c r="F34" s="70">
        <f>NETWORKDAYS(tblLeave[[#This Row],[Start Date]],tblLeave[[#This Row],[End Date]],lstHolidays)</f>
        <v>0</v>
      </c>
    </row>
    <row r="35" spans="2:6" ht="18.75" customHeight="1" x14ac:dyDescent="0.3">
      <c r="B35" s="58"/>
      <c r="C35" s="66"/>
      <c r="D35" s="66"/>
      <c r="E35" s="58"/>
      <c r="F35" s="70">
        <f>NETWORKDAYS(tblLeave[[#This Row],[Start Date]],tblLeave[[#This Row],[End Date]],lstHolidays)</f>
        <v>0</v>
      </c>
    </row>
    <row r="36" spans="2:6" ht="18.75" customHeight="1" x14ac:dyDescent="0.3">
      <c r="B36" s="58"/>
      <c r="C36" s="66"/>
      <c r="D36" s="66"/>
      <c r="E36" s="58"/>
      <c r="F36" s="70">
        <f>NETWORKDAYS(tblLeave[[#This Row],[Start Date]],tblLeave[[#This Row],[End Date]],lstHolidays)</f>
        <v>0</v>
      </c>
    </row>
    <row r="37" spans="2:6" ht="18.75" customHeight="1" x14ac:dyDescent="0.3">
      <c r="B37" s="58"/>
      <c r="C37" s="66"/>
      <c r="D37" s="66"/>
      <c r="E37" s="58"/>
      <c r="F37" s="70">
        <f>NETWORKDAYS(tblLeave[[#This Row],[Start Date]],tblLeave[[#This Row],[End Date]],lstHolidays)</f>
        <v>0</v>
      </c>
    </row>
    <row r="38" spans="2:6" ht="18.75" customHeight="1" x14ac:dyDescent="0.3">
      <c r="B38" s="58"/>
      <c r="C38" s="66"/>
      <c r="D38" s="66"/>
      <c r="E38" s="58"/>
      <c r="F38" s="70">
        <f>NETWORKDAYS(tblLeave[[#This Row],[Start Date]],tblLeave[[#This Row],[End Date]],lstHolidays)</f>
        <v>0</v>
      </c>
    </row>
    <row r="39" spans="2:6" ht="18.75" customHeight="1" x14ac:dyDescent="0.3">
      <c r="B39" s="58"/>
      <c r="C39" s="66"/>
      <c r="D39" s="66"/>
      <c r="E39" s="58"/>
      <c r="F39" s="70">
        <f>NETWORKDAYS(tblLeave[[#This Row],[Start Date]],tblLeave[[#This Row],[End Date]],lstHolidays)</f>
        <v>0</v>
      </c>
    </row>
    <row r="40" spans="2:6" ht="18.75" customHeight="1" x14ac:dyDescent="0.3">
      <c r="B40" s="58"/>
      <c r="C40" s="66"/>
      <c r="D40" s="66"/>
      <c r="E40" s="58"/>
      <c r="F40" s="70">
        <f>NETWORKDAYS(tblLeave[[#This Row],[Start Date]],tblLeave[[#This Row],[End Date]],lstHolidays)</f>
        <v>0</v>
      </c>
    </row>
    <row r="41" spans="2:6" ht="18.75" customHeight="1" x14ac:dyDescent="0.3">
      <c r="B41" s="58"/>
      <c r="C41" s="66"/>
      <c r="D41" s="66"/>
      <c r="E41" s="58"/>
      <c r="F41" s="70">
        <f>NETWORKDAYS(tblLeave[[#This Row],[Start Date]],tblLeave[[#This Row],[End Date]],lstHolidays)</f>
        <v>0</v>
      </c>
    </row>
  </sheetData>
  <dataValidations count="2">
    <dataValidation type="list" allowBlank="1" showInputMessage="1" showErrorMessage="1" sqref="E4:E41">
      <formula1>lstHolidayTypes</formula1>
    </dataValidation>
    <dataValidation type="list" errorStyle="information" allowBlank="1" showInputMessage="1" showErrorMessage="1" errorTitle="Unknown Employee" error="Please select an employee from the list. To modify the list, on the Settings tab, add or remove employees from the List of Employees table." sqref="B4:B741">
      <formula1>lstEmployees</formula1>
    </dataValidation>
  </dataValidations>
  <pageMargins left="0.7" right="0.7" top="0.75" bottom="0.75" header="0.3" footer="0.3"/>
  <pageSetup fitToHeight="0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/>
    <pageSetUpPr fitToPage="1"/>
  </sheetPr>
  <dimension ref="B1:G502"/>
  <sheetViews>
    <sheetView showGridLines="0" workbookViewId="0">
      <selection activeCell="B16" sqref="B16"/>
    </sheetView>
  </sheetViews>
  <sheetFormatPr baseColWidth="10" defaultColWidth="9.140625" defaultRowHeight="15" x14ac:dyDescent="0.3"/>
  <cols>
    <col min="1" max="1" width="3.42578125" customWidth="1"/>
    <col min="2" max="2" width="26.42578125" customWidth="1"/>
    <col min="3" max="3" width="3.28515625" customWidth="1"/>
    <col min="4" max="4" width="21.28515625" bestFit="1" customWidth="1"/>
    <col min="5" max="5" width="3.28515625" customWidth="1"/>
    <col min="6" max="6" width="21.28515625" customWidth="1"/>
    <col min="7" max="7" width="22.85546875" customWidth="1"/>
  </cols>
  <sheetData>
    <row r="1" spans="2:7" ht="53.25" customHeight="1" x14ac:dyDescent="0.3"/>
    <row r="2" spans="2:7" ht="13.5" customHeight="1" x14ac:dyDescent="0.3">
      <c r="B2" s="17"/>
      <c r="C2" s="17"/>
      <c r="D2" s="17"/>
      <c r="E2" s="17"/>
      <c r="F2" s="17"/>
      <c r="G2" s="17"/>
    </row>
    <row r="3" spans="2:7" ht="17.25" customHeight="1" x14ac:dyDescent="0.3">
      <c r="B3" s="45" t="s">
        <v>29</v>
      </c>
      <c r="D3" s="45" t="s">
        <v>11</v>
      </c>
      <c r="F3" s="45" t="s">
        <v>8</v>
      </c>
      <c r="G3" s="45" t="s">
        <v>10</v>
      </c>
    </row>
    <row r="4" spans="2:7" ht="17.25" customHeight="1" x14ac:dyDescent="0.3">
      <c r="B4" s="56" t="s">
        <v>30</v>
      </c>
      <c r="D4" s="56" t="s">
        <v>15</v>
      </c>
      <c r="F4" s="20">
        <v>42736</v>
      </c>
      <c r="G4" s="60" t="s">
        <v>43</v>
      </c>
    </row>
    <row r="5" spans="2:7" ht="17.25" customHeight="1" x14ac:dyDescent="0.3">
      <c r="B5" s="56" t="s">
        <v>31</v>
      </c>
      <c r="D5" s="56" t="s">
        <v>14</v>
      </c>
      <c r="F5" s="20">
        <v>42839</v>
      </c>
      <c r="G5" s="60" t="s">
        <v>44</v>
      </c>
    </row>
    <row r="6" spans="2:7" ht="17.25" customHeight="1" x14ac:dyDescent="0.3">
      <c r="B6" s="56" t="s">
        <v>32</v>
      </c>
      <c r="D6" s="56" t="s">
        <v>17</v>
      </c>
      <c r="F6" s="20">
        <v>42842</v>
      </c>
      <c r="G6" s="60" t="s">
        <v>45</v>
      </c>
    </row>
    <row r="7" spans="2:7" ht="17.25" customHeight="1" x14ac:dyDescent="0.3">
      <c r="B7" s="56" t="s">
        <v>33</v>
      </c>
      <c r="D7" s="56" t="s">
        <v>23</v>
      </c>
      <c r="F7" s="20">
        <v>42877</v>
      </c>
      <c r="G7" s="60" t="s">
        <v>46</v>
      </c>
    </row>
    <row r="8" spans="2:7" ht="17.25" customHeight="1" x14ac:dyDescent="0.3">
      <c r="B8" s="56" t="s">
        <v>34</v>
      </c>
      <c r="D8" s="58" t="s">
        <v>18</v>
      </c>
      <c r="F8" s="20">
        <v>42879</v>
      </c>
      <c r="G8" s="60" t="s">
        <v>47</v>
      </c>
    </row>
    <row r="9" spans="2:7" ht="17.25" customHeight="1" x14ac:dyDescent="0.3">
      <c r="B9" s="56" t="s">
        <v>35</v>
      </c>
      <c r="D9" s="58" t="s">
        <v>12</v>
      </c>
      <c r="F9" s="20">
        <v>42917</v>
      </c>
      <c r="G9" s="60" t="s">
        <v>48</v>
      </c>
    </row>
    <row r="10" spans="2:7" ht="17.25" customHeight="1" x14ac:dyDescent="0.3">
      <c r="B10" s="56" t="s">
        <v>36</v>
      </c>
      <c r="D10" s="58" t="s">
        <v>24</v>
      </c>
      <c r="F10" s="20">
        <v>42982</v>
      </c>
      <c r="G10" s="60" t="s">
        <v>49</v>
      </c>
    </row>
    <row r="11" spans="2:7" ht="17.25" customHeight="1" x14ac:dyDescent="0.3">
      <c r="B11" s="56" t="s">
        <v>37</v>
      </c>
      <c r="D11" s="58" t="s">
        <v>21</v>
      </c>
      <c r="F11" s="59">
        <v>43017</v>
      </c>
      <c r="G11" s="58" t="s">
        <v>51</v>
      </c>
    </row>
    <row r="12" spans="2:7" ht="17.25" customHeight="1" x14ac:dyDescent="0.3">
      <c r="B12" s="56" t="s">
        <v>38</v>
      </c>
      <c r="D12" s="58" t="s">
        <v>25</v>
      </c>
      <c r="F12" s="59">
        <v>43050</v>
      </c>
      <c r="G12" s="58" t="s">
        <v>50</v>
      </c>
    </row>
    <row r="13" spans="2:7" ht="17.25" customHeight="1" x14ac:dyDescent="0.3">
      <c r="B13" s="56" t="s">
        <v>39</v>
      </c>
      <c r="D13" s="58" t="s">
        <v>26</v>
      </c>
      <c r="F13" s="59">
        <v>43094</v>
      </c>
      <c r="G13" s="58" t="s">
        <v>52</v>
      </c>
    </row>
    <row r="14" spans="2:7" ht="17.25" customHeight="1" x14ac:dyDescent="0.3">
      <c r="B14" s="56" t="s">
        <v>58</v>
      </c>
      <c r="D14" s="58" t="s">
        <v>41</v>
      </c>
      <c r="F14" s="59">
        <v>43095</v>
      </c>
      <c r="G14" s="58" t="s">
        <v>53</v>
      </c>
    </row>
    <row r="15" spans="2:7" ht="17.25" customHeight="1" x14ac:dyDescent="0.3">
      <c r="B15" s="56" t="s">
        <v>40</v>
      </c>
    </row>
    <row r="16" spans="2:7" ht="17.25" customHeight="1" x14ac:dyDescent="0.3"/>
    <row r="17" ht="17.25" customHeight="1" x14ac:dyDescent="0.3"/>
    <row r="18" ht="17.25" customHeight="1" x14ac:dyDescent="0.3"/>
    <row r="19" ht="17.25" customHeight="1" x14ac:dyDescent="0.3"/>
    <row r="20" ht="17.25" customHeight="1" x14ac:dyDescent="0.3"/>
    <row r="21" ht="17.25" customHeight="1" x14ac:dyDescent="0.3"/>
    <row r="22" ht="17.25" customHeight="1" x14ac:dyDescent="0.3"/>
    <row r="23" ht="17.25" customHeight="1" x14ac:dyDescent="0.3"/>
    <row r="24" ht="17.25" customHeight="1" x14ac:dyDescent="0.3"/>
    <row r="25" ht="17.25" customHeight="1" x14ac:dyDescent="0.3"/>
    <row r="26" ht="17.25" customHeight="1" x14ac:dyDescent="0.3"/>
    <row r="27" ht="17.25" customHeight="1" x14ac:dyDescent="0.3"/>
    <row r="28" ht="17.25" customHeight="1" x14ac:dyDescent="0.3"/>
    <row r="29" ht="17.25" customHeight="1" x14ac:dyDescent="0.3"/>
    <row r="30" ht="17.25" customHeight="1" x14ac:dyDescent="0.3"/>
    <row r="31" ht="17.25" customHeight="1" x14ac:dyDescent="0.3"/>
    <row r="32" ht="17.25" customHeight="1" x14ac:dyDescent="0.3"/>
    <row r="33" ht="17.25" customHeight="1" x14ac:dyDescent="0.3"/>
    <row r="34" ht="17.25" customHeight="1" x14ac:dyDescent="0.3"/>
    <row r="35" ht="17.25" customHeight="1" x14ac:dyDescent="0.3"/>
    <row r="36" ht="17.25" customHeight="1" x14ac:dyDescent="0.3"/>
    <row r="37" ht="17.25" customHeight="1" x14ac:dyDescent="0.3"/>
    <row r="38" ht="17.25" customHeight="1" x14ac:dyDescent="0.3"/>
    <row r="39" ht="17.25" customHeight="1" x14ac:dyDescent="0.3"/>
    <row r="40" ht="17.25" customHeight="1" x14ac:dyDescent="0.3"/>
    <row r="41" ht="17.25" customHeight="1" x14ac:dyDescent="0.3"/>
    <row r="42" ht="17.25" customHeight="1" x14ac:dyDescent="0.3"/>
    <row r="43" ht="17.25" customHeight="1" x14ac:dyDescent="0.3"/>
    <row r="44" ht="17.25" customHeight="1" x14ac:dyDescent="0.3"/>
    <row r="45" ht="17.25" customHeight="1" x14ac:dyDescent="0.3"/>
    <row r="46" ht="17.25" customHeight="1" x14ac:dyDescent="0.3"/>
    <row r="47" ht="17.25" customHeight="1" x14ac:dyDescent="0.3"/>
    <row r="48" ht="17.25" customHeight="1" x14ac:dyDescent="0.3"/>
    <row r="49" ht="17.25" customHeight="1" x14ac:dyDescent="0.3"/>
    <row r="50" ht="17.25" customHeight="1" x14ac:dyDescent="0.3"/>
    <row r="51" ht="17.25" customHeight="1" x14ac:dyDescent="0.3"/>
    <row r="52" ht="17.25" customHeight="1" x14ac:dyDescent="0.3"/>
    <row r="53" ht="17.25" customHeight="1" x14ac:dyDescent="0.3"/>
    <row r="54" ht="17.25" customHeight="1" x14ac:dyDescent="0.3"/>
    <row r="55" ht="17.25" customHeight="1" x14ac:dyDescent="0.3"/>
    <row r="56" ht="17.25" customHeight="1" x14ac:dyDescent="0.3"/>
    <row r="57" ht="17.25" customHeight="1" x14ac:dyDescent="0.3"/>
    <row r="58" ht="17.25" customHeight="1" x14ac:dyDescent="0.3"/>
    <row r="59" ht="17.25" customHeight="1" x14ac:dyDescent="0.3"/>
    <row r="60" ht="17.25" customHeight="1" x14ac:dyDescent="0.3"/>
    <row r="61" ht="17.25" customHeight="1" x14ac:dyDescent="0.3"/>
    <row r="62" ht="17.25" customHeight="1" x14ac:dyDescent="0.3"/>
    <row r="63" ht="17.25" customHeight="1" x14ac:dyDescent="0.3"/>
    <row r="64" ht="17.25" customHeight="1" x14ac:dyDescent="0.3"/>
    <row r="65" ht="17.25" customHeight="1" x14ac:dyDescent="0.3"/>
    <row r="66" ht="17.25" customHeight="1" x14ac:dyDescent="0.3"/>
    <row r="67" ht="17.25" customHeight="1" x14ac:dyDescent="0.3"/>
    <row r="68" ht="17.25" customHeight="1" x14ac:dyDescent="0.3"/>
    <row r="69" ht="17.25" customHeight="1" x14ac:dyDescent="0.3"/>
    <row r="70" ht="17.25" customHeight="1" x14ac:dyDescent="0.3"/>
    <row r="71" ht="17.25" customHeight="1" x14ac:dyDescent="0.3"/>
    <row r="72" ht="17.25" customHeight="1" x14ac:dyDescent="0.3"/>
    <row r="73" ht="17.25" customHeight="1" x14ac:dyDescent="0.3"/>
    <row r="74" ht="17.25" customHeight="1" x14ac:dyDescent="0.3"/>
    <row r="75" ht="17.25" customHeight="1" x14ac:dyDescent="0.3"/>
    <row r="76" ht="17.25" customHeight="1" x14ac:dyDescent="0.3"/>
    <row r="77" ht="17.25" customHeight="1" x14ac:dyDescent="0.3"/>
    <row r="78" ht="17.25" customHeight="1" x14ac:dyDescent="0.3"/>
    <row r="79" ht="17.25" customHeight="1" x14ac:dyDescent="0.3"/>
    <row r="80" ht="17.25" customHeight="1" x14ac:dyDescent="0.3"/>
    <row r="81" ht="17.25" customHeight="1" x14ac:dyDescent="0.3"/>
    <row r="82" ht="17.25" customHeight="1" x14ac:dyDescent="0.3"/>
    <row r="83" ht="17.25" customHeight="1" x14ac:dyDescent="0.3"/>
    <row r="84" ht="17.25" customHeight="1" x14ac:dyDescent="0.3"/>
    <row r="85" ht="17.25" customHeight="1" x14ac:dyDescent="0.3"/>
    <row r="86" ht="17.25" customHeight="1" x14ac:dyDescent="0.3"/>
    <row r="87" ht="17.25" customHeight="1" x14ac:dyDescent="0.3"/>
    <row r="88" ht="17.25" customHeight="1" x14ac:dyDescent="0.3"/>
    <row r="89" ht="17.25" customHeight="1" x14ac:dyDescent="0.3"/>
    <row r="90" ht="17.25" customHeight="1" x14ac:dyDescent="0.3"/>
    <row r="91" ht="17.25" customHeight="1" x14ac:dyDescent="0.3"/>
    <row r="92" ht="17.25" customHeight="1" x14ac:dyDescent="0.3"/>
    <row r="93" ht="17.25" customHeight="1" x14ac:dyDescent="0.3"/>
    <row r="94" ht="17.25" customHeight="1" x14ac:dyDescent="0.3"/>
    <row r="95" ht="17.25" customHeight="1" x14ac:dyDescent="0.3"/>
    <row r="96" ht="17.25" customHeight="1" x14ac:dyDescent="0.3"/>
    <row r="97" ht="17.25" customHeight="1" x14ac:dyDescent="0.3"/>
    <row r="98" ht="17.25" customHeight="1" x14ac:dyDescent="0.3"/>
    <row r="99" ht="17.25" customHeight="1" x14ac:dyDescent="0.3"/>
    <row r="100" ht="17.25" customHeight="1" x14ac:dyDescent="0.3"/>
    <row r="101" ht="17.25" customHeight="1" x14ac:dyDescent="0.3"/>
    <row r="102" ht="17.25" customHeight="1" x14ac:dyDescent="0.3"/>
    <row r="103" ht="17.25" customHeight="1" x14ac:dyDescent="0.3"/>
    <row r="104" ht="17.25" customHeight="1" x14ac:dyDescent="0.3"/>
    <row r="105" ht="17.25" customHeight="1" x14ac:dyDescent="0.3"/>
    <row r="106" ht="17.25" customHeight="1" x14ac:dyDescent="0.3"/>
    <row r="107" ht="17.25" customHeight="1" x14ac:dyDescent="0.3"/>
    <row r="108" ht="17.25" customHeight="1" x14ac:dyDescent="0.3"/>
    <row r="109" ht="17.25" customHeight="1" x14ac:dyDescent="0.3"/>
    <row r="110" ht="17.25" customHeight="1" x14ac:dyDescent="0.3"/>
    <row r="111" ht="17.25" customHeight="1" x14ac:dyDescent="0.3"/>
    <row r="112" ht="17.25" customHeight="1" x14ac:dyDescent="0.3"/>
    <row r="113" ht="17.25" customHeight="1" x14ac:dyDescent="0.3"/>
    <row r="114" ht="17.25" customHeight="1" x14ac:dyDescent="0.3"/>
    <row r="115" ht="17.25" customHeight="1" x14ac:dyDescent="0.3"/>
    <row r="116" ht="17.25" customHeight="1" x14ac:dyDescent="0.3"/>
    <row r="117" ht="17.25" customHeight="1" x14ac:dyDescent="0.3"/>
    <row r="118" ht="17.25" customHeight="1" x14ac:dyDescent="0.3"/>
    <row r="119" ht="17.25" customHeight="1" x14ac:dyDescent="0.3"/>
    <row r="120" ht="17.25" customHeight="1" x14ac:dyDescent="0.3"/>
    <row r="121" ht="17.25" customHeight="1" x14ac:dyDescent="0.3"/>
    <row r="122" ht="17.25" customHeight="1" x14ac:dyDescent="0.3"/>
    <row r="123" ht="17.25" customHeight="1" x14ac:dyDescent="0.3"/>
    <row r="124" ht="17.25" customHeight="1" x14ac:dyDescent="0.3"/>
    <row r="125" ht="17.25" customHeight="1" x14ac:dyDescent="0.3"/>
    <row r="126" ht="17.25" customHeight="1" x14ac:dyDescent="0.3"/>
    <row r="127" ht="17.25" customHeight="1" x14ac:dyDescent="0.3"/>
    <row r="128" ht="17.25" customHeight="1" x14ac:dyDescent="0.3"/>
    <row r="129" ht="17.25" customHeight="1" x14ac:dyDescent="0.3"/>
    <row r="130" ht="17.25" customHeight="1" x14ac:dyDescent="0.3"/>
    <row r="131" ht="17.25" customHeight="1" x14ac:dyDescent="0.3"/>
    <row r="132" ht="17.25" customHeight="1" x14ac:dyDescent="0.3"/>
    <row r="133" ht="17.25" customHeight="1" x14ac:dyDescent="0.3"/>
    <row r="134" ht="17.25" customHeight="1" x14ac:dyDescent="0.3"/>
    <row r="135" ht="17.25" customHeight="1" x14ac:dyDescent="0.3"/>
    <row r="136" ht="17.25" customHeight="1" x14ac:dyDescent="0.3"/>
    <row r="137" ht="17.25" customHeight="1" x14ac:dyDescent="0.3"/>
    <row r="138" ht="17.25" customHeight="1" x14ac:dyDescent="0.3"/>
    <row r="139" ht="17.25" customHeight="1" x14ac:dyDescent="0.3"/>
    <row r="140" ht="17.25" customHeight="1" x14ac:dyDescent="0.3"/>
    <row r="141" ht="17.25" customHeight="1" x14ac:dyDescent="0.3"/>
    <row r="142" ht="17.25" customHeight="1" x14ac:dyDescent="0.3"/>
    <row r="143" ht="17.25" customHeight="1" x14ac:dyDescent="0.3"/>
    <row r="144" ht="17.25" customHeight="1" x14ac:dyDescent="0.3"/>
    <row r="145" ht="17.25" customHeight="1" x14ac:dyDescent="0.3"/>
    <row r="146" ht="17.25" customHeight="1" x14ac:dyDescent="0.3"/>
    <row r="147" ht="17.25" customHeight="1" x14ac:dyDescent="0.3"/>
    <row r="148" ht="17.25" customHeight="1" x14ac:dyDescent="0.3"/>
    <row r="149" ht="17.25" customHeight="1" x14ac:dyDescent="0.3"/>
    <row r="150" ht="17.25" customHeight="1" x14ac:dyDescent="0.3"/>
    <row r="151" ht="17.25" customHeight="1" x14ac:dyDescent="0.3"/>
    <row r="152" ht="17.25" customHeight="1" x14ac:dyDescent="0.3"/>
    <row r="153" ht="17.25" customHeight="1" x14ac:dyDescent="0.3"/>
    <row r="154" ht="17.25" customHeight="1" x14ac:dyDescent="0.3"/>
    <row r="155" ht="17.25" customHeight="1" x14ac:dyDescent="0.3"/>
    <row r="156" ht="17.25" customHeight="1" x14ac:dyDescent="0.3"/>
    <row r="157" ht="17.25" customHeight="1" x14ac:dyDescent="0.3"/>
    <row r="158" ht="17.25" customHeight="1" x14ac:dyDescent="0.3"/>
    <row r="159" ht="17.25" customHeight="1" x14ac:dyDescent="0.3"/>
    <row r="160" ht="17.25" customHeight="1" x14ac:dyDescent="0.3"/>
    <row r="161" ht="17.25" customHeight="1" x14ac:dyDescent="0.3"/>
    <row r="162" ht="17.25" customHeight="1" x14ac:dyDescent="0.3"/>
    <row r="163" ht="17.25" customHeight="1" x14ac:dyDescent="0.3"/>
    <row r="164" ht="17.25" customHeight="1" x14ac:dyDescent="0.3"/>
    <row r="165" ht="17.25" customHeight="1" x14ac:dyDescent="0.3"/>
    <row r="166" ht="17.25" customHeight="1" x14ac:dyDescent="0.3"/>
    <row r="167" ht="17.25" customHeight="1" x14ac:dyDescent="0.3"/>
    <row r="168" ht="17.25" customHeight="1" x14ac:dyDescent="0.3"/>
    <row r="169" ht="17.25" customHeight="1" x14ac:dyDescent="0.3"/>
    <row r="170" ht="17.25" customHeight="1" x14ac:dyDescent="0.3"/>
    <row r="171" ht="17.25" customHeight="1" x14ac:dyDescent="0.3"/>
    <row r="172" ht="17.25" customHeight="1" x14ac:dyDescent="0.3"/>
    <row r="173" ht="17.25" customHeight="1" x14ac:dyDescent="0.3"/>
    <row r="174" ht="17.25" customHeight="1" x14ac:dyDescent="0.3"/>
    <row r="175" ht="17.25" customHeight="1" x14ac:dyDescent="0.3"/>
    <row r="176" ht="17.25" customHeight="1" x14ac:dyDescent="0.3"/>
    <row r="177" ht="17.25" customHeight="1" x14ac:dyDescent="0.3"/>
    <row r="178" ht="17.25" customHeight="1" x14ac:dyDescent="0.3"/>
    <row r="179" ht="17.25" customHeight="1" x14ac:dyDescent="0.3"/>
    <row r="180" ht="17.25" customHeight="1" x14ac:dyDescent="0.3"/>
    <row r="181" ht="17.25" customHeight="1" x14ac:dyDescent="0.3"/>
    <row r="182" ht="17.25" customHeight="1" x14ac:dyDescent="0.3"/>
    <row r="183" ht="17.25" customHeight="1" x14ac:dyDescent="0.3"/>
    <row r="184" ht="17.25" customHeight="1" x14ac:dyDescent="0.3"/>
    <row r="185" ht="17.25" customHeight="1" x14ac:dyDescent="0.3"/>
    <row r="186" ht="17.25" customHeight="1" x14ac:dyDescent="0.3"/>
    <row r="187" ht="17.25" customHeight="1" x14ac:dyDescent="0.3"/>
    <row r="188" ht="17.25" customHeight="1" x14ac:dyDescent="0.3"/>
    <row r="189" ht="17.25" customHeight="1" x14ac:dyDescent="0.3"/>
    <row r="190" ht="17.25" customHeight="1" x14ac:dyDescent="0.3"/>
    <row r="191" ht="17.25" customHeight="1" x14ac:dyDescent="0.3"/>
    <row r="192" ht="17.25" customHeight="1" x14ac:dyDescent="0.3"/>
    <row r="193" ht="17.25" customHeight="1" x14ac:dyDescent="0.3"/>
    <row r="194" ht="17.25" customHeight="1" x14ac:dyDescent="0.3"/>
    <row r="195" ht="17.25" customHeight="1" x14ac:dyDescent="0.3"/>
    <row r="196" ht="17.25" customHeight="1" x14ac:dyDescent="0.3"/>
    <row r="197" ht="17.25" customHeight="1" x14ac:dyDescent="0.3"/>
    <row r="198" ht="17.25" customHeight="1" x14ac:dyDescent="0.3"/>
    <row r="199" ht="17.25" customHeight="1" x14ac:dyDescent="0.3"/>
    <row r="200" ht="17.25" customHeight="1" x14ac:dyDescent="0.3"/>
    <row r="201" ht="17.25" customHeight="1" x14ac:dyDescent="0.3"/>
    <row r="202" ht="17.25" customHeight="1" x14ac:dyDescent="0.3"/>
    <row r="203" ht="17.25" customHeight="1" x14ac:dyDescent="0.3"/>
    <row r="204" ht="17.25" customHeight="1" x14ac:dyDescent="0.3"/>
    <row r="205" ht="17.25" customHeight="1" x14ac:dyDescent="0.3"/>
    <row r="206" ht="17.25" customHeight="1" x14ac:dyDescent="0.3"/>
    <row r="207" ht="17.25" customHeight="1" x14ac:dyDescent="0.3"/>
    <row r="208" ht="17.25" customHeight="1" x14ac:dyDescent="0.3"/>
    <row r="209" ht="17.25" customHeight="1" x14ac:dyDescent="0.3"/>
    <row r="210" ht="17.25" customHeight="1" x14ac:dyDescent="0.3"/>
    <row r="211" ht="17.25" customHeight="1" x14ac:dyDescent="0.3"/>
    <row r="212" ht="17.25" customHeight="1" x14ac:dyDescent="0.3"/>
    <row r="213" ht="17.25" customHeight="1" x14ac:dyDescent="0.3"/>
    <row r="214" ht="17.25" customHeight="1" x14ac:dyDescent="0.3"/>
    <row r="215" ht="17.25" customHeight="1" x14ac:dyDescent="0.3"/>
    <row r="216" ht="17.25" customHeight="1" x14ac:dyDescent="0.3"/>
    <row r="217" ht="17.25" customHeight="1" x14ac:dyDescent="0.3"/>
    <row r="218" ht="17.25" customHeight="1" x14ac:dyDescent="0.3"/>
    <row r="219" ht="17.25" customHeight="1" x14ac:dyDescent="0.3"/>
    <row r="220" ht="17.25" customHeight="1" x14ac:dyDescent="0.3"/>
    <row r="221" ht="17.25" customHeight="1" x14ac:dyDescent="0.3"/>
    <row r="222" ht="17.25" customHeight="1" x14ac:dyDescent="0.3"/>
    <row r="223" ht="17.25" customHeight="1" x14ac:dyDescent="0.3"/>
    <row r="224" ht="17.25" customHeight="1" x14ac:dyDescent="0.3"/>
    <row r="225" ht="17.25" customHeight="1" x14ac:dyDescent="0.3"/>
    <row r="226" ht="17.25" customHeight="1" x14ac:dyDescent="0.3"/>
    <row r="227" ht="17.25" customHeight="1" x14ac:dyDescent="0.3"/>
    <row r="228" ht="17.25" customHeight="1" x14ac:dyDescent="0.3"/>
    <row r="229" ht="17.25" customHeight="1" x14ac:dyDescent="0.3"/>
    <row r="230" ht="17.25" customHeight="1" x14ac:dyDescent="0.3"/>
    <row r="231" ht="17.25" customHeight="1" x14ac:dyDescent="0.3"/>
    <row r="232" ht="17.25" customHeight="1" x14ac:dyDescent="0.3"/>
    <row r="233" ht="17.25" customHeight="1" x14ac:dyDescent="0.3"/>
    <row r="234" ht="17.25" customHeight="1" x14ac:dyDescent="0.3"/>
    <row r="235" ht="17.25" customHeight="1" x14ac:dyDescent="0.3"/>
    <row r="236" ht="17.25" customHeight="1" x14ac:dyDescent="0.3"/>
    <row r="237" ht="17.25" customHeight="1" x14ac:dyDescent="0.3"/>
    <row r="238" ht="17.25" customHeight="1" x14ac:dyDescent="0.3"/>
    <row r="239" ht="17.25" customHeight="1" x14ac:dyDescent="0.3"/>
    <row r="240" ht="17.25" customHeight="1" x14ac:dyDescent="0.3"/>
    <row r="241" ht="17.25" customHeight="1" x14ac:dyDescent="0.3"/>
    <row r="242" ht="17.25" customHeight="1" x14ac:dyDescent="0.3"/>
    <row r="243" ht="17.25" customHeight="1" x14ac:dyDescent="0.3"/>
    <row r="244" ht="17.25" customHeight="1" x14ac:dyDescent="0.3"/>
    <row r="245" ht="17.25" customHeight="1" x14ac:dyDescent="0.3"/>
    <row r="246" ht="17.25" customHeight="1" x14ac:dyDescent="0.3"/>
    <row r="247" ht="17.25" customHeight="1" x14ac:dyDescent="0.3"/>
    <row r="248" ht="17.25" customHeight="1" x14ac:dyDescent="0.3"/>
    <row r="249" ht="17.25" customHeight="1" x14ac:dyDescent="0.3"/>
    <row r="250" ht="17.25" customHeight="1" x14ac:dyDescent="0.3"/>
    <row r="251" ht="17.25" customHeight="1" x14ac:dyDescent="0.3"/>
    <row r="252" ht="17.25" customHeight="1" x14ac:dyDescent="0.3"/>
    <row r="253" ht="17.25" customHeight="1" x14ac:dyDescent="0.3"/>
    <row r="254" ht="17.25" customHeight="1" x14ac:dyDescent="0.3"/>
    <row r="255" ht="17.25" customHeight="1" x14ac:dyDescent="0.3"/>
    <row r="256" ht="17.25" customHeight="1" x14ac:dyDescent="0.3"/>
    <row r="257" ht="17.25" customHeight="1" x14ac:dyDescent="0.3"/>
    <row r="258" ht="17.25" customHeight="1" x14ac:dyDescent="0.3"/>
    <row r="259" ht="17.25" customHeight="1" x14ac:dyDescent="0.3"/>
    <row r="260" ht="17.25" customHeight="1" x14ac:dyDescent="0.3"/>
    <row r="261" ht="17.25" customHeight="1" x14ac:dyDescent="0.3"/>
    <row r="262" ht="17.25" customHeight="1" x14ac:dyDescent="0.3"/>
    <row r="263" ht="17.25" customHeight="1" x14ac:dyDescent="0.3"/>
    <row r="264" ht="17.25" customHeight="1" x14ac:dyDescent="0.3"/>
    <row r="265" ht="17.25" customHeight="1" x14ac:dyDescent="0.3"/>
    <row r="266" ht="17.25" customHeight="1" x14ac:dyDescent="0.3"/>
    <row r="267" ht="17.25" customHeight="1" x14ac:dyDescent="0.3"/>
    <row r="268" ht="17.25" customHeight="1" x14ac:dyDescent="0.3"/>
    <row r="269" ht="17.25" customHeight="1" x14ac:dyDescent="0.3"/>
    <row r="270" ht="17.25" customHeight="1" x14ac:dyDescent="0.3"/>
    <row r="271" ht="17.25" customHeight="1" x14ac:dyDescent="0.3"/>
    <row r="272" ht="17.25" customHeight="1" x14ac:dyDescent="0.3"/>
    <row r="273" ht="17.25" customHeight="1" x14ac:dyDescent="0.3"/>
    <row r="274" ht="17.25" customHeight="1" x14ac:dyDescent="0.3"/>
    <row r="275" ht="17.25" customHeight="1" x14ac:dyDescent="0.3"/>
    <row r="276" ht="17.25" customHeight="1" x14ac:dyDescent="0.3"/>
    <row r="277" ht="17.25" customHeight="1" x14ac:dyDescent="0.3"/>
    <row r="278" ht="17.25" customHeight="1" x14ac:dyDescent="0.3"/>
    <row r="279" ht="17.25" customHeight="1" x14ac:dyDescent="0.3"/>
    <row r="280" ht="17.25" customHeight="1" x14ac:dyDescent="0.3"/>
    <row r="281" ht="17.25" customHeight="1" x14ac:dyDescent="0.3"/>
    <row r="282" ht="17.25" customHeight="1" x14ac:dyDescent="0.3"/>
    <row r="283" ht="17.25" customHeight="1" x14ac:dyDescent="0.3"/>
    <row r="284" ht="17.25" customHeight="1" x14ac:dyDescent="0.3"/>
    <row r="285" ht="17.25" customHeight="1" x14ac:dyDescent="0.3"/>
    <row r="286" ht="17.25" customHeight="1" x14ac:dyDescent="0.3"/>
    <row r="287" ht="17.25" customHeight="1" x14ac:dyDescent="0.3"/>
    <row r="288" ht="17.25" customHeight="1" x14ac:dyDescent="0.3"/>
    <row r="289" ht="17.25" customHeight="1" x14ac:dyDescent="0.3"/>
    <row r="290" ht="17.25" customHeight="1" x14ac:dyDescent="0.3"/>
    <row r="291" ht="17.25" customHeight="1" x14ac:dyDescent="0.3"/>
    <row r="292" ht="17.25" customHeight="1" x14ac:dyDescent="0.3"/>
    <row r="293" ht="17.25" customHeight="1" x14ac:dyDescent="0.3"/>
    <row r="294" ht="17.25" customHeight="1" x14ac:dyDescent="0.3"/>
    <row r="295" ht="17.25" customHeight="1" x14ac:dyDescent="0.3"/>
    <row r="296" ht="17.25" customHeight="1" x14ac:dyDescent="0.3"/>
    <row r="297" ht="17.25" customHeight="1" x14ac:dyDescent="0.3"/>
    <row r="298" ht="17.25" customHeight="1" x14ac:dyDescent="0.3"/>
    <row r="299" ht="17.25" customHeight="1" x14ac:dyDescent="0.3"/>
    <row r="300" ht="17.25" customHeight="1" x14ac:dyDescent="0.3"/>
    <row r="301" ht="17.25" customHeight="1" x14ac:dyDescent="0.3"/>
    <row r="302" ht="17.25" customHeight="1" x14ac:dyDescent="0.3"/>
    <row r="303" ht="17.25" customHeight="1" x14ac:dyDescent="0.3"/>
    <row r="304" ht="17.25" customHeight="1" x14ac:dyDescent="0.3"/>
    <row r="305" ht="17.25" customHeight="1" x14ac:dyDescent="0.3"/>
    <row r="306" ht="17.25" customHeight="1" x14ac:dyDescent="0.3"/>
    <row r="307" ht="17.25" customHeight="1" x14ac:dyDescent="0.3"/>
    <row r="308" ht="17.25" customHeight="1" x14ac:dyDescent="0.3"/>
    <row r="309" ht="17.25" customHeight="1" x14ac:dyDescent="0.3"/>
    <row r="310" ht="17.25" customHeight="1" x14ac:dyDescent="0.3"/>
    <row r="311" ht="17.25" customHeight="1" x14ac:dyDescent="0.3"/>
    <row r="312" ht="17.25" customHeight="1" x14ac:dyDescent="0.3"/>
    <row r="313" ht="17.25" customHeight="1" x14ac:dyDescent="0.3"/>
    <row r="314" ht="17.25" customHeight="1" x14ac:dyDescent="0.3"/>
    <row r="315" ht="17.25" customHeight="1" x14ac:dyDescent="0.3"/>
    <row r="316" ht="17.25" customHeight="1" x14ac:dyDescent="0.3"/>
    <row r="317" ht="17.25" customHeight="1" x14ac:dyDescent="0.3"/>
    <row r="318" ht="17.25" customHeight="1" x14ac:dyDescent="0.3"/>
    <row r="319" ht="17.25" customHeight="1" x14ac:dyDescent="0.3"/>
    <row r="320" ht="17.25" customHeight="1" x14ac:dyDescent="0.3"/>
    <row r="321" ht="17.25" customHeight="1" x14ac:dyDescent="0.3"/>
    <row r="322" ht="17.25" customHeight="1" x14ac:dyDescent="0.3"/>
    <row r="323" ht="17.25" customHeight="1" x14ac:dyDescent="0.3"/>
    <row r="324" ht="17.25" customHeight="1" x14ac:dyDescent="0.3"/>
    <row r="325" ht="17.25" customHeight="1" x14ac:dyDescent="0.3"/>
    <row r="326" ht="17.25" customHeight="1" x14ac:dyDescent="0.3"/>
    <row r="327" ht="17.25" customHeight="1" x14ac:dyDescent="0.3"/>
    <row r="328" ht="17.25" customHeight="1" x14ac:dyDescent="0.3"/>
    <row r="329" ht="17.25" customHeight="1" x14ac:dyDescent="0.3"/>
    <row r="330" ht="17.25" customHeight="1" x14ac:dyDescent="0.3"/>
    <row r="331" ht="17.25" customHeight="1" x14ac:dyDescent="0.3"/>
    <row r="332" ht="17.25" customHeight="1" x14ac:dyDescent="0.3"/>
    <row r="333" ht="17.25" customHeight="1" x14ac:dyDescent="0.3"/>
    <row r="334" ht="17.25" customHeight="1" x14ac:dyDescent="0.3"/>
    <row r="335" ht="17.25" customHeight="1" x14ac:dyDescent="0.3"/>
    <row r="336" ht="17.25" customHeight="1" x14ac:dyDescent="0.3"/>
    <row r="337" ht="17.25" customHeight="1" x14ac:dyDescent="0.3"/>
    <row r="338" ht="17.25" customHeight="1" x14ac:dyDescent="0.3"/>
    <row r="339" ht="17.25" customHeight="1" x14ac:dyDescent="0.3"/>
    <row r="340" ht="17.25" customHeight="1" x14ac:dyDescent="0.3"/>
    <row r="341" ht="17.25" customHeight="1" x14ac:dyDescent="0.3"/>
    <row r="342" ht="17.25" customHeight="1" x14ac:dyDescent="0.3"/>
    <row r="343" ht="17.25" customHeight="1" x14ac:dyDescent="0.3"/>
    <row r="344" ht="17.25" customHeight="1" x14ac:dyDescent="0.3"/>
    <row r="345" ht="17.25" customHeight="1" x14ac:dyDescent="0.3"/>
    <row r="346" ht="17.25" customHeight="1" x14ac:dyDescent="0.3"/>
    <row r="347" ht="17.25" customHeight="1" x14ac:dyDescent="0.3"/>
    <row r="348" ht="17.25" customHeight="1" x14ac:dyDescent="0.3"/>
    <row r="349" ht="17.25" customHeight="1" x14ac:dyDescent="0.3"/>
    <row r="350" ht="17.25" customHeight="1" x14ac:dyDescent="0.3"/>
    <row r="351" ht="17.25" customHeight="1" x14ac:dyDescent="0.3"/>
    <row r="352" ht="17.25" customHeight="1" x14ac:dyDescent="0.3"/>
    <row r="353" ht="17.25" customHeight="1" x14ac:dyDescent="0.3"/>
    <row r="354" ht="17.25" customHeight="1" x14ac:dyDescent="0.3"/>
    <row r="355" ht="17.25" customHeight="1" x14ac:dyDescent="0.3"/>
    <row r="356" ht="17.25" customHeight="1" x14ac:dyDescent="0.3"/>
    <row r="357" ht="17.25" customHeight="1" x14ac:dyDescent="0.3"/>
    <row r="358" ht="17.25" customHeight="1" x14ac:dyDescent="0.3"/>
    <row r="359" ht="17.25" customHeight="1" x14ac:dyDescent="0.3"/>
    <row r="360" ht="17.25" customHeight="1" x14ac:dyDescent="0.3"/>
    <row r="361" ht="17.25" customHeight="1" x14ac:dyDescent="0.3"/>
    <row r="362" ht="17.25" customHeight="1" x14ac:dyDescent="0.3"/>
    <row r="363" ht="17.25" customHeight="1" x14ac:dyDescent="0.3"/>
    <row r="364" ht="17.25" customHeight="1" x14ac:dyDescent="0.3"/>
    <row r="365" ht="17.25" customHeight="1" x14ac:dyDescent="0.3"/>
    <row r="366" ht="17.25" customHeight="1" x14ac:dyDescent="0.3"/>
    <row r="367" ht="17.25" customHeight="1" x14ac:dyDescent="0.3"/>
    <row r="368" ht="17.25" customHeight="1" x14ac:dyDescent="0.3"/>
    <row r="369" ht="17.25" customHeight="1" x14ac:dyDescent="0.3"/>
    <row r="370" ht="17.25" customHeight="1" x14ac:dyDescent="0.3"/>
    <row r="371" ht="17.25" customHeight="1" x14ac:dyDescent="0.3"/>
    <row r="372" ht="17.25" customHeight="1" x14ac:dyDescent="0.3"/>
    <row r="373" ht="17.25" customHeight="1" x14ac:dyDescent="0.3"/>
    <row r="374" ht="17.25" customHeight="1" x14ac:dyDescent="0.3"/>
    <row r="375" ht="17.25" customHeight="1" x14ac:dyDescent="0.3"/>
    <row r="376" ht="17.25" customHeight="1" x14ac:dyDescent="0.3"/>
    <row r="377" ht="17.25" customHeight="1" x14ac:dyDescent="0.3"/>
    <row r="378" ht="17.25" customHeight="1" x14ac:dyDescent="0.3"/>
    <row r="379" ht="17.25" customHeight="1" x14ac:dyDescent="0.3"/>
    <row r="380" ht="17.25" customHeight="1" x14ac:dyDescent="0.3"/>
    <row r="381" ht="17.25" customHeight="1" x14ac:dyDescent="0.3"/>
    <row r="382" ht="17.25" customHeight="1" x14ac:dyDescent="0.3"/>
    <row r="383" ht="17.25" customHeight="1" x14ac:dyDescent="0.3"/>
    <row r="384" ht="17.25" customHeight="1" x14ac:dyDescent="0.3"/>
    <row r="385" ht="17.25" customHeight="1" x14ac:dyDescent="0.3"/>
    <row r="386" ht="17.25" customHeight="1" x14ac:dyDescent="0.3"/>
    <row r="387" ht="17.25" customHeight="1" x14ac:dyDescent="0.3"/>
    <row r="388" ht="17.25" customHeight="1" x14ac:dyDescent="0.3"/>
    <row r="389" ht="17.25" customHeight="1" x14ac:dyDescent="0.3"/>
    <row r="390" ht="17.25" customHeight="1" x14ac:dyDescent="0.3"/>
    <row r="391" ht="17.25" customHeight="1" x14ac:dyDescent="0.3"/>
    <row r="392" ht="17.25" customHeight="1" x14ac:dyDescent="0.3"/>
    <row r="393" ht="17.25" customHeight="1" x14ac:dyDescent="0.3"/>
    <row r="394" ht="17.25" customHeight="1" x14ac:dyDescent="0.3"/>
    <row r="395" ht="17.25" customHeight="1" x14ac:dyDescent="0.3"/>
    <row r="396" ht="17.25" customHeight="1" x14ac:dyDescent="0.3"/>
    <row r="397" ht="17.25" customHeight="1" x14ac:dyDescent="0.3"/>
    <row r="398" ht="17.25" customHeight="1" x14ac:dyDescent="0.3"/>
    <row r="399" ht="17.25" customHeight="1" x14ac:dyDescent="0.3"/>
    <row r="400" ht="17.25" customHeight="1" x14ac:dyDescent="0.3"/>
    <row r="401" ht="17.25" customHeight="1" x14ac:dyDescent="0.3"/>
    <row r="402" ht="17.25" customHeight="1" x14ac:dyDescent="0.3"/>
    <row r="403" ht="17.25" customHeight="1" x14ac:dyDescent="0.3"/>
    <row r="404" ht="17.25" customHeight="1" x14ac:dyDescent="0.3"/>
    <row r="405" ht="17.25" customHeight="1" x14ac:dyDescent="0.3"/>
    <row r="406" ht="17.25" customHeight="1" x14ac:dyDescent="0.3"/>
    <row r="407" ht="17.25" customHeight="1" x14ac:dyDescent="0.3"/>
    <row r="408" ht="17.25" customHeight="1" x14ac:dyDescent="0.3"/>
    <row r="409" ht="17.25" customHeight="1" x14ac:dyDescent="0.3"/>
    <row r="410" ht="17.25" customHeight="1" x14ac:dyDescent="0.3"/>
    <row r="411" ht="17.25" customHeight="1" x14ac:dyDescent="0.3"/>
    <row r="412" ht="17.25" customHeight="1" x14ac:dyDescent="0.3"/>
    <row r="413" ht="17.25" customHeight="1" x14ac:dyDescent="0.3"/>
    <row r="414" ht="17.25" customHeight="1" x14ac:dyDescent="0.3"/>
    <row r="415" ht="17.25" customHeight="1" x14ac:dyDescent="0.3"/>
    <row r="416" ht="17.25" customHeight="1" x14ac:dyDescent="0.3"/>
    <row r="417" ht="17.25" customHeight="1" x14ac:dyDescent="0.3"/>
    <row r="418" ht="17.25" customHeight="1" x14ac:dyDescent="0.3"/>
    <row r="419" ht="17.25" customHeight="1" x14ac:dyDescent="0.3"/>
    <row r="420" ht="17.25" customHeight="1" x14ac:dyDescent="0.3"/>
    <row r="421" ht="17.25" customHeight="1" x14ac:dyDescent="0.3"/>
    <row r="422" ht="17.25" customHeight="1" x14ac:dyDescent="0.3"/>
    <row r="423" ht="17.25" customHeight="1" x14ac:dyDescent="0.3"/>
    <row r="424" ht="17.25" customHeight="1" x14ac:dyDescent="0.3"/>
    <row r="425" ht="17.25" customHeight="1" x14ac:dyDescent="0.3"/>
    <row r="426" ht="17.25" customHeight="1" x14ac:dyDescent="0.3"/>
    <row r="427" ht="17.25" customHeight="1" x14ac:dyDescent="0.3"/>
    <row r="428" ht="17.25" customHeight="1" x14ac:dyDescent="0.3"/>
    <row r="429" ht="17.25" customHeight="1" x14ac:dyDescent="0.3"/>
    <row r="430" ht="17.25" customHeight="1" x14ac:dyDescent="0.3"/>
    <row r="431" ht="17.25" customHeight="1" x14ac:dyDescent="0.3"/>
    <row r="432" ht="17.25" customHeight="1" x14ac:dyDescent="0.3"/>
    <row r="433" ht="17.25" customHeight="1" x14ac:dyDescent="0.3"/>
    <row r="434" ht="17.25" customHeight="1" x14ac:dyDescent="0.3"/>
    <row r="435" ht="17.25" customHeight="1" x14ac:dyDescent="0.3"/>
    <row r="436" ht="17.25" customHeight="1" x14ac:dyDescent="0.3"/>
    <row r="437" ht="17.25" customHeight="1" x14ac:dyDescent="0.3"/>
    <row r="438" ht="17.25" customHeight="1" x14ac:dyDescent="0.3"/>
    <row r="439" ht="17.25" customHeight="1" x14ac:dyDescent="0.3"/>
    <row r="440" ht="17.25" customHeight="1" x14ac:dyDescent="0.3"/>
    <row r="441" ht="17.25" customHeight="1" x14ac:dyDescent="0.3"/>
    <row r="442" ht="17.25" customHeight="1" x14ac:dyDescent="0.3"/>
    <row r="443" ht="17.25" customHeight="1" x14ac:dyDescent="0.3"/>
    <row r="444" ht="17.25" customHeight="1" x14ac:dyDescent="0.3"/>
    <row r="445" ht="17.25" customHeight="1" x14ac:dyDescent="0.3"/>
    <row r="446" ht="17.25" customHeight="1" x14ac:dyDescent="0.3"/>
    <row r="447" ht="17.25" customHeight="1" x14ac:dyDescent="0.3"/>
    <row r="448" ht="17.25" customHeight="1" x14ac:dyDescent="0.3"/>
    <row r="449" ht="17.25" customHeight="1" x14ac:dyDescent="0.3"/>
    <row r="450" ht="17.25" customHeight="1" x14ac:dyDescent="0.3"/>
    <row r="451" ht="17.25" customHeight="1" x14ac:dyDescent="0.3"/>
    <row r="452" ht="17.25" customHeight="1" x14ac:dyDescent="0.3"/>
    <row r="453" ht="17.25" customHeight="1" x14ac:dyDescent="0.3"/>
    <row r="454" ht="17.25" customHeight="1" x14ac:dyDescent="0.3"/>
    <row r="455" ht="17.25" customHeight="1" x14ac:dyDescent="0.3"/>
    <row r="456" ht="17.25" customHeight="1" x14ac:dyDescent="0.3"/>
    <row r="457" ht="17.25" customHeight="1" x14ac:dyDescent="0.3"/>
    <row r="458" ht="17.25" customHeight="1" x14ac:dyDescent="0.3"/>
    <row r="459" ht="17.25" customHeight="1" x14ac:dyDescent="0.3"/>
    <row r="460" ht="17.25" customHeight="1" x14ac:dyDescent="0.3"/>
    <row r="461" ht="17.25" customHeight="1" x14ac:dyDescent="0.3"/>
    <row r="462" ht="17.25" customHeight="1" x14ac:dyDescent="0.3"/>
    <row r="463" ht="17.25" customHeight="1" x14ac:dyDescent="0.3"/>
    <row r="464" ht="17.25" customHeight="1" x14ac:dyDescent="0.3"/>
    <row r="465" ht="17.25" customHeight="1" x14ac:dyDescent="0.3"/>
    <row r="466" ht="17.25" customHeight="1" x14ac:dyDescent="0.3"/>
    <row r="467" ht="17.25" customHeight="1" x14ac:dyDescent="0.3"/>
    <row r="468" ht="17.25" customHeight="1" x14ac:dyDescent="0.3"/>
    <row r="469" ht="17.25" customHeight="1" x14ac:dyDescent="0.3"/>
    <row r="470" ht="17.25" customHeight="1" x14ac:dyDescent="0.3"/>
    <row r="471" ht="17.25" customHeight="1" x14ac:dyDescent="0.3"/>
    <row r="472" ht="17.25" customHeight="1" x14ac:dyDescent="0.3"/>
    <row r="473" ht="17.25" customHeight="1" x14ac:dyDescent="0.3"/>
    <row r="474" ht="17.25" customHeight="1" x14ac:dyDescent="0.3"/>
    <row r="475" ht="17.25" customHeight="1" x14ac:dyDescent="0.3"/>
    <row r="476" ht="17.25" customHeight="1" x14ac:dyDescent="0.3"/>
    <row r="477" ht="17.25" customHeight="1" x14ac:dyDescent="0.3"/>
    <row r="478" ht="17.25" customHeight="1" x14ac:dyDescent="0.3"/>
    <row r="479" ht="17.25" customHeight="1" x14ac:dyDescent="0.3"/>
    <row r="480" ht="17.25" customHeight="1" x14ac:dyDescent="0.3"/>
    <row r="481" ht="17.25" customHeight="1" x14ac:dyDescent="0.3"/>
    <row r="482" ht="17.25" customHeight="1" x14ac:dyDescent="0.3"/>
    <row r="483" ht="17.25" customHeight="1" x14ac:dyDescent="0.3"/>
    <row r="484" ht="17.25" customHeight="1" x14ac:dyDescent="0.3"/>
    <row r="485" ht="17.25" customHeight="1" x14ac:dyDescent="0.3"/>
    <row r="486" ht="17.25" customHeight="1" x14ac:dyDescent="0.3"/>
    <row r="487" ht="17.25" customHeight="1" x14ac:dyDescent="0.3"/>
    <row r="488" ht="17.25" customHeight="1" x14ac:dyDescent="0.3"/>
    <row r="489" ht="17.25" customHeight="1" x14ac:dyDescent="0.3"/>
    <row r="490" ht="17.25" customHeight="1" x14ac:dyDescent="0.3"/>
    <row r="491" ht="17.25" customHeight="1" x14ac:dyDescent="0.3"/>
    <row r="492" ht="17.25" customHeight="1" x14ac:dyDescent="0.3"/>
    <row r="493" ht="17.25" customHeight="1" x14ac:dyDescent="0.3"/>
    <row r="494" ht="17.25" customHeight="1" x14ac:dyDescent="0.3"/>
    <row r="495" ht="17.25" customHeight="1" x14ac:dyDescent="0.3"/>
    <row r="496" ht="17.25" customHeight="1" x14ac:dyDescent="0.3"/>
    <row r="497" ht="17.25" customHeight="1" x14ac:dyDescent="0.3"/>
    <row r="498" ht="17.25" customHeight="1" x14ac:dyDescent="0.3"/>
    <row r="499" ht="17.25" customHeight="1" x14ac:dyDescent="0.3"/>
    <row r="500" ht="17.25" customHeight="1" x14ac:dyDescent="0.3"/>
    <row r="501" ht="17.25" customHeight="1" x14ac:dyDescent="0.3"/>
    <row r="502" ht="17.25" customHeight="1" x14ac:dyDescent="0.3"/>
  </sheetData>
  <pageMargins left="0.7" right="0.7" top="0.75" bottom="0.75" header="0.3" footer="0.3"/>
  <pageSetup scale="96" fitToHeight="0" orientation="portrait" verticalDpi="0"/>
  <drawing r:id="rId1"/>
  <tableParts count="3">
    <tablePart r:id="rId2"/>
    <tablePart r:id="rId3"/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B15"/>
  <sheetViews>
    <sheetView tabSelected="1" workbookViewId="0">
      <selection activeCell="B4" sqref="B4"/>
    </sheetView>
  </sheetViews>
  <sheetFormatPr baseColWidth="10" defaultRowHeight="15" x14ac:dyDescent="0.3"/>
  <cols>
    <col min="1" max="1" width="17.28515625" bestFit="1" customWidth="1"/>
    <col min="2" max="54" width="2.7109375" customWidth="1"/>
  </cols>
  <sheetData>
    <row r="2" spans="1:54" ht="15.75" thickBot="1" x14ac:dyDescent="0.35">
      <c r="A2" t="s">
        <v>57</v>
      </c>
      <c r="B2" s="108" t="str">
        <f>CONCATENATE("NUMEROS DE SEMAINE DE L'ANNEE ",'Calendar View'!AN5)</f>
        <v>NUMEROS DE SEMAINE DE L'ANNEE 2017</v>
      </c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08"/>
      <c r="AF2" s="108"/>
      <c r="AG2" s="108"/>
      <c r="AH2" s="108"/>
      <c r="AI2" s="108"/>
      <c r="AJ2" s="108"/>
      <c r="AK2" s="108"/>
      <c r="AL2" s="108"/>
      <c r="AM2" s="108"/>
      <c r="AN2" s="108"/>
      <c r="AO2" s="108"/>
      <c r="AP2" s="108"/>
      <c r="AQ2" s="108"/>
      <c r="AR2" s="108"/>
      <c r="AS2" s="108"/>
      <c r="AT2" s="108"/>
      <c r="AU2" s="108"/>
      <c r="AV2" s="108"/>
      <c r="AW2" s="108"/>
      <c r="AX2" s="108"/>
      <c r="AY2" s="108"/>
      <c r="AZ2" s="108"/>
      <c r="BA2" s="108"/>
      <c r="BB2" s="108"/>
    </row>
    <row r="3" spans="1:54" x14ac:dyDescent="0.3">
      <c r="A3" s="71"/>
      <c r="B3" s="72">
        <v>1</v>
      </c>
      <c r="C3" s="72">
        <v>2</v>
      </c>
      <c r="D3" s="72">
        <v>3</v>
      </c>
      <c r="E3" s="72">
        <v>4</v>
      </c>
      <c r="F3" s="72">
        <v>5</v>
      </c>
      <c r="G3" s="72">
        <v>6</v>
      </c>
      <c r="H3" s="72">
        <v>7</v>
      </c>
      <c r="I3" s="72">
        <v>8</v>
      </c>
      <c r="J3" s="72">
        <v>9</v>
      </c>
      <c r="K3" s="72">
        <v>10</v>
      </c>
      <c r="L3" s="72">
        <v>11</v>
      </c>
      <c r="M3" s="72">
        <v>12</v>
      </c>
      <c r="N3" s="72">
        <v>13</v>
      </c>
      <c r="O3" s="72">
        <v>14</v>
      </c>
      <c r="P3" s="72">
        <v>15</v>
      </c>
      <c r="Q3" s="72">
        <v>16</v>
      </c>
      <c r="R3" s="72">
        <v>17</v>
      </c>
      <c r="S3" s="72">
        <v>18</v>
      </c>
      <c r="T3" s="72">
        <v>19</v>
      </c>
      <c r="U3" s="72">
        <v>20</v>
      </c>
      <c r="V3" s="72">
        <v>21</v>
      </c>
      <c r="W3" s="72">
        <v>22</v>
      </c>
      <c r="X3" s="72">
        <v>23</v>
      </c>
      <c r="Y3" s="72">
        <v>24</v>
      </c>
      <c r="Z3" s="72">
        <v>25</v>
      </c>
      <c r="AA3" s="72">
        <v>26</v>
      </c>
      <c r="AB3" s="72">
        <v>27</v>
      </c>
      <c r="AC3" s="72">
        <v>28</v>
      </c>
      <c r="AD3" s="72">
        <v>29</v>
      </c>
      <c r="AE3" s="72">
        <v>30</v>
      </c>
      <c r="AF3" s="72">
        <v>31</v>
      </c>
      <c r="AG3" s="72">
        <v>32</v>
      </c>
      <c r="AH3" s="72">
        <v>33</v>
      </c>
      <c r="AI3" s="72">
        <v>34</v>
      </c>
      <c r="AJ3" s="72">
        <v>35</v>
      </c>
      <c r="AK3" s="72">
        <v>36</v>
      </c>
      <c r="AL3" s="72">
        <v>37</v>
      </c>
      <c r="AM3" s="72">
        <v>38</v>
      </c>
      <c r="AN3" s="72">
        <v>39</v>
      </c>
      <c r="AO3" s="72">
        <v>40</v>
      </c>
      <c r="AP3" s="72">
        <v>41</v>
      </c>
      <c r="AQ3" s="72">
        <v>42</v>
      </c>
      <c r="AR3" s="72">
        <v>43</v>
      </c>
      <c r="AS3" s="72">
        <v>44</v>
      </c>
      <c r="AT3" s="72">
        <v>45</v>
      </c>
      <c r="AU3" s="72">
        <v>46</v>
      </c>
      <c r="AV3" s="72">
        <v>47</v>
      </c>
      <c r="AW3" s="72">
        <v>48</v>
      </c>
      <c r="AX3" s="72">
        <v>49</v>
      </c>
      <c r="AY3" s="72">
        <v>50</v>
      </c>
      <c r="AZ3" s="72">
        <v>51</v>
      </c>
      <c r="BA3" s="72">
        <v>52</v>
      </c>
      <c r="BB3" s="73">
        <v>53</v>
      </c>
    </row>
    <row r="4" spans="1:54" x14ac:dyDescent="0.3">
      <c r="A4" s="74" t="str">
        <f>Settings!B4</f>
        <v>Lachapelle, Sylvain</v>
      </c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5"/>
      <c r="AO4" s="75"/>
      <c r="AP4" s="75"/>
      <c r="AQ4" s="75"/>
      <c r="AR4" s="75"/>
      <c r="AS4" s="75"/>
      <c r="AT4" s="75"/>
      <c r="AU4" s="75"/>
      <c r="AV4" s="75"/>
      <c r="AW4" s="75"/>
      <c r="AX4" s="75"/>
      <c r="AY4" s="75"/>
      <c r="AZ4" s="75"/>
      <c r="BA4" s="75"/>
      <c r="BB4" s="76"/>
    </row>
    <row r="5" spans="1:54" x14ac:dyDescent="0.3">
      <c r="A5" s="74" t="str">
        <f>Settings!B5</f>
        <v>Morin, Benoit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5"/>
      <c r="AG5" s="75"/>
      <c r="AH5" s="75"/>
      <c r="AI5" s="75"/>
      <c r="AJ5" s="75"/>
      <c r="AK5" s="75"/>
      <c r="AL5" s="75"/>
      <c r="AM5" s="75"/>
      <c r="AN5" s="75"/>
      <c r="AO5" s="75"/>
      <c r="AP5" s="75"/>
      <c r="AQ5" s="75"/>
      <c r="AR5" s="75"/>
      <c r="AS5" s="75"/>
      <c r="AT5" s="75"/>
      <c r="AU5" s="75"/>
      <c r="AV5" s="75"/>
      <c r="AW5" s="75"/>
      <c r="AX5" s="75"/>
      <c r="AY5" s="75"/>
      <c r="AZ5" s="75"/>
      <c r="BA5" s="75"/>
      <c r="BB5" s="76"/>
    </row>
    <row r="6" spans="1:54" x14ac:dyDescent="0.3">
      <c r="A6" s="74" t="str">
        <f>Settings!B6</f>
        <v>Normandin, Patrick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  <c r="AK6" s="75"/>
      <c r="AL6" s="75"/>
      <c r="AM6" s="75"/>
      <c r="AN6" s="75"/>
      <c r="AO6" s="75"/>
      <c r="AP6" s="75"/>
      <c r="AQ6" s="75"/>
      <c r="AR6" s="75"/>
      <c r="AS6" s="75"/>
      <c r="AT6" s="75"/>
      <c r="AU6" s="75"/>
      <c r="AV6" s="75"/>
      <c r="AW6" s="75"/>
      <c r="AX6" s="75"/>
      <c r="AY6" s="75"/>
      <c r="AZ6" s="75"/>
      <c r="BA6" s="75"/>
      <c r="BB6" s="76"/>
    </row>
    <row r="7" spans="1:54" x14ac:dyDescent="0.3">
      <c r="A7" s="74" t="str">
        <f>Settings!B7</f>
        <v>Binette, Daniel</v>
      </c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  <c r="T7" s="75"/>
      <c r="U7" s="75"/>
      <c r="V7" s="75"/>
      <c r="W7" s="75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75"/>
      <c r="AI7" s="75"/>
      <c r="AJ7" s="75"/>
      <c r="AK7" s="75"/>
      <c r="AL7" s="75"/>
      <c r="AM7" s="75"/>
      <c r="AN7" s="75"/>
      <c r="AO7" s="75"/>
      <c r="AP7" s="75"/>
      <c r="AQ7" s="75"/>
      <c r="AR7" s="75"/>
      <c r="AS7" s="75"/>
      <c r="AT7" s="75"/>
      <c r="AU7" s="75"/>
      <c r="AV7" s="75"/>
      <c r="AW7" s="75"/>
      <c r="AX7" s="75"/>
      <c r="AY7" s="75"/>
      <c r="AZ7" s="75"/>
      <c r="BA7" s="75"/>
      <c r="BB7" s="76"/>
    </row>
    <row r="8" spans="1:54" x14ac:dyDescent="0.3">
      <c r="A8" s="74" t="str">
        <f>Settings!B8</f>
        <v>Bruyere, Rolland</v>
      </c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  <c r="P8" s="75"/>
      <c r="Q8" s="75"/>
      <c r="R8" s="75"/>
      <c r="S8" s="75"/>
      <c r="T8" s="75"/>
      <c r="U8" s="75"/>
      <c r="V8" s="75"/>
      <c r="W8" s="75"/>
      <c r="X8" s="75"/>
      <c r="Y8" s="75"/>
      <c r="Z8" s="75"/>
      <c r="AA8" s="75"/>
      <c r="AB8" s="75"/>
      <c r="AC8" s="75"/>
      <c r="AD8" s="75"/>
      <c r="AE8" s="75"/>
      <c r="AF8" s="75"/>
      <c r="AG8" s="75"/>
      <c r="AH8" s="75"/>
      <c r="AI8" s="75"/>
      <c r="AJ8" s="75"/>
      <c r="AK8" s="75"/>
      <c r="AL8" s="75"/>
      <c r="AM8" s="75"/>
      <c r="AN8" s="75"/>
      <c r="AO8" s="75"/>
      <c r="AP8" s="75"/>
      <c r="AQ8" s="75"/>
      <c r="AR8" s="75"/>
      <c r="AS8" s="75"/>
      <c r="AT8" s="75"/>
      <c r="AU8" s="75"/>
      <c r="AV8" s="75"/>
      <c r="AW8" s="75"/>
      <c r="AX8" s="75"/>
      <c r="AY8" s="75"/>
      <c r="AZ8" s="75"/>
      <c r="BA8" s="75"/>
      <c r="BB8" s="76"/>
    </row>
    <row r="9" spans="1:54" x14ac:dyDescent="0.3">
      <c r="A9" s="74" t="str">
        <f>Settings!B9</f>
        <v>Spano, Domenico</v>
      </c>
      <c r="B9" s="75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5"/>
      <c r="O9" s="75"/>
      <c r="P9" s="75"/>
      <c r="Q9" s="75"/>
      <c r="R9" s="75"/>
      <c r="S9" s="75"/>
      <c r="T9" s="75"/>
      <c r="U9" s="75"/>
      <c r="V9" s="75"/>
      <c r="W9" s="75"/>
      <c r="X9" s="75"/>
      <c r="Y9" s="75"/>
      <c r="Z9" s="75"/>
      <c r="AA9" s="75"/>
      <c r="AB9" s="75"/>
      <c r="AC9" s="75"/>
      <c r="AD9" s="75"/>
      <c r="AE9" s="75"/>
      <c r="AF9" s="75"/>
      <c r="AG9" s="75"/>
      <c r="AH9" s="75"/>
      <c r="AI9" s="75"/>
      <c r="AJ9" s="75"/>
      <c r="AK9" s="75"/>
      <c r="AL9" s="75"/>
      <c r="AM9" s="75"/>
      <c r="AN9" s="75"/>
      <c r="AO9" s="75"/>
      <c r="AP9" s="75"/>
      <c r="AQ9" s="75"/>
      <c r="AR9" s="75"/>
      <c r="AS9" s="75"/>
      <c r="AT9" s="75"/>
      <c r="AU9" s="75"/>
      <c r="AV9" s="75"/>
      <c r="AW9" s="75"/>
      <c r="AX9" s="75"/>
      <c r="AY9" s="75"/>
      <c r="AZ9" s="75"/>
      <c r="BA9" s="75"/>
      <c r="BB9" s="76"/>
    </row>
    <row r="10" spans="1:54" x14ac:dyDescent="0.3">
      <c r="A10" s="74" t="str">
        <f>Settings!B10</f>
        <v>Richer, Claudine</v>
      </c>
      <c r="B10" s="75"/>
      <c r="C10" s="7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75"/>
      <c r="AJ10" s="75"/>
      <c r="AK10" s="75"/>
      <c r="AL10" s="75"/>
      <c r="AM10" s="75"/>
      <c r="AN10" s="75"/>
      <c r="AO10" s="75"/>
      <c r="AP10" s="75"/>
      <c r="AQ10" s="75"/>
      <c r="AR10" s="75"/>
      <c r="AS10" s="75"/>
      <c r="AT10" s="75"/>
      <c r="AU10" s="75"/>
      <c r="AV10" s="75"/>
      <c r="AW10" s="75"/>
      <c r="AX10" s="75"/>
      <c r="AY10" s="75"/>
      <c r="AZ10" s="75"/>
      <c r="BA10" s="75"/>
      <c r="BB10" s="76"/>
    </row>
    <row r="11" spans="1:54" x14ac:dyDescent="0.3">
      <c r="A11" s="74" t="str">
        <f>Settings!B11</f>
        <v>Thériault, Marcel</v>
      </c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  <c r="Z11" s="75"/>
      <c r="AA11" s="75"/>
      <c r="AB11" s="75"/>
      <c r="AC11" s="75"/>
      <c r="AD11" s="75"/>
      <c r="AE11" s="75"/>
      <c r="AF11" s="75"/>
      <c r="AG11" s="75"/>
      <c r="AH11" s="75"/>
      <c r="AI11" s="75"/>
      <c r="AJ11" s="75"/>
      <c r="AK11" s="75"/>
      <c r="AL11" s="75"/>
      <c r="AM11" s="75"/>
      <c r="AN11" s="75"/>
      <c r="AO11" s="75"/>
      <c r="AP11" s="75"/>
      <c r="AQ11" s="75"/>
      <c r="AR11" s="75"/>
      <c r="AS11" s="75"/>
      <c r="AT11" s="75"/>
      <c r="AU11" s="75"/>
      <c r="AV11" s="75"/>
      <c r="AW11" s="75"/>
      <c r="AX11" s="75"/>
      <c r="AY11" s="75"/>
      <c r="AZ11" s="75"/>
      <c r="BA11" s="75"/>
      <c r="BB11" s="76"/>
    </row>
    <row r="12" spans="1:54" x14ac:dyDescent="0.3">
      <c r="A12" s="74" t="str">
        <f>Settings!B12</f>
        <v>Milette, Mario</v>
      </c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5"/>
      <c r="V12" s="75"/>
      <c r="W12" s="75"/>
      <c r="X12" s="75"/>
      <c r="Y12" s="75"/>
      <c r="Z12" s="75"/>
      <c r="AA12" s="75"/>
      <c r="AB12" s="75"/>
      <c r="AC12" s="75"/>
      <c r="AD12" s="75"/>
      <c r="AE12" s="75"/>
      <c r="AF12" s="75"/>
      <c r="AG12" s="75"/>
      <c r="AH12" s="75"/>
      <c r="AI12" s="75"/>
      <c r="AJ12" s="75"/>
      <c r="AK12" s="75"/>
      <c r="AL12" s="75"/>
      <c r="AM12" s="75"/>
      <c r="AN12" s="75"/>
      <c r="AO12" s="75"/>
      <c r="AP12" s="75"/>
      <c r="AQ12" s="75"/>
      <c r="AR12" s="75"/>
      <c r="AS12" s="75"/>
      <c r="AT12" s="75"/>
      <c r="AU12" s="75"/>
      <c r="AV12" s="75"/>
      <c r="AW12" s="75"/>
      <c r="AX12" s="75"/>
      <c r="AY12" s="75"/>
      <c r="AZ12" s="75"/>
      <c r="BA12" s="75"/>
      <c r="BB12" s="76"/>
    </row>
    <row r="13" spans="1:54" x14ac:dyDescent="0.3">
      <c r="A13" s="74" t="str">
        <f>Settings!B13</f>
        <v>L'Africain, Luc</v>
      </c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5"/>
      <c r="V13" s="75"/>
      <c r="W13" s="75"/>
      <c r="X13" s="75"/>
      <c r="Y13" s="75"/>
      <c r="Z13" s="75"/>
      <c r="AA13" s="75"/>
      <c r="AB13" s="75"/>
      <c r="AC13" s="75"/>
      <c r="AD13" s="75"/>
      <c r="AE13" s="75"/>
      <c r="AF13" s="75"/>
      <c r="AG13" s="75"/>
      <c r="AH13" s="75"/>
      <c r="AI13" s="75"/>
      <c r="AJ13" s="75"/>
      <c r="AK13" s="75"/>
      <c r="AL13" s="75"/>
      <c r="AM13" s="75"/>
      <c r="AN13" s="75"/>
      <c r="AO13" s="75"/>
      <c r="AP13" s="75"/>
      <c r="AQ13" s="75"/>
      <c r="AR13" s="75"/>
      <c r="AS13" s="75"/>
      <c r="AT13" s="75"/>
      <c r="AU13" s="75"/>
      <c r="AV13" s="75"/>
      <c r="AW13" s="75"/>
      <c r="AX13" s="75"/>
      <c r="AY13" s="75"/>
      <c r="AZ13" s="75"/>
      <c r="BA13" s="75"/>
      <c r="BB13" s="76"/>
    </row>
    <row r="14" spans="1:54" x14ac:dyDescent="0.3">
      <c r="A14" s="74" t="str">
        <f>Settings!B14</f>
        <v>Martin, Pierre</v>
      </c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5"/>
      <c r="O14" s="75"/>
      <c r="P14" s="75"/>
      <c r="Q14" s="75"/>
      <c r="R14" s="75"/>
      <c r="S14" s="75"/>
      <c r="T14" s="75"/>
      <c r="U14" s="75"/>
      <c r="V14" s="75"/>
      <c r="W14" s="75"/>
      <c r="X14" s="75"/>
      <c r="Y14" s="75"/>
      <c r="Z14" s="75"/>
      <c r="AA14" s="75"/>
      <c r="AB14" s="75"/>
      <c r="AC14" s="75"/>
      <c r="AD14" s="75"/>
      <c r="AE14" s="75"/>
      <c r="AF14" s="75"/>
      <c r="AG14" s="75"/>
      <c r="AH14" s="75"/>
      <c r="AI14" s="75"/>
      <c r="AJ14" s="75"/>
      <c r="AK14" s="75"/>
      <c r="AL14" s="75"/>
      <c r="AM14" s="75"/>
      <c r="AN14" s="75"/>
      <c r="AO14" s="75"/>
      <c r="AP14" s="75"/>
      <c r="AQ14" s="75"/>
      <c r="AR14" s="75"/>
      <c r="AS14" s="75"/>
      <c r="AT14" s="75"/>
      <c r="AU14" s="75"/>
      <c r="AV14" s="75"/>
      <c r="AW14" s="75"/>
      <c r="AX14" s="75"/>
      <c r="AY14" s="75"/>
      <c r="AZ14" s="75"/>
      <c r="BA14" s="75"/>
      <c r="BB14" s="76"/>
    </row>
    <row r="15" spans="1:54" ht="15.75" thickBot="1" x14ac:dyDescent="0.35">
      <c r="A15" s="77" t="str">
        <f>Settings!B15</f>
        <v>Gosselin, Francois</v>
      </c>
      <c r="B15" s="78"/>
      <c r="C15" s="78"/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9"/>
    </row>
  </sheetData>
  <mergeCells count="1">
    <mergeCell ref="B2:BB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C35"/>
  <sheetViews>
    <sheetView showGridLines="0" topLeftCell="B1" zoomScale="90" zoomScaleNormal="90" workbookViewId="0">
      <selection activeCell="G10" sqref="G10"/>
    </sheetView>
  </sheetViews>
  <sheetFormatPr baseColWidth="10" defaultColWidth="9.140625" defaultRowHeight="12.75" x14ac:dyDescent="0.2"/>
  <cols>
    <col min="1" max="1" width="10.7109375" style="109" bestFit="1" customWidth="1"/>
    <col min="2" max="32" width="6.7109375" style="109" bestFit="1" customWidth="1"/>
    <col min="33" max="256" width="9.140625" style="109"/>
    <col min="257" max="257" width="10.7109375" style="109" bestFit="1" customWidth="1"/>
    <col min="258" max="288" width="6.7109375" style="109" bestFit="1" customWidth="1"/>
    <col min="289" max="512" width="9.140625" style="109"/>
    <col min="513" max="513" width="10.7109375" style="109" bestFit="1" customWidth="1"/>
    <col min="514" max="544" width="6.7109375" style="109" bestFit="1" customWidth="1"/>
    <col min="545" max="768" width="9.140625" style="109"/>
    <col min="769" max="769" width="10.7109375" style="109" bestFit="1" customWidth="1"/>
    <col min="770" max="800" width="6.7109375" style="109" bestFit="1" customWidth="1"/>
    <col min="801" max="1024" width="9.140625" style="109"/>
    <col min="1025" max="1025" width="10.7109375" style="109" bestFit="1" customWidth="1"/>
    <col min="1026" max="1056" width="6.7109375" style="109" bestFit="1" customWidth="1"/>
    <col min="1057" max="1280" width="9.140625" style="109"/>
    <col min="1281" max="1281" width="10.7109375" style="109" bestFit="1" customWidth="1"/>
    <col min="1282" max="1312" width="6.7109375" style="109" bestFit="1" customWidth="1"/>
    <col min="1313" max="1536" width="9.140625" style="109"/>
    <col min="1537" max="1537" width="10.7109375" style="109" bestFit="1" customWidth="1"/>
    <col min="1538" max="1568" width="6.7109375" style="109" bestFit="1" customWidth="1"/>
    <col min="1569" max="1792" width="9.140625" style="109"/>
    <col min="1793" max="1793" width="10.7109375" style="109" bestFit="1" customWidth="1"/>
    <col min="1794" max="1824" width="6.7109375" style="109" bestFit="1" customWidth="1"/>
    <col min="1825" max="2048" width="9.140625" style="109"/>
    <col min="2049" max="2049" width="10.7109375" style="109" bestFit="1" customWidth="1"/>
    <col min="2050" max="2080" width="6.7109375" style="109" bestFit="1" customWidth="1"/>
    <col min="2081" max="2304" width="9.140625" style="109"/>
    <col min="2305" max="2305" width="10.7109375" style="109" bestFit="1" customWidth="1"/>
    <col min="2306" max="2336" width="6.7109375" style="109" bestFit="1" customWidth="1"/>
    <col min="2337" max="2560" width="9.140625" style="109"/>
    <col min="2561" max="2561" width="10.7109375" style="109" bestFit="1" customWidth="1"/>
    <col min="2562" max="2592" width="6.7109375" style="109" bestFit="1" customWidth="1"/>
    <col min="2593" max="2816" width="9.140625" style="109"/>
    <col min="2817" max="2817" width="10.7109375" style="109" bestFit="1" customWidth="1"/>
    <col min="2818" max="2848" width="6.7109375" style="109" bestFit="1" customWidth="1"/>
    <col min="2849" max="3072" width="9.140625" style="109"/>
    <col min="3073" max="3073" width="10.7109375" style="109" bestFit="1" customWidth="1"/>
    <col min="3074" max="3104" width="6.7109375" style="109" bestFit="1" customWidth="1"/>
    <col min="3105" max="3328" width="9.140625" style="109"/>
    <col min="3329" max="3329" width="10.7109375" style="109" bestFit="1" customWidth="1"/>
    <col min="3330" max="3360" width="6.7109375" style="109" bestFit="1" customWidth="1"/>
    <col min="3361" max="3584" width="9.140625" style="109"/>
    <col min="3585" max="3585" width="10.7109375" style="109" bestFit="1" customWidth="1"/>
    <col min="3586" max="3616" width="6.7109375" style="109" bestFit="1" customWidth="1"/>
    <col min="3617" max="3840" width="9.140625" style="109"/>
    <col min="3841" max="3841" width="10.7109375" style="109" bestFit="1" customWidth="1"/>
    <col min="3842" max="3872" width="6.7109375" style="109" bestFit="1" customWidth="1"/>
    <col min="3873" max="4096" width="9.140625" style="109"/>
    <col min="4097" max="4097" width="10.7109375" style="109" bestFit="1" customWidth="1"/>
    <col min="4098" max="4128" width="6.7109375" style="109" bestFit="1" customWidth="1"/>
    <col min="4129" max="4352" width="9.140625" style="109"/>
    <col min="4353" max="4353" width="10.7109375" style="109" bestFit="1" customWidth="1"/>
    <col min="4354" max="4384" width="6.7109375" style="109" bestFit="1" customWidth="1"/>
    <col min="4385" max="4608" width="9.140625" style="109"/>
    <col min="4609" max="4609" width="10.7109375" style="109" bestFit="1" customWidth="1"/>
    <col min="4610" max="4640" width="6.7109375" style="109" bestFit="1" customWidth="1"/>
    <col min="4641" max="4864" width="9.140625" style="109"/>
    <col min="4865" max="4865" width="10.7109375" style="109" bestFit="1" customWidth="1"/>
    <col min="4866" max="4896" width="6.7109375" style="109" bestFit="1" customWidth="1"/>
    <col min="4897" max="5120" width="9.140625" style="109"/>
    <col min="5121" max="5121" width="10.7109375" style="109" bestFit="1" customWidth="1"/>
    <col min="5122" max="5152" width="6.7109375" style="109" bestFit="1" customWidth="1"/>
    <col min="5153" max="5376" width="9.140625" style="109"/>
    <col min="5377" max="5377" width="10.7109375" style="109" bestFit="1" customWidth="1"/>
    <col min="5378" max="5408" width="6.7109375" style="109" bestFit="1" customWidth="1"/>
    <col min="5409" max="5632" width="9.140625" style="109"/>
    <col min="5633" max="5633" width="10.7109375" style="109" bestFit="1" customWidth="1"/>
    <col min="5634" max="5664" width="6.7109375" style="109" bestFit="1" customWidth="1"/>
    <col min="5665" max="5888" width="9.140625" style="109"/>
    <col min="5889" max="5889" width="10.7109375" style="109" bestFit="1" customWidth="1"/>
    <col min="5890" max="5920" width="6.7109375" style="109" bestFit="1" customWidth="1"/>
    <col min="5921" max="6144" width="9.140625" style="109"/>
    <col min="6145" max="6145" width="10.7109375" style="109" bestFit="1" customWidth="1"/>
    <col min="6146" max="6176" width="6.7109375" style="109" bestFit="1" customWidth="1"/>
    <col min="6177" max="6400" width="9.140625" style="109"/>
    <col min="6401" max="6401" width="10.7109375" style="109" bestFit="1" customWidth="1"/>
    <col min="6402" max="6432" width="6.7109375" style="109" bestFit="1" customWidth="1"/>
    <col min="6433" max="6656" width="9.140625" style="109"/>
    <col min="6657" max="6657" width="10.7109375" style="109" bestFit="1" customWidth="1"/>
    <col min="6658" max="6688" width="6.7109375" style="109" bestFit="1" customWidth="1"/>
    <col min="6689" max="6912" width="9.140625" style="109"/>
    <col min="6913" max="6913" width="10.7109375" style="109" bestFit="1" customWidth="1"/>
    <col min="6914" max="6944" width="6.7109375" style="109" bestFit="1" customWidth="1"/>
    <col min="6945" max="7168" width="9.140625" style="109"/>
    <col min="7169" max="7169" width="10.7109375" style="109" bestFit="1" customWidth="1"/>
    <col min="7170" max="7200" width="6.7109375" style="109" bestFit="1" customWidth="1"/>
    <col min="7201" max="7424" width="9.140625" style="109"/>
    <col min="7425" max="7425" width="10.7109375" style="109" bestFit="1" customWidth="1"/>
    <col min="7426" max="7456" width="6.7109375" style="109" bestFit="1" customWidth="1"/>
    <col min="7457" max="7680" width="9.140625" style="109"/>
    <col min="7681" max="7681" width="10.7109375" style="109" bestFit="1" customWidth="1"/>
    <col min="7682" max="7712" width="6.7109375" style="109" bestFit="1" customWidth="1"/>
    <col min="7713" max="7936" width="9.140625" style="109"/>
    <col min="7937" max="7937" width="10.7109375" style="109" bestFit="1" customWidth="1"/>
    <col min="7938" max="7968" width="6.7109375" style="109" bestFit="1" customWidth="1"/>
    <col min="7969" max="8192" width="9.140625" style="109"/>
    <col min="8193" max="8193" width="10.7109375" style="109" bestFit="1" customWidth="1"/>
    <col min="8194" max="8224" width="6.7109375" style="109" bestFit="1" customWidth="1"/>
    <col min="8225" max="8448" width="9.140625" style="109"/>
    <col min="8449" max="8449" width="10.7109375" style="109" bestFit="1" customWidth="1"/>
    <col min="8450" max="8480" width="6.7109375" style="109" bestFit="1" customWidth="1"/>
    <col min="8481" max="8704" width="9.140625" style="109"/>
    <col min="8705" max="8705" width="10.7109375" style="109" bestFit="1" customWidth="1"/>
    <col min="8706" max="8736" width="6.7109375" style="109" bestFit="1" customWidth="1"/>
    <col min="8737" max="8960" width="9.140625" style="109"/>
    <col min="8961" max="8961" width="10.7109375" style="109" bestFit="1" customWidth="1"/>
    <col min="8962" max="8992" width="6.7109375" style="109" bestFit="1" customWidth="1"/>
    <col min="8993" max="9216" width="9.140625" style="109"/>
    <col min="9217" max="9217" width="10.7109375" style="109" bestFit="1" customWidth="1"/>
    <col min="9218" max="9248" width="6.7109375" style="109" bestFit="1" customWidth="1"/>
    <col min="9249" max="9472" width="9.140625" style="109"/>
    <col min="9473" max="9473" width="10.7109375" style="109" bestFit="1" customWidth="1"/>
    <col min="9474" max="9504" width="6.7109375" style="109" bestFit="1" customWidth="1"/>
    <col min="9505" max="9728" width="9.140625" style="109"/>
    <col min="9729" max="9729" width="10.7109375" style="109" bestFit="1" customWidth="1"/>
    <col min="9730" max="9760" width="6.7109375" style="109" bestFit="1" customWidth="1"/>
    <col min="9761" max="9984" width="9.140625" style="109"/>
    <col min="9985" max="9985" width="10.7109375" style="109" bestFit="1" customWidth="1"/>
    <col min="9986" max="10016" width="6.7109375" style="109" bestFit="1" customWidth="1"/>
    <col min="10017" max="10240" width="9.140625" style="109"/>
    <col min="10241" max="10241" width="10.7109375" style="109" bestFit="1" customWidth="1"/>
    <col min="10242" max="10272" width="6.7109375" style="109" bestFit="1" customWidth="1"/>
    <col min="10273" max="10496" width="9.140625" style="109"/>
    <col min="10497" max="10497" width="10.7109375" style="109" bestFit="1" customWidth="1"/>
    <col min="10498" max="10528" width="6.7109375" style="109" bestFit="1" customWidth="1"/>
    <col min="10529" max="10752" width="9.140625" style="109"/>
    <col min="10753" max="10753" width="10.7109375" style="109" bestFit="1" customWidth="1"/>
    <col min="10754" max="10784" width="6.7109375" style="109" bestFit="1" customWidth="1"/>
    <col min="10785" max="11008" width="9.140625" style="109"/>
    <col min="11009" max="11009" width="10.7109375" style="109" bestFit="1" customWidth="1"/>
    <col min="11010" max="11040" width="6.7109375" style="109" bestFit="1" customWidth="1"/>
    <col min="11041" max="11264" width="9.140625" style="109"/>
    <col min="11265" max="11265" width="10.7109375" style="109" bestFit="1" customWidth="1"/>
    <col min="11266" max="11296" width="6.7109375" style="109" bestFit="1" customWidth="1"/>
    <col min="11297" max="11520" width="9.140625" style="109"/>
    <col min="11521" max="11521" width="10.7109375" style="109" bestFit="1" customWidth="1"/>
    <col min="11522" max="11552" width="6.7109375" style="109" bestFit="1" customWidth="1"/>
    <col min="11553" max="11776" width="9.140625" style="109"/>
    <col min="11777" max="11777" width="10.7109375" style="109" bestFit="1" customWidth="1"/>
    <col min="11778" max="11808" width="6.7109375" style="109" bestFit="1" customWidth="1"/>
    <col min="11809" max="12032" width="9.140625" style="109"/>
    <col min="12033" max="12033" width="10.7109375" style="109" bestFit="1" customWidth="1"/>
    <col min="12034" max="12064" width="6.7109375" style="109" bestFit="1" customWidth="1"/>
    <col min="12065" max="12288" width="9.140625" style="109"/>
    <col min="12289" max="12289" width="10.7109375" style="109" bestFit="1" customWidth="1"/>
    <col min="12290" max="12320" width="6.7109375" style="109" bestFit="1" customWidth="1"/>
    <col min="12321" max="12544" width="9.140625" style="109"/>
    <col min="12545" max="12545" width="10.7109375" style="109" bestFit="1" customWidth="1"/>
    <col min="12546" max="12576" width="6.7109375" style="109" bestFit="1" customWidth="1"/>
    <col min="12577" max="12800" width="9.140625" style="109"/>
    <col min="12801" max="12801" width="10.7109375" style="109" bestFit="1" customWidth="1"/>
    <col min="12802" max="12832" width="6.7109375" style="109" bestFit="1" customWidth="1"/>
    <col min="12833" max="13056" width="9.140625" style="109"/>
    <col min="13057" max="13057" width="10.7109375" style="109" bestFit="1" customWidth="1"/>
    <col min="13058" max="13088" width="6.7109375" style="109" bestFit="1" customWidth="1"/>
    <col min="13089" max="13312" width="9.140625" style="109"/>
    <col min="13313" max="13313" width="10.7109375" style="109" bestFit="1" customWidth="1"/>
    <col min="13314" max="13344" width="6.7109375" style="109" bestFit="1" customWidth="1"/>
    <col min="13345" max="13568" width="9.140625" style="109"/>
    <col min="13569" max="13569" width="10.7109375" style="109" bestFit="1" customWidth="1"/>
    <col min="13570" max="13600" width="6.7109375" style="109" bestFit="1" customWidth="1"/>
    <col min="13601" max="13824" width="9.140625" style="109"/>
    <col min="13825" max="13825" width="10.7109375" style="109" bestFit="1" customWidth="1"/>
    <col min="13826" max="13856" width="6.7109375" style="109" bestFit="1" customWidth="1"/>
    <col min="13857" max="14080" width="9.140625" style="109"/>
    <col min="14081" max="14081" width="10.7109375" style="109" bestFit="1" customWidth="1"/>
    <col min="14082" max="14112" width="6.7109375" style="109" bestFit="1" customWidth="1"/>
    <col min="14113" max="14336" width="9.140625" style="109"/>
    <col min="14337" max="14337" width="10.7109375" style="109" bestFit="1" customWidth="1"/>
    <col min="14338" max="14368" width="6.7109375" style="109" bestFit="1" customWidth="1"/>
    <col min="14369" max="14592" width="9.140625" style="109"/>
    <col min="14593" max="14593" width="10.7109375" style="109" bestFit="1" customWidth="1"/>
    <col min="14594" max="14624" width="6.7109375" style="109" bestFit="1" customWidth="1"/>
    <col min="14625" max="14848" width="9.140625" style="109"/>
    <col min="14849" max="14849" width="10.7109375" style="109" bestFit="1" customWidth="1"/>
    <col min="14850" max="14880" width="6.7109375" style="109" bestFit="1" customWidth="1"/>
    <col min="14881" max="15104" width="9.140625" style="109"/>
    <col min="15105" max="15105" width="10.7109375" style="109" bestFit="1" customWidth="1"/>
    <col min="15106" max="15136" width="6.7109375" style="109" bestFit="1" customWidth="1"/>
    <col min="15137" max="15360" width="9.140625" style="109"/>
    <col min="15361" max="15361" width="10.7109375" style="109" bestFit="1" customWidth="1"/>
    <col min="15362" max="15392" width="6.7109375" style="109" bestFit="1" customWidth="1"/>
    <col min="15393" max="15616" width="9.140625" style="109"/>
    <col min="15617" max="15617" width="10.7109375" style="109" bestFit="1" customWidth="1"/>
    <col min="15618" max="15648" width="6.7109375" style="109" bestFit="1" customWidth="1"/>
    <col min="15649" max="15872" width="9.140625" style="109"/>
    <col min="15873" max="15873" width="10.7109375" style="109" bestFit="1" customWidth="1"/>
    <col min="15874" max="15904" width="6.7109375" style="109" bestFit="1" customWidth="1"/>
    <col min="15905" max="16128" width="9.140625" style="109"/>
    <col min="16129" max="16129" width="10.7109375" style="109" bestFit="1" customWidth="1"/>
    <col min="16130" max="16160" width="6.7109375" style="109" bestFit="1" customWidth="1"/>
    <col min="16161" max="16384" width="9.140625" style="109"/>
  </cols>
  <sheetData>
    <row r="1" spans="2:29" ht="13.5" thickBot="1" x14ac:dyDescent="0.25">
      <c r="C1" s="110" t="s">
        <v>59</v>
      </c>
      <c r="D1" s="111"/>
      <c r="E1" s="111"/>
      <c r="F1" s="111"/>
      <c r="G1" s="112"/>
      <c r="H1" s="113" t="s">
        <v>60</v>
      </c>
      <c r="I1" s="114" t="s">
        <v>61</v>
      </c>
      <c r="J1" s="114" t="s">
        <v>62</v>
      </c>
      <c r="K1" s="114" t="s">
        <v>63</v>
      </c>
      <c r="L1" s="114" t="s">
        <v>64</v>
      </c>
      <c r="M1" s="114" t="s">
        <v>65</v>
      </c>
      <c r="N1" s="115" t="s">
        <v>66</v>
      </c>
      <c r="O1" s="113" t="s">
        <v>60</v>
      </c>
      <c r="P1" s="114" t="s">
        <v>61</v>
      </c>
      <c r="Q1" s="114" t="s">
        <v>62</v>
      </c>
      <c r="R1" s="114" t="s">
        <v>63</v>
      </c>
      <c r="S1" s="114" t="s">
        <v>64</v>
      </c>
      <c r="T1" s="114" t="s">
        <v>65</v>
      </c>
      <c r="U1" s="115" t="s">
        <v>66</v>
      </c>
      <c r="V1" s="113" t="s">
        <v>60</v>
      </c>
      <c r="W1" s="114" t="s">
        <v>61</v>
      </c>
      <c r="X1" s="114" t="s">
        <v>62</v>
      </c>
      <c r="Y1" s="114" t="s">
        <v>63</v>
      </c>
      <c r="Z1" s="114" t="s">
        <v>64</v>
      </c>
      <c r="AA1" s="114" t="s">
        <v>65</v>
      </c>
      <c r="AB1" s="115" t="s">
        <v>66</v>
      </c>
    </row>
    <row r="2" spans="2:29" ht="20.100000000000001" customHeight="1" x14ac:dyDescent="0.2">
      <c r="C2" s="116" t="str">
        <f>'[1]Effectif Véhicule'!A6 &amp; "  " &amp; '[1]Effectif Véhicule'!E6</f>
        <v>SR-823  06h00 à 14h00</v>
      </c>
      <c r="D2" s="117"/>
      <c r="E2" s="117"/>
      <c r="F2" s="117"/>
      <c r="G2" s="118"/>
      <c r="H2" s="119"/>
      <c r="I2" s="120"/>
      <c r="J2" s="120"/>
      <c r="K2" s="121"/>
      <c r="L2" s="120"/>
      <c r="M2" s="120"/>
      <c r="N2" s="122"/>
      <c r="O2" s="123"/>
      <c r="P2" s="124"/>
      <c r="Q2" s="125"/>
      <c r="R2" s="124"/>
      <c r="S2" s="124"/>
      <c r="T2" s="124"/>
      <c r="U2" s="126"/>
      <c r="V2" s="127"/>
      <c r="W2" s="124"/>
      <c r="X2" s="124"/>
      <c r="Y2" s="124"/>
      <c r="Z2" s="124"/>
      <c r="AA2" s="124"/>
      <c r="AB2" s="126"/>
    </row>
    <row r="3" spans="2:29" ht="20.100000000000001" customHeight="1" x14ac:dyDescent="0.2">
      <c r="C3" s="128" t="str">
        <f>'[1]Effectif Véhicule'!A4 &amp; "  " &amp; '[1]Effectif Véhicule'!E4</f>
        <v>SR-821  06h30 à 14h30</v>
      </c>
      <c r="D3" s="129"/>
      <c r="E3" s="129"/>
      <c r="F3" s="129"/>
      <c r="G3" s="130"/>
      <c r="H3" s="127"/>
      <c r="I3" s="124"/>
      <c r="J3" s="124"/>
      <c r="K3" s="124"/>
      <c r="L3" s="124"/>
      <c r="M3" s="124"/>
      <c r="N3" s="126"/>
      <c r="O3" s="127"/>
      <c r="P3" s="124"/>
      <c r="Q3" s="124"/>
      <c r="R3" s="125"/>
      <c r="S3" s="124"/>
      <c r="T3" s="124"/>
      <c r="U3" s="131"/>
      <c r="V3" s="123"/>
      <c r="W3" s="124"/>
      <c r="X3" s="125"/>
      <c r="Y3" s="124"/>
      <c r="Z3" s="124"/>
      <c r="AA3" s="124"/>
      <c r="AB3" s="126"/>
    </row>
    <row r="4" spans="2:29" ht="20.100000000000001" customHeight="1" x14ac:dyDescent="0.2">
      <c r="C4" s="128" t="str">
        <f>'[1]Effectif Véhicule'!A8 &amp; "  " &amp; '[1]Effectif Véhicule'!E8</f>
        <v>SR-825  05h00 à 13h00</v>
      </c>
      <c r="D4" s="129"/>
      <c r="E4" s="129"/>
      <c r="F4" s="129"/>
      <c r="G4" s="130"/>
      <c r="H4" s="123"/>
      <c r="I4" s="124"/>
      <c r="J4" s="125"/>
      <c r="K4" s="124"/>
      <c r="L4" s="124"/>
      <c r="M4" s="124"/>
      <c r="N4" s="126"/>
      <c r="O4" s="127"/>
      <c r="P4" s="124"/>
      <c r="Q4" s="124"/>
      <c r="R4" s="124"/>
      <c r="S4" s="124"/>
      <c r="T4" s="124"/>
      <c r="U4" s="126"/>
      <c r="V4" s="127"/>
      <c r="W4" s="124"/>
      <c r="X4" s="124"/>
      <c r="Y4" s="132"/>
      <c r="Z4" s="124"/>
      <c r="AA4" s="124"/>
      <c r="AB4" s="133"/>
    </row>
    <row r="5" spans="2:29" ht="20.100000000000001" customHeight="1" x14ac:dyDescent="0.2">
      <c r="C5" s="128" t="str">
        <f>'[1]Effectif Véhicule'!A9 &amp; "  " &amp; '[1]Effectif Véhicule'!E9</f>
        <v>SR-831  14h00 à 22h00</v>
      </c>
      <c r="D5" s="129"/>
      <c r="E5" s="129"/>
      <c r="F5" s="129"/>
      <c r="G5" s="130"/>
      <c r="H5" s="127"/>
      <c r="I5" s="124"/>
      <c r="J5" s="124"/>
      <c r="K5" s="124"/>
      <c r="L5" s="124"/>
      <c r="M5" s="125"/>
      <c r="N5" s="131"/>
      <c r="O5" s="123"/>
      <c r="P5" s="124"/>
      <c r="Q5" s="124"/>
      <c r="R5" s="124"/>
      <c r="S5" s="125"/>
      <c r="T5" s="124"/>
      <c r="U5" s="126"/>
      <c r="V5" s="127"/>
      <c r="W5" s="124"/>
      <c r="X5" s="124"/>
      <c r="Y5" s="124"/>
      <c r="Z5" s="124"/>
      <c r="AA5" s="124"/>
      <c r="AB5" s="126"/>
    </row>
    <row r="6" spans="2:29" ht="20.100000000000001" customHeight="1" x14ac:dyDescent="0.2">
      <c r="C6" s="128" t="str">
        <f>'[1]Effectif Véhicule'!A10 &amp; "  " &amp; '[1]Effectif Véhicule'!E10</f>
        <v>SR-832  14h30 à 22h30</v>
      </c>
      <c r="D6" s="129"/>
      <c r="E6" s="129"/>
      <c r="F6" s="129"/>
      <c r="G6" s="130"/>
      <c r="H6" s="127"/>
      <c r="I6" s="124"/>
      <c r="J6" s="124"/>
      <c r="K6" s="124"/>
      <c r="L6" s="124"/>
      <c r="M6" s="124"/>
      <c r="N6" s="126"/>
      <c r="O6" s="127"/>
      <c r="P6" s="124"/>
      <c r="Q6" s="124"/>
      <c r="R6" s="124"/>
      <c r="S6" s="124"/>
      <c r="T6" s="125"/>
      <c r="U6" s="131"/>
      <c r="V6" s="123"/>
      <c r="W6" s="124"/>
      <c r="X6" s="124"/>
      <c r="Y6" s="124"/>
      <c r="Z6" s="125"/>
      <c r="AA6" s="124"/>
      <c r="AB6" s="126"/>
    </row>
    <row r="7" spans="2:29" ht="20.100000000000001" customHeight="1" thickBot="1" x14ac:dyDescent="0.25">
      <c r="C7" s="128" t="str">
        <f>'[1]Effectif Véhicule'!A5 &amp; "  " &amp; '[1]Effectif Véhicule'!E5</f>
        <v>SR-822  13h00 à 21h00</v>
      </c>
      <c r="D7" s="129"/>
      <c r="E7" s="129"/>
      <c r="F7" s="129"/>
      <c r="H7" s="134"/>
      <c r="I7" s="124"/>
      <c r="J7" s="124"/>
      <c r="K7" s="124"/>
      <c r="L7" s="132"/>
      <c r="M7" s="124"/>
      <c r="N7" s="126"/>
      <c r="O7" s="127"/>
      <c r="P7" s="124"/>
      <c r="Q7" s="124"/>
      <c r="R7" s="124"/>
      <c r="S7" s="124"/>
      <c r="T7" s="124"/>
      <c r="U7" s="126"/>
      <c r="V7" s="127"/>
      <c r="W7" s="124"/>
      <c r="X7" s="124"/>
      <c r="Y7" s="124"/>
      <c r="Z7" s="124"/>
      <c r="AA7" s="125"/>
      <c r="AB7" s="131"/>
    </row>
    <row r="8" spans="2:29" ht="20.100000000000001" customHeight="1" thickBot="1" x14ac:dyDescent="0.25">
      <c r="G8" s="135" t="s">
        <v>67</v>
      </c>
      <c r="H8" s="136"/>
      <c r="N8" s="135" t="s">
        <v>67</v>
      </c>
      <c r="O8" s="136"/>
      <c r="U8" s="135" t="s">
        <v>67</v>
      </c>
      <c r="V8" s="136"/>
      <c r="AB8" s="135" t="s">
        <v>67</v>
      </c>
      <c r="AC8" s="136"/>
    </row>
    <row r="9" spans="2:29" ht="20.100000000000001" customHeight="1" x14ac:dyDescent="0.2">
      <c r="B9" s="137">
        <v>42736</v>
      </c>
      <c r="C9" s="138"/>
      <c r="D9" s="139" t="s">
        <v>68</v>
      </c>
      <c r="E9" s="140"/>
      <c r="F9" s="141"/>
      <c r="G9" s="142">
        <f>DAY(B9-4)</f>
        <v>28</v>
      </c>
      <c r="H9" s="143">
        <f>DAY(B9+2)</f>
        <v>3</v>
      </c>
      <c r="I9" s="144">
        <f>B33+7</f>
        <v>42827</v>
      </c>
      <c r="J9" s="145"/>
      <c r="K9" s="146" t="str">
        <f>'[1]Effectif Véhicule'!B8</f>
        <v>Spano Dominico</v>
      </c>
      <c r="L9" s="140"/>
      <c r="M9" s="141"/>
      <c r="N9" s="142">
        <f>DAY(I9-4)</f>
        <v>29</v>
      </c>
      <c r="O9" s="143">
        <f>DAY(I9+2)</f>
        <v>4</v>
      </c>
      <c r="P9" s="144">
        <f>I33+7</f>
        <v>42918</v>
      </c>
      <c r="Q9" s="145"/>
      <c r="R9" s="146" t="str">
        <f>'[1]Effectif Véhicule'!B6</f>
        <v>Lachapelle Sylvain</v>
      </c>
      <c r="S9" s="140"/>
      <c r="T9" s="141"/>
      <c r="U9" s="142">
        <f>DAY(P9-4)</f>
        <v>28</v>
      </c>
      <c r="V9" s="143">
        <f>DAY(P9+2)</f>
        <v>4</v>
      </c>
      <c r="W9" s="144">
        <f>P33+7</f>
        <v>43009</v>
      </c>
      <c r="X9" s="145"/>
      <c r="Y9" s="146" t="str">
        <f>'[1]Effectif Véhicule'!B4</f>
        <v>Normandin Patrick</v>
      </c>
      <c r="Z9" s="140"/>
      <c r="AA9" s="141"/>
      <c r="AB9" s="142">
        <f>DAY(W9-4)</f>
        <v>27</v>
      </c>
      <c r="AC9" s="143">
        <f>DAY(W9+2)</f>
        <v>3</v>
      </c>
    </row>
    <row r="10" spans="2:29" ht="20.100000000000001" customHeight="1" thickBot="1" x14ac:dyDescent="0.25">
      <c r="B10" s="147"/>
      <c r="C10" s="148"/>
      <c r="D10" s="149" t="s">
        <v>69</v>
      </c>
      <c r="E10" s="150"/>
      <c r="F10" s="151"/>
      <c r="G10" s="152">
        <f>DAY(B9-2)</f>
        <v>30</v>
      </c>
      <c r="H10" s="153">
        <f>DAY(B9+4)</f>
        <v>5</v>
      </c>
      <c r="I10" s="154"/>
      <c r="J10" s="155"/>
      <c r="K10" s="156" t="str">
        <f>'[1]Effectif Véhicule'!B5</f>
        <v>Bruyere Roland</v>
      </c>
      <c r="L10" s="150"/>
      <c r="M10" s="151"/>
      <c r="N10" s="152">
        <f>DAY(I9-2)</f>
        <v>31</v>
      </c>
      <c r="O10" s="153">
        <f>DAY(I9+4)</f>
        <v>6</v>
      </c>
      <c r="P10" s="154"/>
      <c r="Q10" s="155"/>
      <c r="R10" s="156" t="str">
        <f>'[1]Effectif Véhicule'!B9</f>
        <v>Thériault Marcel</v>
      </c>
      <c r="S10" s="150"/>
      <c r="T10" s="151"/>
      <c r="U10" s="152">
        <f>DAY(P9-2)</f>
        <v>30</v>
      </c>
      <c r="V10" s="153">
        <f>DAY(P9+4)</f>
        <v>6</v>
      </c>
      <c r="W10" s="154"/>
      <c r="X10" s="155"/>
      <c r="Y10" s="156" t="str">
        <f>'[1]Effectif Véhicule'!B10</f>
        <v>L'africain Luc</v>
      </c>
      <c r="Z10" s="150"/>
      <c r="AA10" s="151"/>
      <c r="AB10" s="152">
        <f>DAY(W9-2)</f>
        <v>29</v>
      </c>
      <c r="AC10" s="153">
        <f>DAY(W9+4)</f>
        <v>5</v>
      </c>
    </row>
    <row r="11" spans="2:29" ht="20.100000000000001" customHeight="1" x14ac:dyDescent="0.2">
      <c r="B11" s="144">
        <f>B9+7</f>
        <v>42743</v>
      </c>
      <c r="C11" s="145"/>
      <c r="D11" s="139" t="s">
        <v>70</v>
      </c>
      <c r="E11" s="140"/>
      <c r="F11" s="141"/>
      <c r="G11" s="142">
        <f>DAY(B11-4)</f>
        <v>4</v>
      </c>
      <c r="H11" s="143">
        <f>DAY(B11+2)</f>
        <v>10</v>
      </c>
      <c r="I11" s="144">
        <f>I9+7</f>
        <v>42834</v>
      </c>
      <c r="J11" s="145"/>
      <c r="K11" s="146" t="str">
        <f>'[1]Effectif Véhicule'!B6</f>
        <v>Lachapelle Sylvain</v>
      </c>
      <c r="L11" s="140"/>
      <c r="M11" s="141"/>
      <c r="N11" s="142">
        <f>DAY(I11-4)</f>
        <v>5</v>
      </c>
      <c r="O11" s="143">
        <f>DAY(I11+2)</f>
        <v>11</v>
      </c>
      <c r="P11" s="144">
        <f>P9+7</f>
        <v>42925</v>
      </c>
      <c r="Q11" s="145"/>
      <c r="R11" s="146" t="str">
        <f>'[1]Effectif Véhicule'!B4</f>
        <v>Normandin Patrick</v>
      </c>
      <c r="S11" s="140"/>
      <c r="T11" s="141"/>
      <c r="U11" s="142">
        <f>DAY(P11-4)</f>
        <v>5</v>
      </c>
      <c r="V11" s="143">
        <f>DAY(P11+2)</f>
        <v>11</v>
      </c>
      <c r="W11" s="144">
        <f>W9+7</f>
        <v>43016</v>
      </c>
      <c r="X11" s="145"/>
      <c r="Y11" s="146" t="str">
        <f>'[1]Effectif Véhicule'!B8</f>
        <v>Spano Dominico</v>
      </c>
      <c r="Z11" s="140"/>
      <c r="AA11" s="141"/>
      <c r="AB11" s="142">
        <f>DAY(W11-4)</f>
        <v>4</v>
      </c>
      <c r="AC11" s="143">
        <f>DAY(W11+2)</f>
        <v>10</v>
      </c>
    </row>
    <row r="12" spans="2:29" ht="20.100000000000001" customHeight="1" thickBot="1" x14ac:dyDescent="0.25">
      <c r="B12" s="154"/>
      <c r="C12" s="155"/>
      <c r="D12" s="149" t="s">
        <v>71</v>
      </c>
      <c r="E12" s="150"/>
      <c r="F12" s="151"/>
      <c r="G12" s="152">
        <f>DAY(B11-2)</f>
        <v>6</v>
      </c>
      <c r="H12" s="153">
        <f>DAY(B11+4)</f>
        <v>12</v>
      </c>
      <c r="I12" s="154"/>
      <c r="J12" s="155"/>
      <c r="K12" s="156" t="str">
        <f>'[1]Effectif Véhicule'!B9</f>
        <v>Thériault Marcel</v>
      </c>
      <c r="L12" s="150"/>
      <c r="M12" s="151"/>
      <c r="N12" s="152">
        <f>DAY(I11-2)</f>
        <v>7</v>
      </c>
      <c r="O12" s="153">
        <f>DAY(I11+4)</f>
        <v>13</v>
      </c>
      <c r="P12" s="154"/>
      <c r="Q12" s="155"/>
      <c r="R12" s="156" t="str">
        <f>'[1]Effectif Véhicule'!B10</f>
        <v>L'africain Luc</v>
      </c>
      <c r="S12" s="150"/>
      <c r="T12" s="151"/>
      <c r="U12" s="152">
        <f>DAY(P11-2)</f>
        <v>7</v>
      </c>
      <c r="V12" s="153">
        <f>DAY(P11+4)</f>
        <v>13</v>
      </c>
      <c r="W12" s="154"/>
      <c r="X12" s="155"/>
      <c r="Y12" s="156" t="str">
        <f>'[1]Effectif Véhicule'!B5</f>
        <v>Bruyere Roland</v>
      </c>
      <c r="Z12" s="150"/>
      <c r="AA12" s="151"/>
      <c r="AB12" s="152">
        <f>DAY(W11-2)</f>
        <v>6</v>
      </c>
      <c r="AC12" s="153">
        <f>DAY(W11+4)</f>
        <v>12</v>
      </c>
    </row>
    <row r="13" spans="2:29" ht="20.100000000000001" customHeight="1" x14ac:dyDescent="0.2">
      <c r="B13" s="144">
        <f>B11+7</f>
        <v>42750</v>
      </c>
      <c r="C13" s="145"/>
      <c r="D13" s="139" t="s">
        <v>72</v>
      </c>
      <c r="E13" s="140"/>
      <c r="F13" s="141"/>
      <c r="G13" s="142">
        <f>DAY(B13-4)</f>
        <v>11</v>
      </c>
      <c r="H13" s="143">
        <f>DAY(B13+2)</f>
        <v>17</v>
      </c>
      <c r="I13" s="144">
        <f>I11+7</f>
        <v>42841</v>
      </c>
      <c r="J13" s="145"/>
      <c r="K13" s="146" t="str">
        <f>'[1]Effectif Véhicule'!B4</f>
        <v>Normandin Patrick</v>
      </c>
      <c r="L13" s="140"/>
      <c r="M13" s="141"/>
      <c r="N13" s="142">
        <f>DAY(I13-4)</f>
        <v>12</v>
      </c>
      <c r="O13" s="143">
        <f>DAY(I13+2)</f>
        <v>18</v>
      </c>
      <c r="P13" s="144">
        <f>P11+7</f>
        <v>42932</v>
      </c>
      <c r="Q13" s="145"/>
      <c r="R13" s="146" t="str">
        <f>'[1]Effectif Véhicule'!B8</f>
        <v>Spano Dominico</v>
      </c>
      <c r="S13" s="140"/>
      <c r="T13" s="141"/>
      <c r="U13" s="142">
        <f>DAY(P13-4)</f>
        <v>12</v>
      </c>
      <c r="V13" s="143">
        <f>DAY(P13+2)</f>
        <v>18</v>
      </c>
      <c r="W13" s="144">
        <f>W11+7</f>
        <v>43023</v>
      </c>
      <c r="X13" s="145"/>
      <c r="Y13" s="146" t="str">
        <f>'[1]Effectif Véhicule'!B6</f>
        <v>Lachapelle Sylvain</v>
      </c>
      <c r="Z13" s="140"/>
      <c r="AA13" s="141"/>
      <c r="AB13" s="142">
        <f>DAY(W13-4)</f>
        <v>11</v>
      </c>
      <c r="AC13" s="143">
        <f>DAY(W13+2)</f>
        <v>17</v>
      </c>
    </row>
    <row r="14" spans="2:29" ht="20.100000000000001" customHeight="1" thickBot="1" x14ac:dyDescent="0.25">
      <c r="B14" s="154"/>
      <c r="C14" s="155"/>
      <c r="D14" s="149" t="s">
        <v>73</v>
      </c>
      <c r="E14" s="150"/>
      <c r="F14" s="151"/>
      <c r="G14" s="152">
        <f>DAY(B13-2)</f>
        <v>13</v>
      </c>
      <c r="H14" s="153">
        <f>DAY(B13+4)</f>
        <v>19</v>
      </c>
      <c r="I14" s="154"/>
      <c r="J14" s="155"/>
      <c r="K14" s="156" t="str">
        <f>'[1]Effectif Véhicule'!B10</f>
        <v>L'africain Luc</v>
      </c>
      <c r="L14" s="150"/>
      <c r="M14" s="151"/>
      <c r="N14" s="152">
        <f>DAY(I13-2)</f>
        <v>14</v>
      </c>
      <c r="O14" s="153">
        <f>DAY(I13+4)</f>
        <v>20</v>
      </c>
      <c r="P14" s="154"/>
      <c r="Q14" s="155"/>
      <c r="R14" s="156" t="str">
        <f>'[1]Effectif Véhicule'!B5</f>
        <v>Bruyere Roland</v>
      </c>
      <c r="S14" s="150"/>
      <c r="T14" s="151"/>
      <c r="U14" s="152">
        <f>DAY(P13-2)</f>
        <v>14</v>
      </c>
      <c r="V14" s="153">
        <f>DAY(P13+4)</f>
        <v>20</v>
      </c>
      <c r="W14" s="154"/>
      <c r="X14" s="155"/>
      <c r="Y14" s="156" t="str">
        <f>'[1]Effectif Véhicule'!B9</f>
        <v>Thériault Marcel</v>
      </c>
      <c r="Z14" s="150"/>
      <c r="AA14" s="151"/>
      <c r="AB14" s="152">
        <f>DAY(W13-2)</f>
        <v>13</v>
      </c>
      <c r="AC14" s="153">
        <f>DAY(W13+4)</f>
        <v>19</v>
      </c>
    </row>
    <row r="15" spans="2:29" ht="20.100000000000001" customHeight="1" x14ac:dyDescent="0.2">
      <c r="B15" s="144">
        <f>B13+7</f>
        <v>42757</v>
      </c>
      <c r="C15" s="145"/>
      <c r="D15" s="139" t="s">
        <v>74</v>
      </c>
      <c r="E15" s="140"/>
      <c r="F15" s="141"/>
      <c r="G15" s="142">
        <f>DAY(B15-4)</f>
        <v>18</v>
      </c>
      <c r="H15" s="143">
        <f>DAY(B15+2)</f>
        <v>24</v>
      </c>
      <c r="I15" s="144">
        <f>I13+7</f>
        <v>42848</v>
      </c>
      <c r="J15" s="145"/>
      <c r="K15" s="146" t="str">
        <f>'[1]Effectif Véhicule'!B8</f>
        <v>Spano Dominico</v>
      </c>
      <c r="L15" s="140"/>
      <c r="M15" s="141"/>
      <c r="N15" s="142">
        <f>DAY(I15-4)</f>
        <v>19</v>
      </c>
      <c r="O15" s="143">
        <f>DAY(I15+2)</f>
        <v>25</v>
      </c>
      <c r="P15" s="144">
        <f>P13+7</f>
        <v>42939</v>
      </c>
      <c r="Q15" s="145"/>
      <c r="R15" s="146" t="str">
        <f>'[1]Effectif Véhicule'!B6</f>
        <v>Lachapelle Sylvain</v>
      </c>
      <c r="S15" s="140"/>
      <c r="T15" s="141"/>
      <c r="U15" s="142">
        <f>DAY(P15-4)</f>
        <v>19</v>
      </c>
      <c r="V15" s="143">
        <f>DAY(P15+2)</f>
        <v>25</v>
      </c>
      <c r="W15" s="144">
        <f>W13+7</f>
        <v>43030</v>
      </c>
      <c r="X15" s="145"/>
      <c r="Y15" s="146" t="str">
        <f>'[1]Effectif Véhicule'!B4</f>
        <v>Normandin Patrick</v>
      </c>
      <c r="Z15" s="140"/>
      <c r="AA15" s="141"/>
      <c r="AB15" s="142">
        <f>DAY(W15-4)</f>
        <v>18</v>
      </c>
      <c r="AC15" s="143">
        <f>DAY(W15+2)</f>
        <v>24</v>
      </c>
    </row>
    <row r="16" spans="2:29" ht="20.100000000000001" customHeight="1" thickBot="1" x14ac:dyDescent="0.25">
      <c r="B16" s="154"/>
      <c r="C16" s="155"/>
      <c r="D16" s="149" t="s">
        <v>75</v>
      </c>
      <c r="E16" s="150"/>
      <c r="F16" s="151"/>
      <c r="G16" s="152">
        <f>DAY(B15-2)</f>
        <v>20</v>
      </c>
      <c r="H16" s="153">
        <f>DAY(B15+4)</f>
        <v>26</v>
      </c>
      <c r="I16" s="154"/>
      <c r="J16" s="155"/>
      <c r="K16" s="156" t="str">
        <f>'[1]Effectif Véhicule'!B5</f>
        <v>Bruyere Roland</v>
      </c>
      <c r="L16" s="150"/>
      <c r="M16" s="151"/>
      <c r="N16" s="152">
        <f>DAY(I15-2)</f>
        <v>21</v>
      </c>
      <c r="O16" s="153">
        <f>DAY(I15+4)</f>
        <v>27</v>
      </c>
      <c r="P16" s="154"/>
      <c r="Q16" s="155"/>
      <c r="R16" s="156" t="str">
        <f>'[1]Effectif Véhicule'!B9</f>
        <v>Thériault Marcel</v>
      </c>
      <c r="S16" s="150"/>
      <c r="T16" s="151"/>
      <c r="U16" s="152">
        <f>DAY(P15-2)</f>
        <v>21</v>
      </c>
      <c r="V16" s="153">
        <f>DAY(P15+4)</f>
        <v>27</v>
      </c>
      <c r="W16" s="154"/>
      <c r="X16" s="155"/>
      <c r="Y16" s="156" t="str">
        <f>'[1]Effectif Véhicule'!B10</f>
        <v>L'africain Luc</v>
      </c>
      <c r="Z16" s="150"/>
      <c r="AA16" s="151"/>
      <c r="AB16" s="152">
        <f>DAY(W15-2)</f>
        <v>20</v>
      </c>
      <c r="AC16" s="153">
        <f>DAY(W15+4)</f>
        <v>26</v>
      </c>
    </row>
    <row r="17" spans="2:29" ht="20.100000000000001" customHeight="1" x14ac:dyDescent="0.2">
      <c r="B17" s="144">
        <f>B15+7</f>
        <v>42764</v>
      </c>
      <c r="C17" s="145"/>
      <c r="D17" s="139" t="s">
        <v>74</v>
      </c>
      <c r="E17" s="140"/>
      <c r="F17" s="141"/>
      <c r="G17" s="142">
        <f>DAY(B17-4)</f>
        <v>25</v>
      </c>
      <c r="H17" s="143">
        <f>DAY(B17+2)</f>
        <v>31</v>
      </c>
      <c r="I17" s="144">
        <f>I15+7</f>
        <v>42855</v>
      </c>
      <c r="J17" s="145"/>
      <c r="K17" s="146" t="str">
        <f>'[1]Effectif Véhicule'!B6</f>
        <v>Lachapelle Sylvain</v>
      </c>
      <c r="L17" s="140"/>
      <c r="M17" s="141"/>
      <c r="N17" s="142">
        <f>DAY(I17-4)</f>
        <v>26</v>
      </c>
      <c r="O17" s="143">
        <f>DAY(I17+2)</f>
        <v>2</v>
      </c>
      <c r="P17" s="144">
        <f>P15+7</f>
        <v>42946</v>
      </c>
      <c r="Q17" s="145"/>
      <c r="R17" s="146" t="str">
        <f>'[1]Effectif Véhicule'!B4</f>
        <v>Normandin Patrick</v>
      </c>
      <c r="S17" s="140"/>
      <c r="T17" s="141"/>
      <c r="U17" s="142">
        <f>DAY(P17-4)</f>
        <v>26</v>
      </c>
      <c r="V17" s="143">
        <f>DAY(P17+2)</f>
        <v>1</v>
      </c>
      <c r="W17" s="144">
        <f>W15+7</f>
        <v>43037</v>
      </c>
      <c r="X17" s="145"/>
      <c r="Y17" s="146" t="str">
        <f>'[1]Effectif Véhicule'!B8</f>
        <v>Spano Dominico</v>
      </c>
      <c r="Z17" s="140"/>
      <c r="AA17" s="141"/>
      <c r="AB17" s="142">
        <f>DAY(W17-4)</f>
        <v>25</v>
      </c>
      <c r="AC17" s="143">
        <f>DAY(W17+2)</f>
        <v>31</v>
      </c>
    </row>
    <row r="18" spans="2:29" ht="20.100000000000001" customHeight="1" thickBot="1" x14ac:dyDescent="0.25">
      <c r="B18" s="154"/>
      <c r="C18" s="155"/>
      <c r="D18" s="156" t="s">
        <v>76</v>
      </c>
      <c r="E18" s="150"/>
      <c r="F18" s="151"/>
      <c r="G18" s="152">
        <f>DAY(B17-2)</f>
        <v>27</v>
      </c>
      <c r="H18" s="153">
        <f>DAY(B17+4)</f>
        <v>2</v>
      </c>
      <c r="I18" s="154"/>
      <c r="J18" s="155"/>
      <c r="K18" s="156" t="str">
        <f>'[1]Effectif Véhicule'!B9</f>
        <v>Thériault Marcel</v>
      </c>
      <c r="L18" s="150"/>
      <c r="M18" s="151"/>
      <c r="N18" s="152">
        <f>DAY(I17-2)</f>
        <v>28</v>
      </c>
      <c r="O18" s="153">
        <f>DAY(I17+4)</f>
        <v>4</v>
      </c>
      <c r="P18" s="154"/>
      <c r="Q18" s="155"/>
      <c r="R18" s="156" t="str">
        <f>'[1]Effectif Véhicule'!B10</f>
        <v>L'africain Luc</v>
      </c>
      <c r="S18" s="150"/>
      <c r="T18" s="151"/>
      <c r="U18" s="152">
        <f>DAY(P17-2)</f>
        <v>28</v>
      </c>
      <c r="V18" s="153">
        <f>DAY(P17+4)</f>
        <v>3</v>
      </c>
      <c r="W18" s="154"/>
      <c r="X18" s="155"/>
      <c r="Y18" s="156" t="str">
        <f>'[1]Effectif Véhicule'!B5</f>
        <v>Bruyere Roland</v>
      </c>
      <c r="Z18" s="150"/>
      <c r="AA18" s="151"/>
      <c r="AB18" s="152">
        <f>DAY(W17-2)</f>
        <v>27</v>
      </c>
      <c r="AC18" s="153">
        <f>DAY(W17+4)</f>
        <v>2</v>
      </c>
    </row>
    <row r="19" spans="2:29" ht="20.100000000000001" customHeight="1" x14ac:dyDescent="0.2">
      <c r="B19" s="144">
        <f>B17+7</f>
        <v>42771</v>
      </c>
      <c r="C19" s="145"/>
      <c r="D19" s="146" t="str">
        <f>'[1]Effectif Véhicule'!B6</f>
        <v>Lachapelle Sylvain</v>
      </c>
      <c r="E19" s="140"/>
      <c r="F19" s="141"/>
      <c r="G19" s="142">
        <f>DAY(B19-4)</f>
        <v>1</v>
      </c>
      <c r="H19" s="143">
        <f>DAY(B19+2)</f>
        <v>7</v>
      </c>
      <c r="I19" s="144">
        <f>I17+7</f>
        <v>42862</v>
      </c>
      <c r="J19" s="145"/>
      <c r="K19" s="146" t="str">
        <f>'[1]Effectif Véhicule'!B4</f>
        <v>Normandin Patrick</v>
      </c>
      <c r="L19" s="140"/>
      <c r="M19" s="141"/>
      <c r="N19" s="142">
        <f>DAY(I19-4)</f>
        <v>3</v>
      </c>
      <c r="O19" s="143">
        <f>DAY(I19+2)</f>
        <v>9</v>
      </c>
      <c r="P19" s="144">
        <f>P17+7</f>
        <v>42953</v>
      </c>
      <c r="Q19" s="145"/>
      <c r="R19" s="146" t="str">
        <f>'[1]Effectif Véhicule'!B8</f>
        <v>Spano Dominico</v>
      </c>
      <c r="S19" s="140"/>
      <c r="T19" s="141"/>
      <c r="U19" s="142">
        <f>DAY(P19-4)</f>
        <v>2</v>
      </c>
      <c r="V19" s="143">
        <f>DAY(P19+2)</f>
        <v>8</v>
      </c>
      <c r="W19" s="144">
        <f>W17+7</f>
        <v>43044</v>
      </c>
      <c r="X19" s="145"/>
      <c r="Y19" s="146" t="str">
        <f>'[1]Effectif Véhicule'!B6</f>
        <v>Lachapelle Sylvain</v>
      </c>
      <c r="Z19" s="140"/>
      <c r="AA19" s="141"/>
      <c r="AB19" s="142">
        <f>DAY(W19-4)</f>
        <v>1</v>
      </c>
      <c r="AC19" s="143">
        <f>DAY(W19+2)</f>
        <v>7</v>
      </c>
    </row>
    <row r="20" spans="2:29" ht="20.100000000000001" customHeight="1" thickBot="1" x14ac:dyDescent="0.25">
      <c r="B20" s="154"/>
      <c r="C20" s="155"/>
      <c r="D20" s="156" t="str">
        <f>'[1]Effectif Véhicule'!B9</f>
        <v>Thériault Marcel</v>
      </c>
      <c r="E20" s="150"/>
      <c r="F20" s="151"/>
      <c r="G20" s="152">
        <f>DAY(B19-2)</f>
        <v>3</v>
      </c>
      <c r="H20" s="153">
        <f>DAY(B19+4)</f>
        <v>9</v>
      </c>
      <c r="I20" s="154"/>
      <c r="J20" s="155"/>
      <c r="K20" s="156" t="str">
        <f>'[1]Effectif Véhicule'!B10</f>
        <v>L'africain Luc</v>
      </c>
      <c r="L20" s="150"/>
      <c r="M20" s="151"/>
      <c r="N20" s="152">
        <f>DAY(I19-2)</f>
        <v>5</v>
      </c>
      <c r="O20" s="153">
        <f>DAY(I19+4)</f>
        <v>11</v>
      </c>
      <c r="P20" s="154"/>
      <c r="Q20" s="155"/>
      <c r="R20" s="156" t="str">
        <f>'[1]Effectif Véhicule'!B5</f>
        <v>Bruyere Roland</v>
      </c>
      <c r="S20" s="150"/>
      <c r="T20" s="151"/>
      <c r="U20" s="152">
        <f>DAY(P19-2)</f>
        <v>4</v>
      </c>
      <c r="V20" s="153">
        <f>DAY(P19+4)</f>
        <v>10</v>
      </c>
      <c r="W20" s="154"/>
      <c r="X20" s="155"/>
      <c r="Y20" s="156" t="str">
        <f>'[1]Effectif Véhicule'!B9</f>
        <v>Thériault Marcel</v>
      </c>
      <c r="Z20" s="150"/>
      <c r="AA20" s="151"/>
      <c r="AB20" s="152">
        <f>DAY(W19-2)</f>
        <v>3</v>
      </c>
      <c r="AC20" s="153">
        <f>DAY(W19+4)</f>
        <v>9</v>
      </c>
    </row>
    <row r="21" spans="2:29" ht="20.100000000000001" customHeight="1" x14ac:dyDescent="0.2">
      <c r="B21" s="144">
        <f>B19+7</f>
        <v>42778</v>
      </c>
      <c r="C21" s="145"/>
      <c r="D21" s="146" t="str">
        <f>'[1]Effectif Véhicule'!B4</f>
        <v>Normandin Patrick</v>
      </c>
      <c r="E21" s="140"/>
      <c r="F21" s="141"/>
      <c r="G21" s="142">
        <f>DAY(B21-4)</f>
        <v>8</v>
      </c>
      <c r="H21" s="143">
        <f>DAY(B21+2)</f>
        <v>14</v>
      </c>
      <c r="I21" s="144">
        <f>I19+7</f>
        <v>42869</v>
      </c>
      <c r="J21" s="145"/>
      <c r="K21" s="146" t="str">
        <f>'[1]Effectif Véhicule'!B8</f>
        <v>Spano Dominico</v>
      </c>
      <c r="L21" s="140"/>
      <c r="M21" s="141"/>
      <c r="N21" s="142">
        <f>DAY(I21-4)</f>
        <v>10</v>
      </c>
      <c r="O21" s="143">
        <f>DAY(I21+2)</f>
        <v>16</v>
      </c>
      <c r="P21" s="144">
        <f>P19+7</f>
        <v>42960</v>
      </c>
      <c r="Q21" s="145"/>
      <c r="R21" s="146" t="str">
        <f>'[1]Effectif Véhicule'!B6</f>
        <v>Lachapelle Sylvain</v>
      </c>
      <c r="S21" s="140"/>
      <c r="T21" s="141"/>
      <c r="U21" s="142">
        <f>DAY(P21-4)</f>
        <v>9</v>
      </c>
      <c r="V21" s="143">
        <f>DAY(P21+2)</f>
        <v>15</v>
      </c>
      <c r="W21" s="144">
        <f>W19+7</f>
        <v>43051</v>
      </c>
      <c r="X21" s="145"/>
      <c r="Y21" s="146" t="str">
        <f>'[1]Effectif Véhicule'!B4</f>
        <v>Normandin Patrick</v>
      </c>
      <c r="Z21" s="140"/>
      <c r="AA21" s="141"/>
      <c r="AB21" s="142">
        <f>DAY(W21-4)</f>
        <v>8</v>
      </c>
      <c r="AC21" s="143">
        <f>DAY(W21+2)</f>
        <v>14</v>
      </c>
    </row>
    <row r="22" spans="2:29" ht="20.100000000000001" customHeight="1" thickBot="1" x14ac:dyDescent="0.25">
      <c r="B22" s="154"/>
      <c r="C22" s="155"/>
      <c r="D22" s="156" t="str">
        <f>'[1]Effectif Véhicule'!B10</f>
        <v>L'africain Luc</v>
      </c>
      <c r="E22" s="150"/>
      <c r="F22" s="151"/>
      <c r="G22" s="152">
        <f>DAY(B21-2)</f>
        <v>10</v>
      </c>
      <c r="H22" s="153">
        <f>DAY(B21+4)</f>
        <v>16</v>
      </c>
      <c r="I22" s="154"/>
      <c r="J22" s="155"/>
      <c r="K22" s="156" t="str">
        <f>'[1]Effectif Véhicule'!B5</f>
        <v>Bruyere Roland</v>
      </c>
      <c r="L22" s="150"/>
      <c r="M22" s="151"/>
      <c r="N22" s="152">
        <f>DAY(I21-2)</f>
        <v>12</v>
      </c>
      <c r="O22" s="153">
        <f>DAY(I21+4)</f>
        <v>18</v>
      </c>
      <c r="P22" s="154"/>
      <c r="Q22" s="155"/>
      <c r="R22" s="156" t="str">
        <f>'[1]Effectif Véhicule'!B9</f>
        <v>Thériault Marcel</v>
      </c>
      <c r="S22" s="150"/>
      <c r="T22" s="151"/>
      <c r="U22" s="152">
        <f>DAY(P21-2)</f>
        <v>11</v>
      </c>
      <c r="V22" s="153">
        <f>DAY(P21+4)</f>
        <v>17</v>
      </c>
      <c r="W22" s="154"/>
      <c r="X22" s="155"/>
      <c r="Y22" s="156" t="str">
        <f>'[1]Effectif Véhicule'!B10</f>
        <v>L'africain Luc</v>
      </c>
      <c r="Z22" s="150"/>
      <c r="AA22" s="151"/>
      <c r="AB22" s="152">
        <f>DAY(W21-2)</f>
        <v>10</v>
      </c>
      <c r="AC22" s="153">
        <f>DAY(W21+4)</f>
        <v>16</v>
      </c>
    </row>
    <row r="23" spans="2:29" ht="20.100000000000001" customHeight="1" x14ac:dyDescent="0.2">
      <c r="B23" s="144">
        <f>B21+7</f>
        <v>42785</v>
      </c>
      <c r="C23" s="145"/>
      <c r="D23" s="146" t="str">
        <f>'[1]Effectif Véhicule'!B8</f>
        <v>Spano Dominico</v>
      </c>
      <c r="E23" s="140"/>
      <c r="F23" s="141"/>
      <c r="G23" s="142">
        <f>DAY(B23-4)</f>
        <v>15</v>
      </c>
      <c r="H23" s="143">
        <f>DAY(B23+2)</f>
        <v>21</v>
      </c>
      <c r="I23" s="144">
        <f>I21+7</f>
        <v>42876</v>
      </c>
      <c r="J23" s="145"/>
      <c r="K23" s="146" t="str">
        <f>'[1]Effectif Véhicule'!B6</f>
        <v>Lachapelle Sylvain</v>
      </c>
      <c r="L23" s="140"/>
      <c r="M23" s="141"/>
      <c r="N23" s="142">
        <f>DAY(I23-4)</f>
        <v>17</v>
      </c>
      <c r="O23" s="143">
        <f>DAY(I23+2)</f>
        <v>23</v>
      </c>
      <c r="P23" s="144">
        <f>P21+7</f>
        <v>42967</v>
      </c>
      <c r="Q23" s="145"/>
      <c r="R23" s="146" t="str">
        <f>'[1]Effectif Véhicule'!B4</f>
        <v>Normandin Patrick</v>
      </c>
      <c r="S23" s="140"/>
      <c r="T23" s="141"/>
      <c r="U23" s="142">
        <f>DAY(P23-4)</f>
        <v>16</v>
      </c>
      <c r="V23" s="143">
        <f>DAY(P23+2)</f>
        <v>22</v>
      </c>
      <c r="W23" s="144">
        <f>W21+7</f>
        <v>43058</v>
      </c>
      <c r="X23" s="145"/>
      <c r="Y23" s="146" t="str">
        <f>'[1]Effectif Véhicule'!B8</f>
        <v>Spano Dominico</v>
      </c>
      <c r="Z23" s="140"/>
      <c r="AA23" s="141"/>
      <c r="AB23" s="142">
        <f>DAY(W23-4)</f>
        <v>15</v>
      </c>
      <c r="AC23" s="143">
        <f>DAY(W23+2)</f>
        <v>21</v>
      </c>
    </row>
    <row r="24" spans="2:29" ht="20.100000000000001" customHeight="1" thickBot="1" x14ac:dyDescent="0.25">
      <c r="B24" s="154"/>
      <c r="C24" s="155"/>
      <c r="D24" s="156" t="str">
        <f>'[1]Effectif Véhicule'!B5</f>
        <v>Bruyere Roland</v>
      </c>
      <c r="E24" s="150"/>
      <c r="F24" s="151"/>
      <c r="G24" s="152">
        <f>DAY(B23-2)</f>
        <v>17</v>
      </c>
      <c r="H24" s="153">
        <f>DAY(B23+4)</f>
        <v>23</v>
      </c>
      <c r="I24" s="154"/>
      <c r="J24" s="155"/>
      <c r="K24" s="156" t="str">
        <f>'[1]Effectif Véhicule'!B9</f>
        <v>Thériault Marcel</v>
      </c>
      <c r="L24" s="150"/>
      <c r="M24" s="151"/>
      <c r="N24" s="152">
        <f>DAY(I23-2)</f>
        <v>19</v>
      </c>
      <c r="O24" s="153">
        <f>DAY(I23+4)</f>
        <v>25</v>
      </c>
      <c r="P24" s="154"/>
      <c r="Q24" s="155"/>
      <c r="R24" s="156" t="str">
        <f>'[1]Effectif Véhicule'!B10</f>
        <v>L'africain Luc</v>
      </c>
      <c r="S24" s="150"/>
      <c r="T24" s="151"/>
      <c r="U24" s="152">
        <f>DAY(P23-2)</f>
        <v>18</v>
      </c>
      <c r="V24" s="153">
        <f>DAY(P23+4)</f>
        <v>24</v>
      </c>
      <c r="W24" s="154"/>
      <c r="X24" s="155"/>
      <c r="Y24" s="156" t="str">
        <f>'[1]Effectif Véhicule'!B5</f>
        <v>Bruyere Roland</v>
      </c>
      <c r="Z24" s="150"/>
      <c r="AA24" s="151"/>
      <c r="AB24" s="152">
        <f>DAY(W23-2)</f>
        <v>17</v>
      </c>
      <c r="AC24" s="153">
        <f>DAY(W23+4)</f>
        <v>23</v>
      </c>
    </row>
    <row r="25" spans="2:29" ht="20.100000000000001" customHeight="1" x14ac:dyDescent="0.2">
      <c r="B25" s="144">
        <f>B23+7</f>
        <v>42792</v>
      </c>
      <c r="C25" s="145"/>
      <c r="D25" s="146" t="str">
        <f>'[1]Effectif Véhicule'!B6</f>
        <v>Lachapelle Sylvain</v>
      </c>
      <c r="E25" s="140"/>
      <c r="F25" s="141"/>
      <c r="G25" s="142">
        <f>DAY(B25-4)</f>
        <v>22</v>
      </c>
      <c r="H25" s="143">
        <f>DAY(B25+2)</f>
        <v>28</v>
      </c>
      <c r="I25" s="144">
        <f>I23+7</f>
        <v>42883</v>
      </c>
      <c r="J25" s="145"/>
      <c r="K25" s="146" t="str">
        <f>'[1]Effectif Véhicule'!B4</f>
        <v>Normandin Patrick</v>
      </c>
      <c r="L25" s="140"/>
      <c r="M25" s="141"/>
      <c r="N25" s="142">
        <f>DAY(I25-4)</f>
        <v>24</v>
      </c>
      <c r="O25" s="143">
        <f>DAY(I25+2)</f>
        <v>30</v>
      </c>
      <c r="P25" s="144">
        <f>P23+7</f>
        <v>42974</v>
      </c>
      <c r="Q25" s="145"/>
      <c r="R25" s="146" t="str">
        <f>'[1]Effectif Véhicule'!B8</f>
        <v>Spano Dominico</v>
      </c>
      <c r="S25" s="140"/>
      <c r="T25" s="141"/>
      <c r="U25" s="142">
        <f>DAY(P25-4)</f>
        <v>23</v>
      </c>
      <c r="V25" s="143">
        <f>DAY(P25+2)</f>
        <v>29</v>
      </c>
      <c r="W25" s="144">
        <f>W23+7</f>
        <v>43065</v>
      </c>
      <c r="X25" s="145"/>
      <c r="Y25" s="146" t="str">
        <f>'[1]Effectif Véhicule'!B6</f>
        <v>Lachapelle Sylvain</v>
      </c>
      <c r="Z25" s="140"/>
      <c r="AA25" s="141"/>
      <c r="AB25" s="142">
        <f>DAY(W25-4)</f>
        <v>22</v>
      </c>
      <c r="AC25" s="143">
        <f>DAY(W25+2)</f>
        <v>28</v>
      </c>
    </row>
    <row r="26" spans="2:29" ht="20.100000000000001" customHeight="1" thickBot="1" x14ac:dyDescent="0.25">
      <c r="B26" s="154"/>
      <c r="C26" s="155"/>
      <c r="D26" s="156" t="str">
        <f>'[1]Effectif Véhicule'!B9</f>
        <v>Thériault Marcel</v>
      </c>
      <c r="E26" s="150"/>
      <c r="F26" s="151"/>
      <c r="G26" s="152">
        <f>DAY(B25-2)</f>
        <v>24</v>
      </c>
      <c r="H26" s="153">
        <f>DAY(B25+4)</f>
        <v>2</v>
      </c>
      <c r="I26" s="154"/>
      <c r="J26" s="155"/>
      <c r="K26" s="156" t="str">
        <f>'[1]Effectif Véhicule'!B10</f>
        <v>L'africain Luc</v>
      </c>
      <c r="L26" s="150"/>
      <c r="M26" s="151"/>
      <c r="N26" s="152">
        <f>DAY(I25-2)</f>
        <v>26</v>
      </c>
      <c r="O26" s="153">
        <f>DAY(I25+4)</f>
        <v>1</v>
      </c>
      <c r="P26" s="154"/>
      <c r="Q26" s="155"/>
      <c r="R26" s="156" t="str">
        <f>'[1]Effectif Véhicule'!B5</f>
        <v>Bruyere Roland</v>
      </c>
      <c r="S26" s="150"/>
      <c r="T26" s="151"/>
      <c r="U26" s="152">
        <f>DAY(P25-2)</f>
        <v>25</v>
      </c>
      <c r="V26" s="153">
        <f>DAY(P25+4)</f>
        <v>31</v>
      </c>
      <c r="W26" s="154"/>
      <c r="X26" s="155"/>
      <c r="Y26" s="156" t="str">
        <f>'[1]Effectif Véhicule'!B9</f>
        <v>Thériault Marcel</v>
      </c>
      <c r="Z26" s="150"/>
      <c r="AA26" s="151"/>
      <c r="AB26" s="152">
        <f>DAY(W25-2)</f>
        <v>24</v>
      </c>
      <c r="AC26" s="153">
        <f>DAY(W25+4)</f>
        <v>30</v>
      </c>
    </row>
    <row r="27" spans="2:29" ht="20.100000000000001" customHeight="1" x14ac:dyDescent="0.2">
      <c r="B27" s="144">
        <f>B25+7</f>
        <v>42799</v>
      </c>
      <c r="C27" s="145"/>
      <c r="D27" s="146" t="str">
        <f>'[1]Effectif Véhicule'!B4</f>
        <v>Normandin Patrick</v>
      </c>
      <c r="E27" s="140"/>
      <c r="F27" s="141"/>
      <c r="G27" s="142">
        <f>DAY(B27-4)</f>
        <v>1</v>
      </c>
      <c r="H27" s="143">
        <f>DAY(B27+2)</f>
        <v>7</v>
      </c>
      <c r="I27" s="144">
        <f>I25+7</f>
        <v>42890</v>
      </c>
      <c r="J27" s="145"/>
      <c r="K27" s="146" t="str">
        <f>'[1]Effectif Véhicule'!B8</f>
        <v>Spano Dominico</v>
      </c>
      <c r="L27" s="140"/>
      <c r="M27" s="141"/>
      <c r="N27" s="142">
        <f>DAY(I27-4)</f>
        <v>31</v>
      </c>
      <c r="O27" s="143">
        <f>DAY(I27+2)</f>
        <v>6</v>
      </c>
      <c r="P27" s="144">
        <f>P25+7</f>
        <v>42981</v>
      </c>
      <c r="Q27" s="145"/>
      <c r="R27" s="146" t="str">
        <f>'[1]Effectif Véhicule'!B6</f>
        <v>Lachapelle Sylvain</v>
      </c>
      <c r="S27" s="140"/>
      <c r="T27" s="141"/>
      <c r="U27" s="142">
        <f>DAY(P27-4)</f>
        <v>30</v>
      </c>
      <c r="V27" s="143">
        <f>DAY(P27+2)</f>
        <v>5</v>
      </c>
      <c r="W27" s="144">
        <f>W25+7</f>
        <v>43072</v>
      </c>
      <c r="X27" s="145"/>
      <c r="Y27" s="146" t="str">
        <f>'[1]Effectif Véhicule'!B4</f>
        <v>Normandin Patrick</v>
      </c>
      <c r="Z27" s="140"/>
      <c r="AA27" s="141"/>
      <c r="AB27" s="142">
        <f>DAY(W27-4)</f>
        <v>29</v>
      </c>
      <c r="AC27" s="143">
        <f>DAY(W27+2)</f>
        <v>5</v>
      </c>
    </row>
    <row r="28" spans="2:29" ht="20.100000000000001" customHeight="1" thickBot="1" x14ac:dyDescent="0.25">
      <c r="B28" s="154"/>
      <c r="C28" s="155"/>
      <c r="D28" s="156" t="str">
        <f>'[1]Effectif Véhicule'!B10</f>
        <v>L'africain Luc</v>
      </c>
      <c r="E28" s="150"/>
      <c r="F28" s="151"/>
      <c r="G28" s="152">
        <f>DAY(B27-2)</f>
        <v>3</v>
      </c>
      <c r="H28" s="153">
        <f>DAY(B27+4)</f>
        <v>9</v>
      </c>
      <c r="I28" s="154"/>
      <c r="J28" s="155"/>
      <c r="K28" s="156" t="str">
        <f>'[1]Effectif Véhicule'!B5</f>
        <v>Bruyere Roland</v>
      </c>
      <c r="L28" s="150"/>
      <c r="M28" s="151"/>
      <c r="N28" s="152">
        <f>DAY(I27-2)</f>
        <v>2</v>
      </c>
      <c r="O28" s="153">
        <f>DAY(I27+4)</f>
        <v>8</v>
      </c>
      <c r="P28" s="154"/>
      <c r="Q28" s="155"/>
      <c r="R28" s="156" t="str">
        <f>'[1]Effectif Véhicule'!B9</f>
        <v>Thériault Marcel</v>
      </c>
      <c r="S28" s="150"/>
      <c r="T28" s="151"/>
      <c r="U28" s="152">
        <f>DAY(P27-2)</f>
        <v>1</v>
      </c>
      <c r="V28" s="153">
        <f>DAY(P27+4)</f>
        <v>7</v>
      </c>
      <c r="W28" s="154"/>
      <c r="X28" s="155"/>
      <c r="Y28" s="156" t="str">
        <f>'[1]Effectif Véhicule'!B10</f>
        <v>L'africain Luc</v>
      </c>
      <c r="Z28" s="150"/>
      <c r="AA28" s="151"/>
      <c r="AB28" s="152">
        <f>DAY(W27-2)</f>
        <v>1</v>
      </c>
      <c r="AC28" s="153">
        <f>DAY(W27+4)</f>
        <v>7</v>
      </c>
    </row>
    <row r="29" spans="2:29" ht="20.100000000000001" customHeight="1" x14ac:dyDescent="0.2">
      <c r="B29" s="144">
        <f>B27+7</f>
        <v>42806</v>
      </c>
      <c r="C29" s="145"/>
      <c r="D29" s="146" t="str">
        <f>'[1]Effectif Véhicule'!B8</f>
        <v>Spano Dominico</v>
      </c>
      <c r="E29" s="140"/>
      <c r="F29" s="141"/>
      <c r="G29" s="142">
        <f>DAY(B29-4)</f>
        <v>8</v>
      </c>
      <c r="H29" s="143">
        <f>DAY(B29+2)</f>
        <v>14</v>
      </c>
      <c r="I29" s="144">
        <f>I27+7</f>
        <v>42897</v>
      </c>
      <c r="J29" s="145"/>
      <c r="K29" s="146" t="str">
        <f>'[1]Effectif Véhicule'!B6</f>
        <v>Lachapelle Sylvain</v>
      </c>
      <c r="L29" s="140"/>
      <c r="M29" s="141"/>
      <c r="N29" s="142">
        <f>DAY(I29-4)</f>
        <v>7</v>
      </c>
      <c r="O29" s="143">
        <f>DAY(I29+2)</f>
        <v>13</v>
      </c>
      <c r="P29" s="144">
        <f>P27+7</f>
        <v>42988</v>
      </c>
      <c r="Q29" s="145"/>
      <c r="R29" s="146" t="str">
        <f>'[1]Effectif Véhicule'!B4</f>
        <v>Normandin Patrick</v>
      </c>
      <c r="S29" s="140"/>
      <c r="T29" s="141"/>
      <c r="U29" s="142">
        <f>DAY(P29-4)</f>
        <v>6</v>
      </c>
      <c r="V29" s="143">
        <f>DAY(P29+2)</f>
        <v>12</v>
      </c>
      <c r="W29" s="144">
        <f>W27+7</f>
        <v>43079</v>
      </c>
      <c r="X29" s="145"/>
      <c r="Y29" s="146" t="str">
        <f>'[1]Effectif Véhicule'!B8</f>
        <v>Spano Dominico</v>
      </c>
      <c r="Z29" s="140"/>
      <c r="AA29" s="141"/>
      <c r="AB29" s="142">
        <f>DAY(W29-4)</f>
        <v>6</v>
      </c>
      <c r="AC29" s="143">
        <f>DAY(W29+2)</f>
        <v>12</v>
      </c>
    </row>
    <row r="30" spans="2:29" ht="20.100000000000001" customHeight="1" thickBot="1" x14ac:dyDescent="0.25">
      <c r="B30" s="154"/>
      <c r="C30" s="155"/>
      <c r="D30" s="156" t="str">
        <f>'[1]Effectif Véhicule'!B5</f>
        <v>Bruyere Roland</v>
      </c>
      <c r="E30" s="150"/>
      <c r="F30" s="151"/>
      <c r="G30" s="152">
        <f>DAY(B29-2)</f>
        <v>10</v>
      </c>
      <c r="H30" s="153">
        <f>DAY(B29+4)</f>
        <v>16</v>
      </c>
      <c r="I30" s="154"/>
      <c r="J30" s="155"/>
      <c r="K30" s="156" t="str">
        <f>'[1]Effectif Véhicule'!B9</f>
        <v>Thériault Marcel</v>
      </c>
      <c r="L30" s="150"/>
      <c r="M30" s="151"/>
      <c r="N30" s="152">
        <f>DAY(I29-2)</f>
        <v>9</v>
      </c>
      <c r="O30" s="153">
        <f>DAY(I29+4)</f>
        <v>15</v>
      </c>
      <c r="P30" s="154"/>
      <c r="Q30" s="155"/>
      <c r="R30" s="156" t="str">
        <f>'[1]Effectif Véhicule'!B10</f>
        <v>L'africain Luc</v>
      </c>
      <c r="S30" s="150"/>
      <c r="T30" s="151"/>
      <c r="U30" s="152">
        <f>DAY(P29-2)</f>
        <v>8</v>
      </c>
      <c r="V30" s="153">
        <f>DAY(P29+4)</f>
        <v>14</v>
      </c>
      <c r="W30" s="154"/>
      <c r="X30" s="155"/>
      <c r="Y30" s="156" t="str">
        <f>'[1]Effectif Véhicule'!B5</f>
        <v>Bruyere Roland</v>
      </c>
      <c r="Z30" s="150"/>
      <c r="AA30" s="151"/>
      <c r="AB30" s="152">
        <f>DAY(W29-2)</f>
        <v>8</v>
      </c>
      <c r="AC30" s="153">
        <f>DAY(W29+4)</f>
        <v>14</v>
      </c>
    </row>
    <row r="31" spans="2:29" ht="20.100000000000001" customHeight="1" x14ac:dyDescent="0.2">
      <c r="B31" s="144">
        <f>B29+7</f>
        <v>42813</v>
      </c>
      <c r="C31" s="145"/>
      <c r="D31" s="146" t="str">
        <f>'[1]Effectif Véhicule'!B6</f>
        <v>Lachapelle Sylvain</v>
      </c>
      <c r="E31" s="140"/>
      <c r="F31" s="141"/>
      <c r="G31" s="142">
        <f>DAY(B31-4)</f>
        <v>15</v>
      </c>
      <c r="H31" s="143">
        <f>DAY(B31+2)</f>
        <v>21</v>
      </c>
      <c r="I31" s="144">
        <f>I29+7</f>
        <v>42904</v>
      </c>
      <c r="J31" s="145"/>
      <c r="K31" s="146" t="str">
        <f>'[1]Effectif Véhicule'!B4</f>
        <v>Normandin Patrick</v>
      </c>
      <c r="L31" s="140"/>
      <c r="M31" s="141"/>
      <c r="N31" s="142">
        <f>DAY(I31-4)</f>
        <v>14</v>
      </c>
      <c r="O31" s="143">
        <f>DAY(I31+2)</f>
        <v>20</v>
      </c>
      <c r="P31" s="144">
        <f>P29+7</f>
        <v>42995</v>
      </c>
      <c r="Q31" s="145"/>
      <c r="R31" s="146" t="str">
        <f>'[1]Effectif Véhicule'!B8</f>
        <v>Spano Dominico</v>
      </c>
      <c r="S31" s="140"/>
      <c r="T31" s="141"/>
      <c r="U31" s="142">
        <f>DAY(P31-4)</f>
        <v>13</v>
      </c>
      <c r="V31" s="143">
        <f>DAY(P31+2)</f>
        <v>19</v>
      </c>
      <c r="W31" s="144">
        <f>W29+7</f>
        <v>43086</v>
      </c>
      <c r="X31" s="145"/>
      <c r="Y31" s="146" t="str">
        <f>'[1]Effectif Véhicule'!B6</f>
        <v>Lachapelle Sylvain</v>
      </c>
      <c r="Z31" s="140"/>
      <c r="AA31" s="141"/>
      <c r="AB31" s="142">
        <f>DAY(W31-4)</f>
        <v>13</v>
      </c>
      <c r="AC31" s="143">
        <f>DAY(W31+2)</f>
        <v>19</v>
      </c>
    </row>
    <row r="32" spans="2:29" ht="20.100000000000001" customHeight="1" thickBot="1" x14ac:dyDescent="0.25">
      <c r="B32" s="154"/>
      <c r="C32" s="155"/>
      <c r="D32" s="156" t="str">
        <f>'[1]Effectif Véhicule'!B9</f>
        <v>Thériault Marcel</v>
      </c>
      <c r="E32" s="150"/>
      <c r="F32" s="151"/>
      <c r="G32" s="152">
        <f>DAY(B31-2)</f>
        <v>17</v>
      </c>
      <c r="H32" s="153">
        <f>DAY(B31+4)</f>
        <v>23</v>
      </c>
      <c r="I32" s="154"/>
      <c r="J32" s="155"/>
      <c r="K32" s="156" t="str">
        <f>'[1]Effectif Véhicule'!B10</f>
        <v>L'africain Luc</v>
      </c>
      <c r="L32" s="150"/>
      <c r="M32" s="151"/>
      <c r="N32" s="152">
        <f>DAY(I31-2)</f>
        <v>16</v>
      </c>
      <c r="O32" s="153">
        <f>DAY(I31+4)</f>
        <v>22</v>
      </c>
      <c r="P32" s="154"/>
      <c r="Q32" s="155"/>
      <c r="R32" s="156" t="str">
        <f>'[1]Effectif Véhicule'!B5</f>
        <v>Bruyere Roland</v>
      </c>
      <c r="S32" s="150"/>
      <c r="T32" s="151"/>
      <c r="U32" s="152">
        <f>DAY(P31-2)</f>
        <v>15</v>
      </c>
      <c r="V32" s="153">
        <f>DAY(P31+4)</f>
        <v>21</v>
      </c>
      <c r="W32" s="154"/>
      <c r="X32" s="155"/>
      <c r="Y32" s="156" t="str">
        <f>'[1]Effectif Véhicule'!B9</f>
        <v>Thériault Marcel</v>
      </c>
      <c r="Z32" s="150"/>
      <c r="AA32" s="151"/>
      <c r="AB32" s="152">
        <f>DAY(W31-2)</f>
        <v>15</v>
      </c>
      <c r="AC32" s="153">
        <f>DAY(W31+4)</f>
        <v>21</v>
      </c>
    </row>
    <row r="33" spans="2:29" ht="20.100000000000001" customHeight="1" x14ac:dyDescent="0.2">
      <c r="B33" s="144">
        <f>B31+7</f>
        <v>42820</v>
      </c>
      <c r="C33" s="145"/>
      <c r="D33" s="146" t="str">
        <f>'[1]Effectif Véhicule'!B4</f>
        <v>Normandin Patrick</v>
      </c>
      <c r="E33" s="140"/>
      <c r="F33" s="141"/>
      <c r="G33" s="142">
        <f>DAY(B33-4)</f>
        <v>22</v>
      </c>
      <c r="H33" s="143">
        <f>DAY(B33+2)</f>
        <v>28</v>
      </c>
      <c r="I33" s="144">
        <f>I31+7</f>
        <v>42911</v>
      </c>
      <c r="J33" s="145"/>
      <c r="K33" s="146" t="str">
        <f>'[1]Effectif Véhicule'!B8</f>
        <v>Spano Dominico</v>
      </c>
      <c r="L33" s="140"/>
      <c r="M33" s="141"/>
      <c r="N33" s="142">
        <f>DAY(I33-4)</f>
        <v>21</v>
      </c>
      <c r="O33" s="143">
        <f>DAY(I33+2)</f>
        <v>27</v>
      </c>
      <c r="P33" s="144">
        <f>P31+7</f>
        <v>43002</v>
      </c>
      <c r="Q33" s="145"/>
      <c r="R33" s="146" t="str">
        <f>'[1]Effectif Véhicule'!B6</f>
        <v>Lachapelle Sylvain</v>
      </c>
      <c r="S33" s="140"/>
      <c r="T33" s="141"/>
      <c r="U33" s="142">
        <f>DAY(P33-4)</f>
        <v>20</v>
      </c>
      <c r="V33" s="143">
        <f>DAY(P33+2)</f>
        <v>26</v>
      </c>
      <c r="W33" s="144">
        <f>W31+7</f>
        <v>43093</v>
      </c>
      <c r="X33" s="145"/>
      <c r="Y33" s="146" t="str">
        <f>'[1]Effectif Véhicule'!B4</f>
        <v>Normandin Patrick</v>
      </c>
      <c r="Z33" s="140"/>
      <c r="AA33" s="141"/>
      <c r="AB33" s="142">
        <f>DAY(W33-4)</f>
        <v>20</v>
      </c>
      <c r="AC33" s="143">
        <f>DAY(W33+2)</f>
        <v>26</v>
      </c>
    </row>
    <row r="34" spans="2:29" ht="20.100000000000001" customHeight="1" thickBot="1" x14ac:dyDescent="0.25">
      <c r="B34" s="154"/>
      <c r="C34" s="155"/>
      <c r="D34" s="156" t="str">
        <f>'[1]Effectif Véhicule'!B10</f>
        <v>L'africain Luc</v>
      </c>
      <c r="E34" s="150"/>
      <c r="F34" s="151"/>
      <c r="G34" s="157">
        <f>DAY(B33-2)</f>
        <v>24</v>
      </c>
      <c r="H34" s="153">
        <f>DAY(B33+4)</f>
        <v>30</v>
      </c>
      <c r="I34" s="154"/>
      <c r="J34" s="155"/>
      <c r="K34" s="156" t="str">
        <f>'[1]Effectif Véhicule'!B5</f>
        <v>Bruyere Roland</v>
      </c>
      <c r="L34" s="150"/>
      <c r="M34" s="151"/>
      <c r="N34" s="157">
        <f>DAY(I33-2)</f>
        <v>23</v>
      </c>
      <c r="O34" s="153">
        <f>DAY(I33+4)</f>
        <v>29</v>
      </c>
      <c r="P34" s="154"/>
      <c r="Q34" s="155"/>
      <c r="R34" s="156" t="str">
        <f>'[1]Effectif Véhicule'!B9</f>
        <v>Thériault Marcel</v>
      </c>
      <c r="S34" s="150"/>
      <c r="T34" s="151"/>
      <c r="U34" s="157">
        <f>DAY(P33-2)</f>
        <v>22</v>
      </c>
      <c r="V34" s="153">
        <f>DAY(P33+4)</f>
        <v>28</v>
      </c>
      <c r="W34" s="154"/>
      <c r="X34" s="155"/>
      <c r="Y34" s="156" t="str">
        <f>'[1]Effectif Véhicule'!B10</f>
        <v>L'africain Luc</v>
      </c>
      <c r="Z34" s="150"/>
      <c r="AA34" s="151"/>
      <c r="AB34" s="157">
        <f>DAY(W33-2)</f>
        <v>22</v>
      </c>
      <c r="AC34" s="153">
        <f>DAY(W33+4)</f>
        <v>28</v>
      </c>
    </row>
    <row r="35" spans="2:29" ht="20.100000000000001" customHeight="1" x14ac:dyDescent="0.2">
      <c r="E35" s="158"/>
      <c r="F35" s="158"/>
      <c r="G35" s="159"/>
      <c r="H35" s="159"/>
      <c r="I35" s="159"/>
      <c r="J35" s="159"/>
      <c r="K35" s="159"/>
    </row>
  </sheetData>
  <mergeCells count="156">
    <mergeCell ref="W33:X34"/>
    <mergeCell ref="Y33:AA33"/>
    <mergeCell ref="D34:F34"/>
    <mergeCell ref="K34:M34"/>
    <mergeCell ref="R34:T34"/>
    <mergeCell ref="Y34:AA34"/>
    <mergeCell ref="B33:C34"/>
    <mergeCell ref="D33:F33"/>
    <mergeCell ref="I33:J34"/>
    <mergeCell ref="K33:M33"/>
    <mergeCell ref="P33:Q34"/>
    <mergeCell ref="R33:T33"/>
    <mergeCell ref="W31:X32"/>
    <mergeCell ref="Y31:AA31"/>
    <mergeCell ref="D32:F32"/>
    <mergeCell ref="K32:M32"/>
    <mergeCell ref="R32:T32"/>
    <mergeCell ref="Y32:AA32"/>
    <mergeCell ref="B31:C32"/>
    <mergeCell ref="D31:F31"/>
    <mergeCell ref="I31:J32"/>
    <mergeCell ref="K31:M31"/>
    <mergeCell ref="P31:Q32"/>
    <mergeCell ref="R31:T31"/>
    <mergeCell ref="W29:X30"/>
    <mergeCell ref="Y29:AA29"/>
    <mergeCell ref="D30:F30"/>
    <mergeCell ref="K30:M30"/>
    <mergeCell ref="R30:T30"/>
    <mergeCell ref="Y30:AA30"/>
    <mergeCell ref="B29:C30"/>
    <mergeCell ref="D29:F29"/>
    <mergeCell ref="I29:J30"/>
    <mergeCell ref="K29:M29"/>
    <mergeCell ref="P29:Q30"/>
    <mergeCell ref="R29:T29"/>
    <mergeCell ref="W27:X28"/>
    <mergeCell ref="Y27:AA27"/>
    <mergeCell ref="D28:F28"/>
    <mergeCell ref="K28:M28"/>
    <mergeCell ref="R28:T28"/>
    <mergeCell ref="Y28:AA28"/>
    <mergeCell ref="B27:C28"/>
    <mergeCell ref="D27:F27"/>
    <mergeCell ref="I27:J28"/>
    <mergeCell ref="K27:M27"/>
    <mergeCell ref="P27:Q28"/>
    <mergeCell ref="R27:T27"/>
    <mergeCell ref="W25:X26"/>
    <mergeCell ref="Y25:AA25"/>
    <mergeCell ref="D26:F26"/>
    <mergeCell ref="K26:M26"/>
    <mergeCell ref="R26:T26"/>
    <mergeCell ref="Y26:AA26"/>
    <mergeCell ref="B25:C26"/>
    <mergeCell ref="D25:F25"/>
    <mergeCell ref="I25:J26"/>
    <mergeCell ref="K25:M25"/>
    <mergeCell ref="P25:Q26"/>
    <mergeCell ref="R25:T25"/>
    <mergeCell ref="W23:X24"/>
    <mergeCell ref="Y23:AA23"/>
    <mergeCell ref="D24:F24"/>
    <mergeCell ref="K24:M24"/>
    <mergeCell ref="R24:T24"/>
    <mergeCell ref="Y24:AA24"/>
    <mergeCell ref="B23:C24"/>
    <mergeCell ref="D23:F23"/>
    <mergeCell ref="I23:J24"/>
    <mergeCell ref="K23:M23"/>
    <mergeCell ref="P23:Q24"/>
    <mergeCell ref="R23:T23"/>
    <mergeCell ref="W21:X22"/>
    <mergeCell ref="Y21:AA21"/>
    <mergeCell ref="D22:F22"/>
    <mergeCell ref="K22:M22"/>
    <mergeCell ref="R22:T22"/>
    <mergeCell ref="Y22:AA22"/>
    <mergeCell ref="B21:C22"/>
    <mergeCell ref="D21:F21"/>
    <mergeCell ref="I21:J22"/>
    <mergeCell ref="K21:M21"/>
    <mergeCell ref="P21:Q22"/>
    <mergeCell ref="R21:T21"/>
    <mergeCell ref="W19:X20"/>
    <mergeCell ref="Y19:AA19"/>
    <mergeCell ref="D20:F20"/>
    <mergeCell ref="K20:M20"/>
    <mergeCell ref="R20:T20"/>
    <mergeCell ref="Y20:AA20"/>
    <mergeCell ref="B19:C20"/>
    <mergeCell ref="D19:F19"/>
    <mergeCell ref="I19:J20"/>
    <mergeCell ref="K19:M19"/>
    <mergeCell ref="P19:Q20"/>
    <mergeCell ref="R19:T19"/>
    <mergeCell ref="W17:X18"/>
    <mergeCell ref="Y17:AA17"/>
    <mergeCell ref="D18:F18"/>
    <mergeCell ref="K18:M18"/>
    <mergeCell ref="R18:T18"/>
    <mergeCell ref="Y18:AA18"/>
    <mergeCell ref="B17:C18"/>
    <mergeCell ref="D17:F17"/>
    <mergeCell ref="I17:J18"/>
    <mergeCell ref="K17:M17"/>
    <mergeCell ref="P17:Q18"/>
    <mergeCell ref="R17:T17"/>
    <mergeCell ref="W15:X16"/>
    <mergeCell ref="Y15:AA15"/>
    <mergeCell ref="D16:F16"/>
    <mergeCell ref="K16:M16"/>
    <mergeCell ref="R16:T16"/>
    <mergeCell ref="Y16:AA16"/>
    <mergeCell ref="B15:C16"/>
    <mergeCell ref="D15:F15"/>
    <mergeCell ref="I15:J16"/>
    <mergeCell ref="K15:M15"/>
    <mergeCell ref="P15:Q16"/>
    <mergeCell ref="R15:T15"/>
    <mergeCell ref="W13:X14"/>
    <mergeCell ref="Y13:AA13"/>
    <mergeCell ref="D14:F14"/>
    <mergeCell ref="K14:M14"/>
    <mergeCell ref="R14:T14"/>
    <mergeCell ref="Y14:AA14"/>
    <mergeCell ref="B13:C14"/>
    <mergeCell ref="D13:F13"/>
    <mergeCell ref="I13:J14"/>
    <mergeCell ref="K13:M13"/>
    <mergeCell ref="P13:Q14"/>
    <mergeCell ref="R13:T13"/>
    <mergeCell ref="W11:X12"/>
    <mergeCell ref="Y11:AA11"/>
    <mergeCell ref="D12:F12"/>
    <mergeCell ref="K12:M12"/>
    <mergeCell ref="R12:T12"/>
    <mergeCell ref="Y12:AA12"/>
    <mergeCell ref="B11:C12"/>
    <mergeCell ref="D11:F11"/>
    <mergeCell ref="I11:J12"/>
    <mergeCell ref="K11:M11"/>
    <mergeCell ref="P11:Q12"/>
    <mergeCell ref="R11:T11"/>
    <mergeCell ref="W9:X10"/>
    <mergeCell ref="Y9:AA9"/>
    <mergeCell ref="D10:F10"/>
    <mergeCell ref="K10:M10"/>
    <mergeCell ref="R10:T10"/>
    <mergeCell ref="Y10:AA10"/>
    <mergeCell ref="B9:C10"/>
    <mergeCell ref="D9:F9"/>
    <mergeCell ref="I9:J10"/>
    <mergeCell ref="K9:M9"/>
    <mergeCell ref="P9:Q10"/>
    <mergeCell ref="R9:T9"/>
  </mergeCells>
  <printOptions horizontalCentered="1" verticalCentered="1"/>
  <pageMargins left="0" right="0" top="0" bottom="0" header="0" footer="0"/>
  <pageSetup paperSize="5" scale="80" orientation="landscape" useFirstPageNumber="1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8"/>
  <sheetViews>
    <sheetView zoomScaleNormal="100" workbookViewId="0">
      <selection activeCell="B13" sqref="B13"/>
    </sheetView>
  </sheetViews>
  <sheetFormatPr baseColWidth="10" defaultColWidth="9.140625" defaultRowHeight="12.75" x14ac:dyDescent="0.2"/>
  <cols>
    <col min="1" max="1" width="10.42578125" style="109" bestFit="1" customWidth="1"/>
    <col min="2" max="2" width="16.42578125" style="109" bestFit="1" customWidth="1"/>
    <col min="3" max="3" width="8" style="109" bestFit="1" customWidth="1"/>
    <col min="4" max="4" width="25.140625" style="109" bestFit="1" customWidth="1"/>
    <col min="5" max="5" width="26.85546875" style="109" bestFit="1" customWidth="1"/>
    <col min="6" max="6" width="11.85546875" style="109" bestFit="1" customWidth="1"/>
    <col min="7" max="256" width="9.140625" style="109"/>
    <col min="257" max="257" width="10.42578125" style="109" bestFit="1" customWidth="1"/>
    <col min="258" max="258" width="16.42578125" style="109" bestFit="1" customWidth="1"/>
    <col min="259" max="259" width="8" style="109" bestFit="1" customWidth="1"/>
    <col min="260" max="260" width="25.140625" style="109" bestFit="1" customWidth="1"/>
    <col min="261" max="261" width="26.85546875" style="109" bestFit="1" customWidth="1"/>
    <col min="262" max="262" width="11.85546875" style="109" bestFit="1" customWidth="1"/>
    <col min="263" max="512" width="9.140625" style="109"/>
    <col min="513" max="513" width="10.42578125" style="109" bestFit="1" customWidth="1"/>
    <col min="514" max="514" width="16.42578125" style="109" bestFit="1" customWidth="1"/>
    <col min="515" max="515" width="8" style="109" bestFit="1" customWidth="1"/>
    <col min="516" max="516" width="25.140625" style="109" bestFit="1" customWidth="1"/>
    <col min="517" max="517" width="26.85546875" style="109" bestFit="1" customWidth="1"/>
    <col min="518" max="518" width="11.85546875" style="109" bestFit="1" customWidth="1"/>
    <col min="519" max="768" width="9.140625" style="109"/>
    <col min="769" max="769" width="10.42578125" style="109" bestFit="1" customWidth="1"/>
    <col min="770" max="770" width="16.42578125" style="109" bestFit="1" customWidth="1"/>
    <col min="771" max="771" width="8" style="109" bestFit="1" customWidth="1"/>
    <col min="772" max="772" width="25.140625" style="109" bestFit="1" customWidth="1"/>
    <col min="773" max="773" width="26.85546875" style="109" bestFit="1" customWidth="1"/>
    <col min="774" max="774" width="11.85546875" style="109" bestFit="1" customWidth="1"/>
    <col min="775" max="1024" width="9.140625" style="109"/>
    <col min="1025" max="1025" width="10.42578125" style="109" bestFit="1" customWidth="1"/>
    <col min="1026" max="1026" width="16.42578125" style="109" bestFit="1" customWidth="1"/>
    <col min="1027" max="1027" width="8" style="109" bestFit="1" customWidth="1"/>
    <col min="1028" max="1028" width="25.140625" style="109" bestFit="1" customWidth="1"/>
    <col min="1029" max="1029" width="26.85546875" style="109" bestFit="1" customWidth="1"/>
    <col min="1030" max="1030" width="11.85546875" style="109" bestFit="1" customWidth="1"/>
    <col min="1031" max="1280" width="9.140625" style="109"/>
    <col min="1281" max="1281" width="10.42578125" style="109" bestFit="1" customWidth="1"/>
    <col min="1282" max="1282" width="16.42578125" style="109" bestFit="1" customWidth="1"/>
    <col min="1283" max="1283" width="8" style="109" bestFit="1" customWidth="1"/>
    <col min="1284" max="1284" width="25.140625" style="109" bestFit="1" customWidth="1"/>
    <col min="1285" max="1285" width="26.85546875" style="109" bestFit="1" customWidth="1"/>
    <col min="1286" max="1286" width="11.85546875" style="109" bestFit="1" customWidth="1"/>
    <col min="1287" max="1536" width="9.140625" style="109"/>
    <col min="1537" max="1537" width="10.42578125" style="109" bestFit="1" customWidth="1"/>
    <col min="1538" max="1538" width="16.42578125" style="109" bestFit="1" customWidth="1"/>
    <col min="1539" max="1539" width="8" style="109" bestFit="1" customWidth="1"/>
    <col min="1540" max="1540" width="25.140625" style="109" bestFit="1" customWidth="1"/>
    <col min="1541" max="1541" width="26.85546875" style="109" bestFit="1" customWidth="1"/>
    <col min="1542" max="1542" width="11.85546875" style="109" bestFit="1" customWidth="1"/>
    <col min="1543" max="1792" width="9.140625" style="109"/>
    <col min="1793" max="1793" width="10.42578125" style="109" bestFit="1" customWidth="1"/>
    <col min="1794" max="1794" width="16.42578125" style="109" bestFit="1" customWidth="1"/>
    <col min="1795" max="1795" width="8" style="109" bestFit="1" customWidth="1"/>
    <col min="1796" max="1796" width="25.140625" style="109" bestFit="1" customWidth="1"/>
    <col min="1797" max="1797" width="26.85546875" style="109" bestFit="1" customWidth="1"/>
    <col min="1798" max="1798" width="11.85546875" style="109" bestFit="1" customWidth="1"/>
    <col min="1799" max="2048" width="9.140625" style="109"/>
    <col min="2049" max="2049" width="10.42578125" style="109" bestFit="1" customWidth="1"/>
    <col min="2050" max="2050" width="16.42578125" style="109" bestFit="1" customWidth="1"/>
    <col min="2051" max="2051" width="8" style="109" bestFit="1" customWidth="1"/>
    <col min="2052" max="2052" width="25.140625" style="109" bestFit="1" customWidth="1"/>
    <col min="2053" max="2053" width="26.85546875" style="109" bestFit="1" customWidth="1"/>
    <col min="2054" max="2054" width="11.85546875" style="109" bestFit="1" customWidth="1"/>
    <col min="2055" max="2304" width="9.140625" style="109"/>
    <col min="2305" max="2305" width="10.42578125" style="109" bestFit="1" customWidth="1"/>
    <col min="2306" max="2306" width="16.42578125" style="109" bestFit="1" customWidth="1"/>
    <col min="2307" max="2307" width="8" style="109" bestFit="1" customWidth="1"/>
    <col min="2308" max="2308" width="25.140625" style="109" bestFit="1" customWidth="1"/>
    <col min="2309" max="2309" width="26.85546875" style="109" bestFit="1" customWidth="1"/>
    <col min="2310" max="2310" width="11.85546875" style="109" bestFit="1" customWidth="1"/>
    <col min="2311" max="2560" width="9.140625" style="109"/>
    <col min="2561" max="2561" width="10.42578125" style="109" bestFit="1" customWidth="1"/>
    <col min="2562" max="2562" width="16.42578125" style="109" bestFit="1" customWidth="1"/>
    <col min="2563" max="2563" width="8" style="109" bestFit="1" customWidth="1"/>
    <col min="2564" max="2564" width="25.140625" style="109" bestFit="1" customWidth="1"/>
    <col min="2565" max="2565" width="26.85546875" style="109" bestFit="1" customWidth="1"/>
    <col min="2566" max="2566" width="11.85546875" style="109" bestFit="1" customWidth="1"/>
    <col min="2567" max="2816" width="9.140625" style="109"/>
    <col min="2817" max="2817" width="10.42578125" style="109" bestFit="1" customWidth="1"/>
    <col min="2818" max="2818" width="16.42578125" style="109" bestFit="1" customWidth="1"/>
    <col min="2819" max="2819" width="8" style="109" bestFit="1" customWidth="1"/>
    <col min="2820" max="2820" width="25.140625" style="109" bestFit="1" customWidth="1"/>
    <col min="2821" max="2821" width="26.85546875" style="109" bestFit="1" customWidth="1"/>
    <col min="2822" max="2822" width="11.85546875" style="109" bestFit="1" customWidth="1"/>
    <col min="2823" max="3072" width="9.140625" style="109"/>
    <col min="3073" max="3073" width="10.42578125" style="109" bestFit="1" customWidth="1"/>
    <col min="3074" max="3074" width="16.42578125" style="109" bestFit="1" customWidth="1"/>
    <col min="3075" max="3075" width="8" style="109" bestFit="1" customWidth="1"/>
    <col min="3076" max="3076" width="25.140625" style="109" bestFit="1" customWidth="1"/>
    <col min="3077" max="3077" width="26.85546875" style="109" bestFit="1" customWidth="1"/>
    <col min="3078" max="3078" width="11.85546875" style="109" bestFit="1" customWidth="1"/>
    <col min="3079" max="3328" width="9.140625" style="109"/>
    <col min="3329" max="3329" width="10.42578125" style="109" bestFit="1" customWidth="1"/>
    <col min="3330" max="3330" width="16.42578125" style="109" bestFit="1" customWidth="1"/>
    <col min="3331" max="3331" width="8" style="109" bestFit="1" customWidth="1"/>
    <col min="3332" max="3332" width="25.140625" style="109" bestFit="1" customWidth="1"/>
    <col min="3333" max="3333" width="26.85546875" style="109" bestFit="1" customWidth="1"/>
    <col min="3334" max="3334" width="11.85546875" style="109" bestFit="1" customWidth="1"/>
    <col min="3335" max="3584" width="9.140625" style="109"/>
    <col min="3585" max="3585" width="10.42578125" style="109" bestFit="1" customWidth="1"/>
    <col min="3586" max="3586" width="16.42578125" style="109" bestFit="1" customWidth="1"/>
    <col min="3587" max="3587" width="8" style="109" bestFit="1" customWidth="1"/>
    <col min="3588" max="3588" width="25.140625" style="109" bestFit="1" customWidth="1"/>
    <col min="3589" max="3589" width="26.85546875" style="109" bestFit="1" customWidth="1"/>
    <col min="3590" max="3590" width="11.85546875" style="109" bestFit="1" customWidth="1"/>
    <col min="3591" max="3840" width="9.140625" style="109"/>
    <col min="3841" max="3841" width="10.42578125" style="109" bestFit="1" customWidth="1"/>
    <col min="3842" max="3842" width="16.42578125" style="109" bestFit="1" customWidth="1"/>
    <col min="3843" max="3843" width="8" style="109" bestFit="1" customWidth="1"/>
    <col min="3844" max="3844" width="25.140625" style="109" bestFit="1" customWidth="1"/>
    <col min="3845" max="3845" width="26.85546875" style="109" bestFit="1" customWidth="1"/>
    <col min="3846" max="3846" width="11.85546875" style="109" bestFit="1" customWidth="1"/>
    <col min="3847" max="4096" width="9.140625" style="109"/>
    <col min="4097" max="4097" width="10.42578125" style="109" bestFit="1" customWidth="1"/>
    <col min="4098" max="4098" width="16.42578125" style="109" bestFit="1" customWidth="1"/>
    <col min="4099" max="4099" width="8" style="109" bestFit="1" customWidth="1"/>
    <col min="4100" max="4100" width="25.140625" style="109" bestFit="1" customWidth="1"/>
    <col min="4101" max="4101" width="26.85546875" style="109" bestFit="1" customWidth="1"/>
    <col min="4102" max="4102" width="11.85546875" style="109" bestFit="1" customWidth="1"/>
    <col min="4103" max="4352" width="9.140625" style="109"/>
    <col min="4353" max="4353" width="10.42578125" style="109" bestFit="1" customWidth="1"/>
    <col min="4354" max="4354" width="16.42578125" style="109" bestFit="1" customWidth="1"/>
    <col min="4355" max="4355" width="8" style="109" bestFit="1" customWidth="1"/>
    <col min="4356" max="4356" width="25.140625" style="109" bestFit="1" customWidth="1"/>
    <col min="4357" max="4357" width="26.85546875" style="109" bestFit="1" customWidth="1"/>
    <col min="4358" max="4358" width="11.85546875" style="109" bestFit="1" customWidth="1"/>
    <col min="4359" max="4608" width="9.140625" style="109"/>
    <col min="4609" max="4609" width="10.42578125" style="109" bestFit="1" customWidth="1"/>
    <col min="4610" max="4610" width="16.42578125" style="109" bestFit="1" customWidth="1"/>
    <col min="4611" max="4611" width="8" style="109" bestFit="1" customWidth="1"/>
    <col min="4612" max="4612" width="25.140625" style="109" bestFit="1" customWidth="1"/>
    <col min="4613" max="4613" width="26.85546875" style="109" bestFit="1" customWidth="1"/>
    <col min="4614" max="4614" width="11.85546875" style="109" bestFit="1" customWidth="1"/>
    <col min="4615" max="4864" width="9.140625" style="109"/>
    <col min="4865" max="4865" width="10.42578125" style="109" bestFit="1" customWidth="1"/>
    <col min="4866" max="4866" width="16.42578125" style="109" bestFit="1" customWidth="1"/>
    <col min="4867" max="4867" width="8" style="109" bestFit="1" customWidth="1"/>
    <col min="4868" max="4868" width="25.140625" style="109" bestFit="1" customWidth="1"/>
    <col min="4869" max="4869" width="26.85546875" style="109" bestFit="1" customWidth="1"/>
    <col min="4870" max="4870" width="11.85546875" style="109" bestFit="1" customWidth="1"/>
    <col min="4871" max="5120" width="9.140625" style="109"/>
    <col min="5121" max="5121" width="10.42578125" style="109" bestFit="1" customWidth="1"/>
    <col min="5122" max="5122" width="16.42578125" style="109" bestFit="1" customWidth="1"/>
    <col min="5123" max="5123" width="8" style="109" bestFit="1" customWidth="1"/>
    <col min="5124" max="5124" width="25.140625" style="109" bestFit="1" customWidth="1"/>
    <col min="5125" max="5125" width="26.85546875" style="109" bestFit="1" customWidth="1"/>
    <col min="5126" max="5126" width="11.85546875" style="109" bestFit="1" customWidth="1"/>
    <col min="5127" max="5376" width="9.140625" style="109"/>
    <col min="5377" max="5377" width="10.42578125" style="109" bestFit="1" customWidth="1"/>
    <col min="5378" max="5378" width="16.42578125" style="109" bestFit="1" customWidth="1"/>
    <col min="5379" max="5379" width="8" style="109" bestFit="1" customWidth="1"/>
    <col min="5380" max="5380" width="25.140625" style="109" bestFit="1" customWidth="1"/>
    <col min="5381" max="5381" width="26.85546875" style="109" bestFit="1" customWidth="1"/>
    <col min="5382" max="5382" width="11.85546875" style="109" bestFit="1" customWidth="1"/>
    <col min="5383" max="5632" width="9.140625" style="109"/>
    <col min="5633" max="5633" width="10.42578125" style="109" bestFit="1" customWidth="1"/>
    <col min="5634" max="5634" width="16.42578125" style="109" bestFit="1" customWidth="1"/>
    <col min="5635" max="5635" width="8" style="109" bestFit="1" customWidth="1"/>
    <col min="5636" max="5636" width="25.140625" style="109" bestFit="1" customWidth="1"/>
    <col min="5637" max="5637" width="26.85546875" style="109" bestFit="1" customWidth="1"/>
    <col min="5638" max="5638" width="11.85546875" style="109" bestFit="1" customWidth="1"/>
    <col min="5639" max="5888" width="9.140625" style="109"/>
    <col min="5889" max="5889" width="10.42578125" style="109" bestFit="1" customWidth="1"/>
    <col min="5890" max="5890" width="16.42578125" style="109" bestFit="1" customWidth="1"/>
    <col min="5891" max="5891" width="8" style="109" bestFit="1" customWidth="1"/>
    <col min="5892" max="5892" width="25.140625" style="109" bestFit="1" customWidth="1"/>
    <col min="5893" max="5893" width="26.85546875" style="109" bestFit="1" customWidth="1"/>
    <col min="5894" max="5894" width="11.85546875" style="109" bestFit="1" customWidth="1"/>
    <col min="5895" max="6144" width="9.140625" style="109"/>
    <col min="6145" max="6145" width="10.42578125" style="109" bestFit="1" customWidth="1"/>
    <col min="6146" max="6146" width="16.42578125" style="109" bestFit="1" customWidth="1"/>
    <col min="6147" max="6147" width="8" style="109" bestFit="1" customWidth="1"/>
    <col min="6148" max="6148" width="25.140625" style="109" bestFit="1" customWidth="1"/>
    <col min="6149" max="6149" width="26.85546875" style="109" bestFit="1" customWidth="1"/>
    <col min="6150" max="6150" width="11.85546875" style="109" bestFit="1" customWidth="1"/>
    <col min="6151" max="6400" width="9.140625" style="109"/>
    <col min="6401" max="6401" width="10.42578125" style="109" bestFit="1" customWidth="1"/>
    <col min="6402" max="6402" width="16.42578125" style="109" bestFit="1" customWidth="1"/>
    <col min="6403" max="6403" width="8" style="109" bestFit="1" customWidth="1"/>
    <col min="6404" max="6404" width="25.140625" style="109" bestFit="1" customWidth="1"/>
    <col min="6405" max="6405" width="26.85546875" style="109" bestFit="1" customWidth="1"/>
    <col min="6406" max="6406" width="11.85546875" style="109" bestFit="1" customWidth="1"/>
    <col min="6407" max="6656" width="9.140625" style="109"/>
    <col min="6657" max="6657" width="10.42578125" style="109" bestFit="1" customWidth="1"/>
    <col min="6658" max="6658" width="16.42578125" style="109" bestFit="1" customWidth="1"/>
    <col min="6659" max="6659" width="8" style="109" bestFit="1" customWidth="1"/>
    <col min="6660" max="6660" width="25.140625" style="109" bestFit="1" customWidth="1"/>
    <col min="6661" max="6661" width="26.85546875" style="109" bestFit="1" customWidth="1"/>
    <col min="6662" max="6662" width="11.85546875" style="109" bestFit="1" customWidth="1"/>
    <col min="6663" max="6912" width="9.140625" style="109"/>
    <col min="6913" max="6913" width="10.42578125" style="109" bestFit="1" customWidth="1"/>
    <col min="6914" max="6914" width="16.42578125" style="109" bestFit="1" customWidth="1"/>
    <col min="6915" max="6915" width="8" style="109" bestFit="1" customWidth="1"/>
    <col min="6916" max="6916" width="25.140625" style="109" bestFit="1" customWidth="1"/>
    <col min="6917" max="6917" width="26.85546875" style="109" bestFit="1" customWidth="1"/>
    <col min="6918" max="6918" width="11.85546875" style="109" bestFit="1" customWidth="1"/>
    <col min="6919" max="7168" width="9.140625" style="109"/>
    <col min="7169" max="7169" width="10.42578125" style="109" bestFit="1" customWidth="1"/>
    <col min="7170" max="7170" width="16.42578125" style="109" bestFit="1" customWidth="1"/>
    <col min="7171" max="7171" width="8" style="109" bestFit="1" customWidth="1"/>
    <col min="7172" max="7172" width="25.140625" style="109" bestFit="1" customWidth="1"/>
    <col min="7173" max="7173" width="26.85546875" style="109" bestFit="1" customWidth="1"/>
    <col min="7174" max="7174" width="11.85546875" style="109" bestFit="1" customWidth="1"/>
    <col min="7175" max="7424" width="9.140625" style="109"/>
    <col min="7425" max="7425" width="10.42578125" style="109" bestFit="1" customWidth="1"/>
    <col min="7426" max="7426" width="16.42578125" style="109" bestFit="1" customWidth="1"/>
    <col min="7427" max="7427" width="8" style="109" bestFit="1" customWidth="1"/>
    <col min="7428" max="7428" width="25.140625" style="109" bestFit="1" customWidth="1"/>
    <col min="7429" max="7429" width="26.85546875" style="109" bestFit="1" customWidth="1"/>
    <col min="7430" max="7430" width="11.85546875" style="109" bestFit="1" customWidth="1"/>
    <col min="7431" max="7680" width="9.140625" style="109"/>
    <col min="7681" max="7681" width="10.42578125" style="109" bestFit="1" customWidth="1"/>
    <col min="7682" max="7682" width="16.42578125" style="109" bestFit="1" customWidth="1"/>
    <col min="7683" max="7683" width="8" style="109" bestFit="1" customWidth="1"/>
    <col min="7684" max="7684" width="25.140625" style="109" bestFit="1" customWidth="1"/>
    <col min="7685" max="7685" width="26.85546875" style="109" bestFit="1" customWidth="1"/>
    <col min="7686" max="7686" width="11.85546875" style="109" bestFit="1" customWidth="1"/>
    <col min="7687" max="7936" width="9.140625" style="109"/>
    <col min="7937" max="7937" width="10.42578125" style="109" bestFit="1" customWidth="1"/>
    <col min="7938" max="7938" width="16.42578125" style="109" bestFit="1" customWidth="1"/>
    <col min="7939" max="7939" width="8" style="109" bestFit="1" customWidth="1"/>
    <col min="7940" max="7940" width="25.140625" style="109" bestFit="1" customWidth="1"/>
    <col min="7941" max="7941" width="26.85546875" style="109" bestFit="1" customWidth="1"/>
    <col min="7942" max="7942" width="11.85546875" style="109" bestFit="1" customWidth="1"/>
    <col min="7943" max="8192" width="9.140625" style="109"/>
    <col min="8193" max="8193" width="10.42578125" style="109" bestFit="1" customWidth="1"/>
    <col min="8194" max="8194" width="16.42578125" style="109" bestFit="1" customWidth="1"/>
    <col min="8195" max="8195" width="8" style="109" bestFit="1" customWidth="1"/>
    <col min="8196" max="8196" width="25.140625" style="109" bestFit="1" customWidth="1"/>
    <col min="8197" max="8197" width="26.85546875" style="109" bestFit="1" customWidth="1"/>
    <col min="8198" max="8198" width="11.85546875" style="109" bestFit="1" customWidth="1"/>
    <col min="8199" max="8448" width="9.140625" style="109"/>
    <col min="8449" max="8449" width="10.42578125" style="109" bestFit="1" customWidth="1"/>
    <col min="8450" max="8450" width="16.42578125" style="109" bestFit="1" customWidth="1"/>
    <col min="8451" max="8451" width="8" style="109" bestFit="1" customWidth="1"/>
    <col min="8452" max="8452" width="25.140625" style="109" bestFit="1" customWidth="1"/>
    <col min="8453" max="8453" width="26.85546875" style="109" bestFit="1" customWidth="1"/>
    <col min="8454" max="8454" width="11.85546875" style="109" bestFit="1" customWidth="1"/>
    <col min="8455" max="8704" width="9.140625" style="109"/>
    <col min="8705" max="8705" width="10.42578125" style="109" bestFit="1" customWidth="1"/>
    <col min="8706" max="8706" width="16.42578125" style="109" bestFit="1" customWidth="1"/>
    <col min="8707" max="8707" width="8" style="109" bestFit="1" customWidth="1"/>
    <col min="8708" max="8708" width="25.140625" style="109" bestFit="1" customWidth="1"/>
    <col min="8709" max="8709" width="26.85546875" style="109" bestFit="1" customWidth="1"/>
    <col min="8710" max="8710" width="11.85546875" style="109" bestFit="1" customWidth="1"/>
    <col min="8711" max="8960" width="9.140625" style="109"/>
    <col min="8961" max="8961" width="10.42578125" style="109" bestFit="1" customWidth="1"/>
    <col min="8962" max="8962" width="16.42578125" style="109" bestFit="1" customWidth="1"/>
    <col min="8963" max="8963" width="8" style="109" bestFit="1" customWidth="1"/>
    <col min="8964" max="8964" width="25.140625" style="109" bestFit="1" customWidth="1"/>
    <col min="8965" max="8965" width="26.85546875" style="109" bestFit="1" customWidth="1"/>
    <col min="8966" max="8966" width="11.85546875" style="109" bestFit="1" customWidth="1"/>
    <col min="8967" max="9216" width="9.140625" style="109"/>
    <col min="9217" max="9217" width="10.42578125" style="109" bestFit="1" customWidth="1"/>
    <col min="9218" max="9218" width="16.42578125" style="109" bestFit="1" customWidth="1"/>
    <col min="9219" max="9219" width="8" style="109" bestFit="1" customWidth="1"/>
    <col min="9220" max="9220" width="25.140625" style="109" bestFit="1" customWidth="1"/>
    <col min="9221" max="9221" width="26.85546875" style="109" bestFit="1" customWidth="1"/>
    <col min="9222" max="9222" width="11.85546875" style="109" bestFit="1" customWidth="1"/>
    <col min="9223" max="9472" width="9.140625" style="109"/>
    <col min="9473" max="9473" width="10.42578125" style="109" bestFit="1" customWidth="1"/>
    <col min="9474" max="9474" width="16.42578125" style="109" bestFit="1" customWidth="1"/>
    <col min="9475" max="9475" width="8" style="109" bestFit="1" customWidth="1"/>
    <col min="9476" max="9476" width="25.140625" style="109" bestFit="1" customWidth="1"/>
    <col min="9477" max="9477" width="26.85546875" style="109" bestFit="1" customWidth="1"/>
    <col min="9478" max="9478" width="11.85546875" style="109" bestFit="1" customWidth="1"/>
    <col min="9479" max="9728" width="9.140625" style="109"/>
    <col min="9729" max="9729" width="10.42578125" style="109" bestFit="1" customWidth="1"/>
    <col min="9730" max="9730" width="16.42578125" style="109" bestFit="1" customWidth="1"/>
    <col min="9731" max="9731" width="8" style="109" bestFit="1" customWidth="1"/>
    <col min="9732" max="9732" width="25.140625" style="109" bestFit="1" customWidth="1"/>
    <col min="9733" max="9733" width="26.85546875" style="109" bestFit="1" customWidth="1"/>
    <col min="9734" max="9734" width="11.85546875" style="109" bestFit="1" customWidth="1"/>
    <col min="9735" max="9984" width="9.140625" style="109"/>
    <col min="9985" max="9985" width="10.42578125" style="109" bestFit="1" customWidth="1"/>
    <col min="9986" max="9986" width="16.42578125" style="109" bestFit="1" customWidth="1"/>
    <col min="9987" max="9987" width="8" style="109" bestFit="1" customWidth="1"/>
    <col min="9988" max="9988" width="25.140625" style="109" bestFit="1" customWidth="1"/>
    <col min="9989" max="9989" width="26.85546875" style="109" bestFit="1" customWidth="1"/>
    <col min="9990" max="9990" width="11.85546875" style="109" bestFit="1" customWidth="1"/>
    <col min="9991" max="10240" width="9.140625" style="109"/>
    <col min="10241" max="10241" width="10.42578125" style="109" bestFit="1" customWidth="1"/>
    <col min="10242" max="10242" width="16.42578125" style="109" bestFit="1" customWidth="1"/>
    <col min="10243" max="10243" width="8" style="109" bestFit="1" customWidth="1"/>
    <col min="10244" max="10244" width="25.140625" style="109" bestFit="1" customWidth="1"/>
    <col min="10245" max="10245" width="26.85546875" style="109" bestFit="1" customWidth="1"/>
    <col min="10246" max="10246" width="11.85546875" style="109" bestFit="1" customWidth="1"/>
    <col min="10247" max="10496" width="9.140625" style="109"/>
    <col min="10497" max="10497" width="10.42578125" style="109" bestFit="1" customWidth="1"/>
    <col min="10498" max="10498" width="16.42578125" style="109" bestFit="1" customWidth="1"/>
    <col min="10499" max="10499" width="8" style="109" bestFit="1" customWidth="1"/>
    <col min="10500" max="10500" width="25.140625" style="109" bestFit="1" customWidth="1"/>
    <col min="10501" max="10501" width="26.85546875" style="109" bestFit="1" customWidth="1"/>
    <col min="10502" max="10502" width="11.85546875" style="109" bestFit="1" customWidth="1"/>
    <col min="10503" max="10752" width="9.140625" style="109"/>
    <col min="10753" max="10753" width="10.42578125" style="109" bestFit="1" customWidth="1"/>
    <col min="10754" max="10754" width="16.42578125" style="109" bestFit="1" customWidth="1"/>
    <col min="10755" max="10755" width="8" style="109" bestFit="1" customWidth="1"/>
    <col min="10756" max="10756" width="25.140625" style="109" bestFit="1" customWidth="1"/>
    <col min="10757" max="10757" width="26.85546875" style="109" bestFit="1" customWidth="1"/>
    <col min="10758" max="10758" width="11.85546875" style="109" bestFit="1" customWidth="1"/>
    <col min="10759" max="11008" width="9.140625" style="109"/>
    <col min="11009" max="11009" width="10.42578125" style="109" bestFit="1" customWidth="1"/>
    <col min="11010" max="11010" width="16.42578125" style="109" bestFit="1" customWidth="1"/>
    <col min="11011" max="11011" width="8" style="109" bestFit="1" customWidth="1"/>
    <col min="11012" max="11012" width="25.140625" style="109" bestFit="1" customWidth="1"/>
    <col min="11013" max="11013" width="26.85546875" style="109" bestFit="1" customWidth="1"/>
    <col min="11014" max="11014" width="11.85546875" style="109" bestFit="1" customWidth="1"/>
    <col min="11015" max="11264" width="9.140625" style="109"/>
    <col min="11265" max="11265" width="10.42578125" style="109" bestFit="1" customWidth="1"/>
    <col min="11266" max="11266" width="16.42578125" style="109" bestFit="1" customWidth="1"/>
    <col min="11267" max="11267" width="8" style="109" bestFit="1" customWidth="1"/>
    <col min="11268" max="11268" width="25.140625" style="109" bestFit="1" customWidth="1"/>
    <col min="11269" max="11269" width="26.85546875" style="109" bestFit="1" customWidth="1"/>
    <col min="11270" max="11270" width="11.85546875" style="109" bestFit="1" customWidth="1"/>
    <col min="11271" max="11520" width="9.140625" style="109"/>
    <col min="11521" max="11521" width="10.42578125" style="109" bestFit="1" customWidth="1"/>
    <col min="11522" max="11522" width="16.42578125" style="109" bestFit="1" customWidth="1"/>
    <col min="11523" max="11523" width="8" style="109" bestFit="1" customWidth="1"/>
    <col min="11524" max="11524" width="25.140625" style="109" bestFit="1" customWidth="1"/>
    <col min="11525" max="11525" width="26.85546875" style="109" bestFit="1" customWidth="1"/>
    <col min="11526" max="11526" width="11.85546875" style="109" bestFit="1" customWidth="1"/>
    <col min="11527" max="11776" width="9.140625" style="109"/>
    <col min="11777" max="11777" width="10.42578125" style="109" bestFit="1" customWidth="1"/>
    <col min="11778" max="11778" width="16.42578125" style="109" bestFit="1" customWidth="1"/>
    <col min="11779" max="11779" width="8" style="109" bestFit="1" customWidth="1"/>
    <col min="11780" max="11780" width="25.140625" style="109" bestFit="1" customWidth="1"/>
    <col min="11781" max="11781" width="26.85546875" style="109" bestFit="1" customWidth="1"/>
    <col min="11782" max="11782" width="11.85546875" style="109" bestFit="1" customWidth="1"/>
    <col min="11783" max="12032" width="9.140625" style="109"/>
    <col min="12033" max="12033" width="10.42578125" style="109" bestFit="1" customWidth="1"/>
    <col min="12034" max="12034" width="16.42578125" style="109" bestFit="1" customWidth="1"/>
    <col min="12035" max="12035" width="8" style="109" bestFit="1" customWidth="1"/>
    <col min="12036" max="12036" width="25.140625" style="109" bestFit="1" customWidth="1"/>
    <col min="12037" max="12037" width="26.85546875" style="109" bestFit="1" customWidth="1"/>
    <col min="12038" max="12038" width="11.85546875" style="109" bestFit="1" customWidth="1"/>
    <col min="12039" max="12288" width="9.140625" style="109"/>
    <col min="12289" max="12289" width="10.42578125" style="109" bestFit="1" customWidth="1"/>
    <col min="12290" max="12290" width="16.42578125" style="109" bestFit="1" customWidth="1"/>
    <col min="12291" max="12291" width="8" style="109" bestFit="1" customWidth="1"/>
    <col min="12292" max="12292" width="25.140625" style="109" bestFit="1" customWidth="1"/>
    <col min="12293" max="12293" width="26.85546875" style="109" bestFit="1" customWidth="1"/>
    <col min="12294" max="12294" width="11.85546875" style="109" bestFit="1" customWidth="1"/>
    <col min="12295" max="12544" width="9.140625" style="109"/>
    <col min="12545" max="12545" width="10.42578125" style="109" bestFit="1" customWidth="1"/>
    <col min="12546" max="12546" width="16.42578125" style="109" bestFit="1" customWidth="1"/>
    <col min="12547" max="12547" width="8" style="109" bestFit="1" customWidth="1"/>
    <col min="12548" max="12548" width="25.140625" style="109" bestFit="1" customWidth="1"/>
    <col min="12549" max="12549" width="26.85546875" style="109" bestFit="1" customWidth="1"/>
    <col min="12550" max="12550" width="11.85546875" style="109" bestFit="1" customWidth="1"/>
    <col min="12551" max="12800" width="9.140625" style="109"/>
    <col min="12801" max="12801" width="10.42578125" style="109" bestFit="1" customWidth="1"/>
    <col min="12802" max="12802" width="16.42578125" style="109" bestFit="1" customWidth="1"/>
    <col min="12803" max="12803" width="8" style="109" bestFit="1" customWidth="1"/>
    <col min="12804" max="12804" width="25.140625" style="109" bestFit="1" customWidth="1"/>
    <col min="12805" max="12805" width="26.85546875" style="109" bestFit="1" customWidth="1"/>
    <col min="12806" max="12806" width="11.85546875" style="109" bestFit="1" customWidth="1"/>
    <col min="12807" max="13056" width="9.140625" style="109"/>
    <col min="13057" max="13057" width="10.42578125" style="109" bestFit="1" customWidth="1"/>
    <col min="13058" max="13058" width="16.42578125" style="109" bestFit="1" customWidth="1"/>
    <col min="13059" max="13059" width="8" style="109" bestFit="1" customWidth="1"/>
    <col min="13060" max="13060" width="25.140625" style="109" bestFit="1" customWidth="1"/>
    <col min="13061" max="13061" width="26.85546875" style="109" bestFit="1" customWidth="1"/>
    <col min="13062" max="13062" width="11.85546875" style="109" bestFit="1" customWidth="1"/>
    <col min="13063" max="13312" width="9.140625" style="109"/>
    <col min="13313" max="13313" width="10.42578125" style="109" bestFit="1" customWidth="1"/>
    <col min="13314" max="13314" width="16.42578125" style="109" bestFit="1" customWidth="1"/>
    <col min="13315" max="13315" width="8" style="109" bestFit="1" customWidth="1"/>
    <col min="13316" max="13316" width="25.140625" style="109" bestFit="1" customWidth="1"/>
    <col min="13317" max="13317" width="26.85546875" style="109" bestFit="1" customWidth="1"/>
    <col min="13318" max="13318" width="11.85546875" style="109" bestFit="1" customWidth="1"/>
    <col min="13319" max="13568" width="9.140625" style="109"/>
    <col min="13569" max="13569" width="10.42578125" style="109" bestFit="1" customWidth="1"/>
    <col min="13570" max="13570" width="16.42578125" style="109" bestFit="1" customWidth="1"/>
    <col min="13571" max="13571" width="8" style="109" bestFit="1" customWidth="1"/>
    <col min="13572" max="13572" width="25.140625" style="109" bestFit="1" customWidth="1"/>
    <col min="13573" max="13573" width="26.85546875" style="109" bestFit="1" customWidth="1"/>
    <col min="13574" max="13574" width="11.85546875" style="109" bestFit="1" customWidth="1"/>
    <col min="13575" max="13824" width="9.140625" style="109"/>
    <col min="13825" max="13825" width="10.42578125" style="109" bestFit="1" customWidth="1"/>
    <col min="13826" max="13826" width="16.42578125" style="109" bestFit="1" customWidth="1"/>
    <col min="13827" max="13827" width="8" style="109" bestFit="1" customWidth="1"/>
    <col min="13828" max="13828" width="25.140625" style="109" bestFit="1" customWidth="1"/>
    <col min="13829" max="13829" width="26.85546875" style="109" bestFit="1" customWidth="1"/>
    <col min="13830" max="13830" width="11.85546875" style="109" bestFit="1" customWidth="1"/>
    <col min="13831" max="14080" width="9.140625" style="109"/>
    <col min="14081" max="14081" width="10.42578125" style="109" bestFit="1" customWidth="1"/>
    <col min="14082" max="14082" width="16.42578125" style="109" bestFit="1" customWidth="1"/>
    <col min="14083" max="14083" width="8" style="109" bestFit="1" customWidth="1"/>
    <col min="14084" max="14084" width="25.140625" style="109" bestFit="1" customWidth="1"/>
    <col min="14085" max="14085" width="26.85546875" style="109" bestFit="1" customWidth="1"/>
    <col min="14086" max="14086" width="11.85546875" style="109" bestFit="1" customWidth="1"/>
    <col min="14087" max="14336" width="9.140625" style="109"/>
    <col min="14337" max="14337" width="10.42578125" style="109" bestFit="1" customWidth="1"/>
    <col min="14338" max="14338" width="16.42578125" style="109" bestFit="1" customWidth="1"/>
    <col min="14339" max="14339" width="8" style="109" bestFit="1" customWidth="1"/>
    <col min="14340" max="14340" width="25.140625" style="109" bestFit="1" customWidth="1"/>
    <col min="14341" max="14341" width="26.85546875" style="109" bestFit="1" customWidth="1"/>
    <col min="14342" max="14342" width="11.85546875" style="109" bestFit="1" customWidth="1"/>
    <col min="14343" max="14592" width="9.140625" style="109"/>
    <col min="14593" max="14593" width="10.42578125" style="109" bestFit="1" customWidth="1"/>
    <col min="14594" max="14594" width="16.42578125" style="109" bestFit="1" customWidth="1"/>
    <col min="14595" max="14595" width="8" style="109" bestFit="1" customWidth="1"/>
    <col min="14596" max="14596" width="25.140625" style="109" bestFit="1" customWidth="1"/>
    <col min="14597" max="14597" width="26.85546875" style="109" bestFit="1" customWidth="1"/>
    <col min="14598" max="14598" width="11.85546875" style="109" bestFit="1" customWidth="1"/>
    <col min="14599" max="14848" width="9.140625" style="109"/>
    <col min="14849" max="14849" width="10.42578125" style="109" bestFit="1" customWidth="1"/>
    <col min="14850" max="14850" width="16.42578125" style="109" bestFit="1" customWidth="1"/>
    <col min="14851" max="14851" width="8" style="109" bestFit="1" customWidth="1"/>
    <col min="14852" max="14852" width="25.140625" style="109" bestFit="1" customWidth="1"/>
    <col min="14853" max="14853" width="26.85546875" style="109" bestFit="1" customWidth="1"/>
    <col min="14854" max="14854" width="11.85546875" style="109" bestFit="1" customWidth="1"/>
    <col min="14855" max="15104" width="9.140625" style="109"/>
    <col min="15105" max="15105" width="10.42578125" style="109" bestFit="1" customWidth="1"/>
    <col min="15106" max="15106" width="16.42578125" style="109" bestFit="1" customWidth="1"/>
    <col min="15107" max="15107" width="8" style="109" bestFit="1" customWidth="1"/>
    <col min="15108" max="15108" width="25.140625" style="109" bestFit="1" customWidth="1"/>
    <col min="15109" max="15109" width="26.85546875" style="109" bestFit="1" customWidth="1"/>
    <col min="15110" max="15110" width="11.85546875" style="109" bestFit="1" customWidth="1"/>
    <col min="15111" max="15360" width="9.140625" style="109"/>
    <col min="15361" max="15361" width="10.42578125" style="109" bestFit="1" customWidth="1"/>
    <col min="15362" max="15362" width="16.42578125" style="109" bestFit="1" customWidth="1"/>
    <col min="15363" max="15363" width="8" style="109" bestFit="1" customWidth="1"/>
    <col min="15364" max="15364" width="25.140625" style="109" bestFit="1" customWidth="1"/>
    <col min="15365" max="15365" width="26.85546875" style="109" bestFit="1" customWidth="1"/>
    <col min="15366" max="15366" width="11.85546875" style="109" bestFit="1" customWidth="1"/>
    <col min="15367" max="15616" width="9.140625" style="109"/>
    <col min="15617" max="15617" width="10.42578125" style="109" bestFit="1" customWidth="1"/>
    <col min="15618" max="15618" width="16.42578125" style="109" bestFit="1" customWidth="1"/>
    <col min="15619" max="15619" width="8" style="109" bestFit="1" customWidth="1"/>
    <col min="15620" max="15620" width="25.140625" style="109" bestFit="1" customWidth="1"/>
    <col min="15621" max="15621" width="26.85546875" style="109" bestFit="1" customWidth="1"/>
    <col min="15622" max="15622" width="11.85546875" style="109" bestFit="1" customWidth="1"/>
    <col min="15623" max="15872" width="9.140625" style="109"/>
    <col min="15873" max="15873" width="10.42578125" style="109" bestFit="1" customWidth="1"/>
    <col min="15874" max="15874" width="16.42578125" style="109" bestFit="1" customWidth="1"/>
    <col min="15875" max="15875" width="8" style="109" bestFit="1" customWidth="1"/>
    <col min="15876" max="15876" width="25.140625" style="109" bestFit="1" customWidth="1"/>
    <col min="15877" max="15877" width="26.85546875" style="109" bestFit="1" customWidth="1"/>
    <col min="15878" max="15878" width="11.85546875" style="109" bestFit="1" customWidth="1"/>
    <col min="15879" max="16128" width="9.140625" style="109"/>
    <col min="16129" max="16129" width="10.42578125" style="109" bestFit="1" customWidth="1"/>
    <col min="16130" max="16130" width="16.42578125" style="109" bestFit="1" customWidth="1"/>
    <col min="16131" max="16131" width="8" style="109" bestFit="1" customWidth="1"/>
    <col min="16132" max="16132" width="25.140625" style="109" bestFit="1" customWidth="1"/>
    <col min="16133" max="16133" width="26.85546875" style="109" bestFit="1" customWidth="1"/>
    <col min="16134" max="16134" width="11.85546875" style="109" bestFit="1" customWidth="1"/>
    <col min="16135" max="16384" width="9.140625" style="109"/>
  </cols>
  <sheetData>
    <row r="1" spans="1:6" x14ac:dyDescent="0.2">
      <c r="A1" s="109" t="s">
        <v>77</v>
      </c>
      <c r="B1" s="109" t="s">
        <v>78</v>
      </c>
      <c r="C1" s="160" t="s">
        <v>79</v>
      </c>
      <c r="D1" s="109" t="s">
        <v>80</v>
      </c>
      <c r="F1" s="109" t="s">
        <v>81</v>
      </c>
    </row>
    <row r="2" spans="1:6" x14ac:dyDescent="0.2">
      <c r="A2" s="109" t="s">
        <v>82</v>
      </c>
      <c r="B2" s="161" t="s">
        <v>83</v>
      </c>
      <c r="C2" s="109">
        <v>1923110</v>
      </c>
      <c r="D2" s="162" t="s">
        <v>84</v>
      </c>
      <c r="E2" s="161" t="s">
        <v>85</v>
      </c>
      <c r="F2" s="109">
        <v>374377</v>
      </c>
    </row>
    <row r="3" spans="1:6" x14ac:dyDescent="0.2">
      <c r="A3" s="109" t="s">
        <v>86</v>
      </c>
      <c r="B3" s="162" t="s">
        <v>87</v>
      </c>
      <c r="C3" s="109">
        <v>2988216</v>
      </c>
      <c r="D3" s="162" t="s">
        <v>84</v>
      </c>
      <c r="E3" s="161" t="s">
        <v>88</v>
      </c>
      <c r="F3" s="109">
        <v>1751581</v>
      </c>
    </row>
    <row r="4" spans="1:6" x14ac:dyDescent="0.2">
      <c r="A4" s="109" t="s">
        <v>89</v>
      </c>
      <c r="B4" s="161" t="s">
        <v>90</v>
      </c>
      <c r="C4" s="109">
        <v>2394111</v>
      </c>
      <c r="D4" s="162" t="s">
        <v>91</v>
      </c>
      <c r="E4" s="161" t="s">
        <v>92</v>
      </c>
      <c r="F4" s="109">
        <v>374385</v>
      </c>
    </row>
    <row r="5" spans="1:6" x14ac:dyDescent="0.2">
      <c r="A5" s="109" t="s">
        <v>93</v>
      </c>
      <c r="B5" s="161" t="s">
        <v>76</v>
      </c>
      <c r="C5" s="109">
        <v>2965186</v>
      </c>
      <c r="D5" s="162" t="s">
        <v>94</v>
      </c>
      <c r="E5" s="161" t="s">
        <v>95</v>
      </c>
      <c r="F5" s="109">
        <v>374806</v>
      </c>
    </row>
    <row r="6" spans="1:6" x14ac:dyDescent="0.2">
      <c r="A6" s="109" t="s">
        <v>96</v>
      </c>
      <c r="B6" s="161" t="s">
        <v>70</v>
      </c>
      <c r="C6" s="109">
        <v>340286</v>
      </c>
      <c r="D6" s="162" t="s">
        <v>91</v>
      </c>
      <c r="E6" s="161" t="s">
        <v>97</v>
      </c>
      <c r="F6" s="109">
        <v>374814</v>
      </c>
    </row>
    <row r="7" spans="1:6" x14ac:dyDescent="0.2">
      <c r="B7" s="161"/>
      <c r="D7" s="162"/>
      <c r="E7" s="161"/>
    </row>
    <row r="8" spans="1:6" x14ac:dyDescent="0.2">
      <c r="A8" s="109" t="s">
        <v>98</v>
      </c>
      <c r="B8" s="161" t="s">
        <v>74</v>
      </c>
      <c r="C8" s="109">
        <v>2984342</v>
      </c>
      <c r="D8" s="162" t="s">
        <v>99</v>
      </c>
      <c r="E8" s="161" t="s">
        <v>100</v>
      </c>
      <c r="F8" s="109">
        <v>1865161</v>
      </c>
    </row>
    <row r="9" spans="1:6" x14ac:dyDescent="0.2">
      <c r="A9" s="109" t="s">
        <v>101</v>
      </c>
      <c r="B9" s="161" t="s">
        <v>69</v>
      </c>
      <c r="C9" s="109">
        <v>3020177</v>
      </c>
      <c r="D9" s="162" t="s">
        <v>102</v>
      </c>
      <c r="E9" s="161" t="s">
        <v>103</v>
      </c>
      <c r="F9" s="109">
        <v>375292</v>
      </c>
    </row>
    <row r="10" spans="1:6" x14ac:dyDescent="0.2">
      <c r="A10" s="109" t="s">
        <v>104</v>
      </c>
      <c r="B10" s="161" t="s">
        <v>75</v>
      </c>
      <c r="C10" s="109">
        <v>3047881</v>
      </c>
      <c r="D10" s="162" t="s">
        <v>102</v>
      </c>
      <c r="E10" s="161" t="s">
        <v>105</v>
      </c>
      <c r="F10" s="109">
        <v>1751638</v>
      </c>
    </row>
    <row r="11" spans="1:6" x14ac:dyDescent="0.2">
      <c r="A11" s="109" t="s">
        <v>106</v>
      </c>
      <c r="B11" s="161" t="s">
        <v>107</v>
      </c>
      <c r="C11" s="109">
        <v>3026620</v>
      </c>
      <c r="D11" s="161" t="s">
        <v>108</v>
      </c>
      <c r="E11" s="162" t="s">
        <v>109</v>
      </c>
      <c r="F11" s="109">
        <v>375306</v>
      </c>
    </row>
    <row r="12" spans="1:6" x14ac:dyDescent="0.2">
      <c r="A12" s="109" t="s">
        <v>110</v>
      </c>
      <c r="B12" s="161" t="s">
        <v>111</v>
      </c>
      <c r="C12" s="109">
        <v>3184544</v>
      </c>
      <c r="D12" s="161" t="s">
        <v>108</v>
      </c>
      <c r="E12" s="162" t="s">
        <v>109</v>
      </c>
      <c r="F12" s="109">
        <v>1751603</v>
      </c>
    </row>
    <row r="13" spans="1:6" x14ac:dyDescent="0.2">
      <c r="A13" s="109" t="s">
        <v>112</v>
      </c>
      <c r="B13" s="162" t="s">
        <v>73</v>
      </c>
      <c r="C13" s="109">
        <v>2703025</v>
      </c>
      <c r="D13" s="161" t="s">
        <v>113</v>
      </c>
      <c r="E13" s="161" t="s">
        <v>114</v>
      </c>
      <c r="F13" s="109">
        <v>1751611</v>
      </c>
    </row>
    <row r="18" spans="2:2" x14ac:dyDescent="0.2">
      <c r="B18" s="162"/>
    </row>
  </sheetData>
  <pageMargins left="0.78740157499999996" right="0.78740157499999996" top="0.984251969" bottom="0.984251969" header="0.5" footer="0.5"/>
  <pageSetup orientation="portrait" useFirstPageNumber="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ACE6DA94-4A04-4E40-B175-D4D1DA24C61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Calendar View</vt:lpstr>
      <vt:lpstr>Employee Leave Tracker</vt:lpstr>
      <vt:lpstr>Settings</vt:lpstr>
      <vt:lpstr>Setting2</vt:lpstr>
      <vt:lpstr>Tableau de Roulement</vt:lpstr>
      <vt:lpstr>Effectif Véhicule</vt:lpstr>
      <vt:lpstr>lstEDates</vt:lpstr>
      <vt:lpstr>lstEmployees</vt:lpstr>
      <vt:lpstr>lstEmpNames</vt:lpstr>
      <vt:lpstr>lstHolidays</vt:lpstr>
      <vt:lpstr>lstHolidayTypes</vt:lpstr>
      <vt:lpstr>lstHTypes</vt:lpstr>
      <vt:lpstr>lstSdates</vt:lpstr>
      <vt:lpstr>valSelEmployee</vt:lpstr>
      <vt:lpstr>'Tableau de Roulement'!Zone_d_impression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Employee attendance tracker</dc:title>
  <dc:creator>MEDEIROS, Bruno</dc:creator>
  <cp:lastModifiedBy>MEDEIROS, Bruno</cp:lastModifiedBy>
  <dcterms:created xsi:type="dcterms:W3CDTF">2017-02-02T03:16:59Z</dcterms:created>
  <dcterms:modified xsi:type="dcterms:W3CDTF">2017-02-04T12:25:08Z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TC027802359991</vt:lpwstr>
  </property>
</Properties>
</file>