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585" windowWidth="20730" windowHeight="5550" activeTab="1"/>
  </bookViews>
  <sheets>
    <sheet name="BDD SAP 02022016" sheetId="6" r:id="rId1"/>
    <sheet name="Réf étab." sheetId="2" r:id="rId2"/>
    <sheet name="Réf. compte" sheetId="3" r:id="rId3"/>
    <sheet name="Coûts moyens 2015 - 2016 " sheetId="14" r:id="rId4"/>
    <sheet name="export opale" sheetId="15" r:id="rId5"/>
  </sheets>
  <externalReferences>
    <externalReference r:id="rId6"/>
    <externalReference r:id="rId7"/>
    <externalReference r:id="rId8"/>
  </externalReferences>
  <definedNames>
    <definedName name="_xlnm._FilterDatabase" localSheetId="0" hidden="1">'BDD SAP 02022016'!$A$1:$P$23</definedName>
    <definedName name="CodeQualif">'[1]Coûts Moyens'!$A$6:$A$113</definedName>
    <definedName name="Consolidation20152016">[2]!Tableau24[#Data]</definedName>
    <definedName name="Couts2015">[2]!Tableau13[#Data]</definedName>
    <definedName name="Couts2016">[2]!Tableau2[#Data]</definedName>
    <definedName name="FluxSite1">'[1]TPER Prév Perm 2016 Hors A4 '!$S$254</definedName>
    <definedName name="FluxSite1bis">'[1]TPER Prév Perm 2017 Hors A4'!$S$254</definedName>
    <definedName name="FluxSite1Montant">'[1]TPER Prév Perm 2016 Hors A4 '!$U$254</definedName>
    <definedName name="FluxSite2">'[1]TPER Prév Perm 2016 Hors A4 '!$S$378</definedName>
    <definedName name="FluxSite2Montant">'[1]TPER Prév Perm 2016 Hors A4 '!$U$378</definedName>
    <definedName name="FluxSite3">'[1]TPER Prév Perm 2016 Hors A4 '!$S$502</definedName>
    <definedName name="FluxSite3Montant">'[1]TPER Prév Perm 2016 Hors A4 '!$U$502</definedName>
    <definedName name="FluxSite4">'[1]TPER Prév Perm 2016 Hors A4 '!$S$626</definedName>
    <definedName name="FluxSite4Montant">'[1]TPER Prév Perm 2016 Hors A4 '!$U$626</definedName>
    <definedName name="FluxSite5">'[1]TPER Prév Perm 2016 Hors A4 '!$S$750</definedName>
    <definedName name="FluxSite5Montant">'[1]TPER Prév Perm 2016 Hors A4 '!$U$750</definedName>
    <definedName name="Mois">[3]Références!$M$31:$M$42</definedName>
    <definedName name="NomQualif">'[1]Coûts Moyens'!$B$6:$B$113</definedName>
    <definedName name="NumGHCout">[2]Référence!$Q$2:$Q$67</definedName>
  </definedNames>
  <calcPr calcId="145621"/>
</workbook>
</file>

<file path=xl/calcChain.xml><?xml version="1.0" encoding="utf-8"?>
<calcChain xmlns="http://schemas.openxmlformats.org/spreadsheetml/2006/main">
  <c r="H3" i="14" l="1"/>
  <c r="H4" i="14"/>
  <c r="H6" i="14"/>
  <c r="H18" i="14"/>
  <c r="H20" i="14"/>
  <c r="H21" i="14"/>
  <c r="H28" i="14"/>
  <c r="H30" i="14"/>
  <c r="H31" i="14"/>
  <c r="H33" i="14"/>
  <c r="H34" i="14"/>
  <c r="H37" i="14"/>
  <c r="H39" i="14"/>
  <c r="H40" i="14"/>
  <c r="H42" i="14"/>
  <c r="H43" i="14"/>
  <c r="H46" i="14"/>
  <c r="H48" i="14"/>
  <c r="H49" i="14"/>
  <c r="H51" i="14"/>
  <c r="H53" i="14"/>
  <c r="H54" i="14"/>
  <c r="H56" i="14"/>
  <c r="H57" i="14"/>
  <c r="H60" i="14"/>
  <c r="H61" i="14"/>
  <c r="H62" i="14"/>
  <c r="H63" i="14"/>
  <c r="H65" i="14"/>
  <c r="H66" i="14"/>
  <c r="H72" i="14"/>
  <c r="H73" i="14"/>
  <c r="H74" i="14"/>
  <c r="H75" i="14"/>
  <c r="H79" i="14"/>
  <c r="H80" i="14"/>
  <c r="H90" i="14"/>
  <c r="H91" i="14"/>
  <c r="H92" i="14"/>
  <c r="H93" i="14"/>
  <c r="H94" i="14"/>
  <c r="H97" i="14"/>
  <c r="H98" i="14"/>
  <c r="H100" i="14"/>
  <c r="H101" i="14"/>
  <c r="H103" i="14"/>
  <c r="H2" i="14"/>
  <c r="F39" i="14"/>
  <c r="F93" i="14"/>
  <c r="F2" i="14"/>
  <c r="E3" i="6"/>
  <c r="E4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" i="6"/>
  <c r="J7" i="15" l="1"/>
  <c r="H67" i="14" s="1"/>
  <c r="J9" i="15"/>
  <c r="H64" i="14" s="1"/>
  <c r="J12" i="15"/>
  <c r="H52" i="14" s="1"/>
  <c r="J13" i="15"/>
  <c r="J14" i="15"/>
  <c r="H32" i="14" s="1"/>
  <c r="J15" i="15"/>
  <c r="H22" i="14" s="1"/>
  <c r="J16" i="15"/>
  <c r="J17" i="15"/>
  <c r="H95" i="14" s="1"/>
  <c r="J25" i="15"/>
  <c r="H11" i="14" s="1"/>
  <c r="J26" i="15"/>
  <c r="H17" i="14" s="1"/>
  <c r="J27" i="15"/>
  <c r="J28" i="15"/>
  <c r="H85" i="14" s="1"/>
  <c r="J29" i="15"/>
  <c r="H68" i="14" s="1"/>
  <c r="J31" i="15"/>
  <c r="H45" i="14" s="1"/>
  <c r="J32" i="15"/>
  <c r="H36" i="14" s="1"/>
  <c r="J35" i="15"/>
  <c r="H44" i="14" s="1"/>
  <c r="J36" i="15"/>
  <c r="H99" i="14" s="1"/>
  <c r="J37" i="15"/>
  <c r="H10" i="14" s="1"/>
  <c r="J44" i="15"/>
  <c r="H82" i="14" s="1"/>
  <c r="J48" i="15"/>
  <c r="H69" i="14" s="1"/>
  <c r="J49" i="15"/>
  <c r="H55" i="14" s="1"/>
  <c r="J56" i="15"/>
  <c r="H9" i="14" s="1"/>
  <c r="J57" i="15"/>
  <c r="H16" i="14" s="1"/>
  <c r="J58" i="15"/>
  <c r="H81" i="14" s="1"/>
  <c r="J59" i="15"/>
  <c r="H27" i="14" s="1"/>
  <c r="J63" i="15"/>
  <c r="H29" i="14" s="1"/>
  <c r="J64" i="15"/>
  <c r="H77" i="14" s="1"/>
  <c r="J65" i="15"/>
  <c r="H23" i="14" s="1"/>
  <c r="J66" i="15"/>
  <c r="H26" i="14" s="1"/>
  <c r="J67" i="15"/>
  <c r="H50" i="14" s="1"/>
  <c r="J70" i="15"/>
  <c r="J71" i="15"/>
  <c r="H8" i="14" s="1"/>
  <c r="J72" i="15"/>
  <c r="J73" i="15"/>
  <c r="H86" i="14" s="1"/>
  <c r="J77" i="15"/>
  <c r="H83" i="14" s="1"/>
  <c r="J78" i="15"/>
  <c r="J81" i="15"/>
  <c r="H78" i="14" s="1"/>
  <c r="J82" i="15"/>
  <c r="H89" i="14" s="1"/>
  <c r="J83" i="15"/>
  <c r="H102" i="14" s="1"/>
  <c r="J85" i="15"/>
  <c r="H7" i="14" s="1"/>
  <c r="J89" i="15"/>
  <c r="H41" i="14" s="1"/>
  <c r="J91" i="15"/>
  <c r="H15" i="14" s="1"/>
  <c r="J97" i="15"/>
  <c r="H47" i="14" s="1"/>
  <c r="J98" i="15"/>
  <c r="H35" i="14" s="1"/>
  <c r="J99" i="15"/>
  <c r="H24" i="14" s="1"/>
  <c r="J104" i="15"/>
  <c r="H13" i="14" s="1"/>
  <c r="J105" i="15"/>
  <c r="H14" i="14" s="1"/>
  <c r="J107" i="15"/>
  <c r="H88" i="14" s="1"/>
  <c r="J110" i="15"/>
  <c r="H87" i="14" s="1"/>
  <c r="J111" i="15"/>
  <c r="H5" i="14" s="1"/>
  <c r="J116" i="15"/>
  <c r="H58" i="14" s="1"/>
  <c r="J117" i="15"/>
  <c r="H71" i="14" s="1"/>
  <c r="J119" i="15"/>
  <c r="H96" i="14" s="1"/>
  <c r="J120" i="15"/>
  <c r="J121" i="15"/>
  <c r="H12" i="14" s="1"/>
  <c r="J126" i="15"/>
  <c r="H19" i="14" s="1"/>
  <c r="J129" i="15"/>
  <c r="H84" i="14" s="1"/>
  <c r="J130" i="15"/>
  <c r="H25" i="14" s="1"/>
  <c r="J131" i="15"/>
  <c r="H70" i="14" s="1"/>
  <c r="J132" i="15"/>
  <c r="H76" i="14" s="1"/>
  <c r="J133" i="15"/>
  <c r="H59" i="14" s="1"/>
  <c r="J134" i="15"/>
  <c r="H38" i="14" s="1"/>
  <c r="G102" i="15"/>
  <c r="F72" i="14" s="1"/>
  <c r="G6" i="15"/>
  <c r="F92" i="14" s="1"/>
  <c r="G7" i="15"/>
  <c r="F67" i="14" s="1"/>
  <c r="G8" i="15"/>
  <c r="F48" i="14" s="1"/>
  <c r="G9" i="15"/>
  <c r="F64" i="14" s="1"/>
  <c r="G10" i="15"/>
  <c r="G11" i="15"/>
  <c r="F73" i="14" s="1"/>
  <c r="G12" i="15"/>
  <c r="F52" i="14" s="1"/>
  <c r="G13" i="15"/>
  <c r="G14" i="15"/>
  <c r="F32" i="14" s="1"/>
  <c r="G15" i="15"/>
  <c r="F22" i="14" s="1"/>
  <c r="G16" i="15"/>
  <c r="G17" i="15"/>
  <c r="F95" i="14" s="1"/>
  <c r="G18" i="15"/>
  <c r="F100" i="14" s="1"/>
  <c r="G19" i="15"/>
  <c r="F94" i="14" s="1"/>
  <c r="G20" i="15"/>
  <c r="F103" i="14" s="1"/>
  <c r="G21" i="15"/>
  <c r="G24" i="15"/>
  <c r="G25" i="15"/>
  <c r="F11" i="14" s="1"/>
  <c r="G26" i="15"/>
  <c r="F17" i="14" s="1"/>
  <c r="G27" i="15"/>
  <c r="G28" i="15"/>
  <c r="F85" i="14" s="1"/>
  <c r="G29" i="15"/>
  <c r="F68" i="14" s="1"/>
  <c r="G30" i="15"/>
  <c r="F66" i="14" s="1"/>
  <c r="G31" i="15"/>
  <c r="F45" i="14" s="1"/>
  <c r="G32" i="15"/>
  <c r="F36" i="14" s="1"/>
  <c r="G33" i="15"/>
  <c r="F56" i="14" s="1"/>
  <c r="G34" i="15"/>
  <c r="F20" i="14" s="1"/>
  <c r="G35" i="15"/>
  <c r="F44" i="14" s="1"/>
  <c r="G36" i="15"/>
  <c r="F99" i="14" s="1"/>
  <c r="G37" i="15"/>
  <c r="F10" i="14" s="1"/>
  <c r="G38" i="15"/>
  <c r="G39" i="15"/>
  <c r="F6" i="14" s="1"/>
  <c r="G40" i="15"/>
  <c r="F31" i="14" s="1"/>
  <c r="G41" i="15"/>
  <c r="F60" i="14" s="1"/>
  <c r="G42" i="15"/>
  <c r="F65" i="14" s="1"/>
  <c r="G43" i="15"/>
  <c r="G44" i="15"/>
  <c r="F82" i="14" s="1"/>
  <c r="G45" i="15"/>
  <c r="F62" i="14" s="1"/>
  <c r="G46" i="15"/>
  <c r="F21" i="14" s="1"/>
  <c r="G47" i="15"/>
  <c r="G48" i="15"/>
  <c r="F69" i="14" s="1"/>
  <c r="G49" i="15"/>
  <c r="F55" i="14" s="1"/>
  <c r="G50" i="15"/>
  <c r="F90" i="14" s="1"/>
  <c r="G51" i="15"/>
  <c r="F98" i="14" s="1"/>
  <c r="G53" i="15"/>
  <c r="G54" i="15"/>
  <c r="G55" i="15"/>
  <c r="F46" i="14" s="1"/>
  <c r="G56" i="15"/>
  <c r="F9" i="14" s="1"/>
  <c r="G57" i="15"/>
  <c r="F16" i="14" s="1"/>
  <c r="G58" i="15"/>
  <c r="F81" i="14" s="1"/>
  <c r="G59" i="15"/>
  <c r="F27" i="14" s="1"/>
  <c r="G60" i="15"/>
  <c r="F33" i="14" s="1"/>
  <c r="G61" i="15"/>
  <c r="F75" i="14" s="1"/>
  <c r="G63" i="15"/>
  <c r="F29" i="14" s="1"/>
  <c r="G64" i="15"/>
  <c r="F77" i="14" s="1"/>
  <c r="G65" i="15"/>
  <c r="F23" i="14" s="1"/>
  <c r="G66" i="15"/>
  <c r="F26" i="14" s="1"/>
  <c r="G67" i="15"/>
  <c r="F50" i="14" s="1"/>
  <c r="G68" i="15"/>
  <c r="G69" i="15"/>
  <c r="F63" i="14" s="1"/>
  <c r="G70" i="15"/>
  <c r="G71" i="15"/>
  <c r="F8" i="14" s="1"/>
  <c r="G72" i="15"/>
  <c r="G73" i="15"/>
  <c r="F86" i="14" s="1"/>
  <c r="G74" i="15"/>
  <c r="G75" i="15"/>
  <c r="F80" i="14" s="1"/>
  <c r="G76" i="15"/>
  <c r="F34" i="14" s="1"/>
  <c r="G77" i="15"/>
  <c r="F83" i="14" s="1"/>
  <c r="G78" i="15"/>
  <c r="G79" i="15"/>
  <c r="G80" i="15"/>
  <c r="F61" i="14" s="1"/>
  <c r="G81" i="15"/>
  <c r="F78" i="14" s="1"/>
  <c r="G82" i="15"/>
  <c r="F89" i="14" s="1"/>
  <c r="G83" i="15"/>
  <c r="F102" i="14" s="1"/>
  <c r="G84" i="15"/>
  <c r="F4" i="14" s="1"/>
  <c r="G85" i="15"/>
  <c r="F7" i="14" s="1"/>
  <c r="G86" i="15"/>
  <c r="F49" i="14" s="1"/>
  <c r="G87" i="15"/>
  <c r="F43" i="14" s="1"/>
  <c r="G88" i="15"/>
  <c r="F28" i="14" s="1"/>
  <c r="G89" i="15"/>
  <c r="F41" i="14" s="1"/>
  <c r="G90" i="15"/>
  <c r="F3" i="14" s="1"/>
  <c r="G91" i="15"/>
  <c r="F15" i="14" s="1"/>
  <c r="G92" i="15"/>
  <c r="F79" i="14" s="1"/>
  <c r="G93" i="15"/>
  <c r="F51" i="14" s="1"/>
  <c r="G94" i="15"/>
  <c r="F30" i="14" s="1"/>
  <c r="G97" i="15"/>
  <c r="F47" i="14" s="1"/>
  <c r="G98" i="15"/>
  <c r="F35" i="14" s="1"/>
  <c r="G99" i="15"/>
  <c r="F24" i="14" s="1"/>
  <c r="G103" i="15"/>
  <c r="G104" i="15"/>
  <c r="F13" i="14" s="1"/>
  <c r="G105" i="15"/>
  <c r="F14" i="14" s="1"/>
  <c r="G106" i="15"/>
  <c r="F37" i="14" s="1"/>
  <c r="G107" i="15"/>
  <c r="F88" i="14" s="1"/>
  <c r="G108" i="15"/>
  <c r="F40" i="14" s="1"/>
  <c r="G109" i="15"/>
  <c r="G110" i="15"/>
  <c r="F87" i="14" s="1"/>
  <c r="G111" i="15"/>
  <c r="F5" i="14" s="1"/>
  <c r="G112" i="15"/>
  <c r="F54" i="14" s="1"/>
  <c r="G113" i="15"/>
  <c r="F53" i="14" s="1"/>
  <c r="G114" i="15"/>
  <c r="F42" i="14" s="1"/>
  <c r="G115" i="15"/>
  <c r="G116" i="15"/>
  <c r="F58" i="14" s="1"/>
  <c r="G117" i="15"/>
  <c r="F71" i="14" s="1"/>
  <c r="G118" i="15"/>
  <c r="G119" i="15"/>
  <c r="F96" i="14" s="1"/>
  <c r="G120" i="15"/>
  <c r="G121" i="15"/>
  <c r="F12" i="14" s="1"/>
  <c r="G122" i="15"/>
  <c r="G123" i="15"/>
  <c r="G124" i="15"/>
  <c r="F101" i="14" s="1"/>
  <c r="G125" i="15"/>
  <c r="F18" i="14" s="1"/>
  <c r="G126" i="15"/>
  <c r="F19" i="14" s="1"/>
  <c r="G127" i="15"/>
  <c r="G128" i="15"/>
  <c r="F91" i="14" s="1"/>
  <c r="G129" i="15"/>
  <c r="F84" i="14" s="1"/>
  <c r="G130" i="15"/>
  <c r="F25" i="14" s="1"/>
  <c r="G131" i="15"/>
  <c r="F70" i="14" s="1"/>
  <c r="G132" i="15"/>
  <c r="F76" i="14" s="1"/>
  <c r="G133" i="15"/>
  <c r="F59" i="14" s="1"/>
  <c r="G134" i="15"/>
  <c r="F38" i="14" s="1"/>
  <c r="G135" i="15"/>
  <c r="F74" i="14" s="1"/>
  <c r="G136" i="15"/>
  <c r="F97" i="14" s="1"/>
  <c r="G5" i="15"/>
  <c r="F57" i="14" s="1"/>
  <c r="G2" i="6" l="1"/>
  <c r="G3" i="6"/>
  <c r="G4" i="6"/>
  <c r="G5" i="6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G22" i="6"/>
  <c r="B3" i="6" l="1"/>
  <c r="A3" i="6" s="1"/>
  <c r="B4" i="6"/>
  <c r="A4" i="6" s="1"/>
  <c r="B5" i="6"/>
  <c r="A5" i="6" s="1"/>
  <c r="B6" i="6"/>
  <c r="A6" i="6" s="1"/>
  <c r="B7" i="6"/>
  <c r="A7" i="6" s="1"/>
  <c r="B8" i="6"/>
  <c r="A8" i="6" s="1"/>
  <c r="B9" i="6"/>
  <c r="A9" i="6" s="1"/>
  <c r="B10" i="6"/>
  <c r="A10" i="6" s="1"/>
  <c r="B11" i="6"/>
  <c r="A11" i="6" s="1"/>
  <c r="B12" i="6"/>
  <c r="A12" i="6" s="1"/>
  <c r="B13" i="6"/>
  <c r="A13" i="6" s="1"/>
  <c r="B14" i="6"/>
  <c r="A14" i="6" s="1"/>
  <c r="B15" i="6"/>
  <c r="A15" i="6" s="1"/>
  <c r="B16" i="6"/>
  <c r="A16" i="6" s="1"/>
  <c r="B17" i="6"/>
  <c r="A17" i="6" s="1"/>
  <c r="B18" i="6"/>
  <c r="A18" i="6" s="1"/>
  <c r="B19" i="6"/>
  <c r="A19" i="6" s="1"/>
  <c r="B20" i="6"/>
  <c r="A20" i="6" s="1"/>
  <c r="B21" i="6"/>
  <c r="A21" i="6" s="1"/>
  <c r="B22" i="6"/>
  <c r="A22" i="6" s="1"/>
  <c r="B2" i="6"/>
  <c r="A2" i="6" s="1"/>
</calcChain>
</file>

<file path=xl/sharedStrings.xml><?xml version="1.0" encoding="utf-8"?>
<sst xmlns="http://schemas.openxmlformats.org/spreadsheetml/2006/main" count="814" uniqueCount="388">
  <si>
    <t>personnel ad hot&amp;aut APHP/62111000</t>
  </si>
  <si>
    <t>GH A.CHENEVIER-H.MON 26</t>
  </si>
  <si>
    <t>CRP - Principal      H</t>
  </si>
  <si>
    <t>GH A. TROUSSEAU-LA R 88</t>
  </si>
  <si>
    <t>HOSPITALISATION A DO 99</t>
  </si>
  <si>
    <t>SERVICE CENTRAL DES  150</t>
  </si>
  <si>
    <t>SECURITE MAINTENANCE 160</t>
  </si>
  <si>
    <t>APHP SIEGE           401</t>
  </si>
  <si>
    <t>personnel médical    APHP/62113000</t>
  </si>
  <si>
    <t>HOPITAL AMBROISE PAR 14</t>
  </si>
  <si>
    <t>GH LARIBOISIERE F. W 47</t>
  </si>
  <si>
    <t>HOPITAL SAINT LOUIS  76</t>
  </si>
  <si>
    <t>HOPITAL TENON        87</t>
  </si>
  <si>
    <t>personnel paramed    APHP/62114000</t>
  </si>
  <si>
    <t>HOPITAL BEAUJON      5</t>
  </si>
  <si>
    <t>HOTEL-DIEU DE PARIS  41</t>
  </si>
  <si>
    <t>GH NECKER EM         61</t>
  </si>
  <si>
    <t>GH HEGP-BROUSSAIS    75</t>
  </si>
  <si>
    <t>Report de solde</t>
  </si>
  <si>
    <t>Solde périodes préc.</t>
  </si>
  <si>
    <t>CumSoldPérPrécédente</t>
  </si>
  <si>
    <t>Débit   1- 16</t>
  </si>
  <si>
    <t>Crédit   1- 16</t>
  </si>
  <si>
    <t>Solde débit. cumulé</t>
  </si>
  <si>
    <t>Solde crédit. cumulé</t>
  </si>
  <si>
    <t>Solde cumulé</t>
  </si>
  <si>
    <t>Numéro compte</t>
  </si>
  <si>
    <t>Segment</t>
  </si>
  <si>
    <t>Dom.activité</t>
  </si>
  <si>
    <t>CRP</t>
  </si>
  <si>
    <t>Compte</t>
  </si>
  <si>
    <t>Etablissement</t>
  </si>
  <si>
    <t>Code GH (budgétaire)</t>
  </si>
  <si>
    <t>Liste Site</t>
  </si>
  <si>
    <t>Libellé site budgétaire (notification)</t>
  </si>
  <si>
    <t>G01</t>
  </si>
  <si>
    <t>JEAN VERDIER</t>
  </si>
  <si>
    <t>GH</t>
  </si>
  <si>
    <t>RENE MURET</t>
  </si>
  <si>
    <t>G02</t>
  </si>
  <si>
    <t>AVICENNE</t>
  </si>
  <si>
    <t>G03</t>
  </si>
  <si>
    <t>LARIBOISIERE</t>
  </si>
  <si>
    <t>G04</t>
  </si>
  <si>
    <t>SAINT LOUIS</t>
  </si>
  <si>
    <t>G06</t>
  </si>
  <si>
    <t>BEAUJON</t>
  </si>
  <si>
    <t>G07</t>
  </si>
  <si>
    <t>BICHAT</t>
  </si>
  <si>
    <t>G08</t>
  </si>
  <si>
    <t>CHARLES RICHET</t>
  </si>
  <si>
    <t>G12</t>
  </si>
  <si>
    <t>BRETONNEAU</t>
  </si>
  <si>
    <t>G18</t>
  </si>
  <si>
    <t>LOUIS MOURIER</t>
  </si>
  <si>
    <t>G24</t>
  </si>
  <si>
    <t>CHARLES FOIX</t>
  </si>
  <si>
    <t>H38</t>
  </si>
  <si>
    <t>PITIE SALPETRIERE</t>
  </si>
  <si>
    <t>H61</t>
  </si>
  <si>
    <t>ROTHSCHILD</t>
  </si>
  <si>
    <t>H64</t>
  </si>
  <si>
    <t>SAINT ANTOINE</t>
  </si>
  <si>
    <t>H70</t>
  </si>
  <si>
    <t>TENON</t>
  </si>
  <si>
    <t>H84</t>
  </si>
  <si>
    <t>TROUSSEAU</t>
  </si>
  <si>
    <t>H99</t>
  </si>
  <si>
    <t>BICETRE</t>
  </si>
  <si>
    <t>9001</t>
  </si>
  <si>
    <t>DRC</t>
  </si>
  <si>
    <t>ANTOINE BECLERE</t>
  </si>
  <si>
    <t>9018</t>
  </si>
  <si>
    <t>ACHA</t>
  </si>
  <si>
    <t>PAUL BROUSSE</t>
  </si>
  <si>
    <t>9024</t>
  </si>
  <si>
    <t>SCB</t>
  </si>
  <si>
    <t>HENRI MONDOR</t>
  </si>
  <si>
    <t>9045</t>
  </si>
  <si>
    <t>SMS</t>
  </si>
  <si>
    <t>EMILE ROUX</t>
  </si>
  <si>
    <t>9050</t>
  </si>
  <si>
    <t>AGEPS</t>
  </si>
  <si>
    <t>GEORGES CLEMENCEAU</t>
  </si>
  <si>
    <t>320</t>
  </si>
  <si>
    <t>AMBULANCES</t>
  </si>
  <si>
    <t>JOFFRE DUPUYTREN</t>
  </si>
  <si>
    <t>9078</t>
  </si>
  <si>
    <t>CCLIN</t>
  </si>
  <si>
    <t>BROCA</t>
  </si>
  <si>
    <t>905210</t>
  </si>
  <si>
    <t>FORMATION CONTINUE</t>
  </si>
  <si>
    <t>COCHIN-ST VT DE PAUL</t>
  </si>
  <si>
    <t>310</t>
  </si>
  <si>
    <t>MADEFS</t>
  </si>
  <si>
    <t>HOTEL DIEU</t>
  </si>
  <si>
    <t>9091</t>
  </si>
  <si>
    <t>MAD</t>
  </si>
  <si>
    <t>CORENTIN CELTON</t>
  </si>
  <si>
    <t>9092</t>
  </si>
  <si>
    <t>SERVICES CONVENTIONNES</t>
  </si>
  <si>
    <t>GEORGES POMPIDOU</t>
  </si>
  <si>
    <t>9002001</t>
  </si>
  <si>
    <t>DIRECTION GENERALE</t>
  </si>
  <si>
    <t>VAUGIRARD</t>
  </si>
  <si>
    <t>9002002</t>
  </si>
  <si>
    <t>SECRETARIAT GENERAL</t>
  </si>
  <si>
    <t>AMBROISE PARE</t>
  </si>
  <si>
    <t>9002003</t>
  </si>
  <si>
    <t>CONTROLE FINANCIER</t>
  </si>
  <si>
    <t>RAYMOND POINCARE</t>
  </si>
  <si>
    <t>9002004</t>
  </si>
  <si>
    <t>TRESORERIE GENERALE</t>
  </si>
  <si>
    <t>SAINTE PERINE</t>
  </si>
  <si>
    <t>9002005</t>
  </si>
  <si>
    <t>DPT</t>
  </si>
  <si>
    <t>HENDAYE</t>
  </si>
  <si>
    <t>9002006</t>
  </si>
  <si>
    <t>DIRECTION SIEGE</t>
  </si>
  <si>
    <t>NECKER</t>
  </si>
  <si>
    <t>9002007</t>
  </si>
  <si>
    <t>DSPC</t>
  </si>
  <si>
    <t>PAUL DOUMER</t>
  </si>
  <si>
    <t>9002008</t>
  </si>
  <si>
    <t>DSAP</t>
  </si>
  <si>
    <t>ROBERT DEBRE</t>
  </si>
  <si>
    <t>9002009</t>
  </si>
  <si>
    <t>MAS</t>
  </si>
  <si>
    <t>SAN SALVADOUR</t>
  </si>
  <si>
    <t>9002010</t>
  </si>
  <si>
    <t>DAJ</t>
  </si>
  <si>
    <t>H.A.D.</t>
  </si>
  <si>
    <t>9002011</t>
  </si>
  <si>
    <t>DRH</t>
  </si>
  <si>
    <t>9002012</t>
  </si>
  <si>
    <t>DEFIP</t>
  </si>
  <si>
    <t>9002013</t>
  </si>
  <si>
    <t>DMA</t>
  </si>
  <si>
    <t>9002014</t>
  </si>
  <si>
    <t>DITMS</t>
  </si>
  <si>
    <t>9002015</t>
  </si>
  <si>
    <t>DPFLL</t>
  </si>
  <si>
    <t>9002016</t>
  </si>
  <si>
    <t>OPERATIONS</t>
  </si>
  <si>
    <t>9006012</t>
  </si>
  <si>
    <t>Chapitre</t>
  </si>
  <si>
    <t>Compte SAP</t>
  </si>
  <si>
    <t>PROTHESISTE DENTAIRE</t>
  </si>
  <si>
    <t>CRPP</t>
  </si>
  <si>
    <t>CONDUCTEUR AMBULANCIER</t>
  </si>
  <si>
    <t>BLANCHISSEUR AGT ENTRETIEN QUALIFIE</t>
  </si>
  <si>
    <t>BLANCHISSEUR OUVRIER PROFESSIONNEL QUALIFIE (BOP)</t>
  </si>
  <si>
    <t>OUVRIER PROFESSIONNEL QUALIFIE (OP)</t>
  </si>
  <si>
    <t>BLANCHISSEUR MAITRE OUVRIER ( BOE)</t>
  </si>
  <si>
    <t>CHAUFFEUR COLLECTE</t>
  </si>
  <si>
    <t>MAITRE OUVRIER ( OE)</t>
  </si>
  <si>
    <t>AGENT ENTRETIEN QUALIFIE</t>
  </si>
  <si>
    <t>AGENT MAITRISE</t>
  </si>
  <si>
    <t>TECHNICIEN HOSPITALIER ( ex. Agent Chef)</t>
  </si>
  <si>
    <t>TECHNICIEN SUPERIEUR</t>
  </si>
  <si>
    <t>SPECIALISTE SCIENTIFIQUE</t>
  </si>
  <si>
    <t>AGENT TECHNIQUE SPECIALISE</t>
  </si>
  <si>
    <t>TECHNICIEN SUP.HOSPIT. (A.C.T.)</t>
  </si>
  <si>
    <t>CHARGE MISSION A7 non AD</t>
  </si>
  <si>
    <t>CHARGE MISSION A6 non AD</t>
  </si>
  <si>
    <t>CHARGE MISSION A5 non AD</t>
  </si>
  <si>
    <t>CHARGE MISSION A4 non AD</t>
  </si>
  <si>
    <t>CHARGE MISSION A3 non AD</t>
  </si>
  <si>
    <t>CHARGE MISSION A2non AD</t>
  </si>
  <si>
    <t>CHARGE MISSION A1 non AD</t>
  </si>
  <si>
    <t>INGENIEUR HOSPITALIER</t>
  </si>
  <si>
    <t>INGENIEUR EN CHEF</t>
  </si>
  <si>
    <t>INGENIEUR GENERAL</t>
  </si>
  <si>
    <t>AGENT HOSPITALIER</t>
  </si>
  <si>
    <t>AUXILIAIRE PUERICULTURE</t>
  </si>
  <si>
    <t>AIDE SOIGNANTS</t>
  </si>
  <si>
    <t>PRELEVEUR ( EXT. )</t>
  </si>
  <si>
    <t>AIDE PREPARATEURS</t>
  </si>
  <si>
    <t>AIDE TECH. RADIO.</t>
  </si>
  <si>
    <t>AIDE LABO.</t>
  </si>
  <si>
    <t>AIDE MEDICO PSY.</t>
  </si>
  <si>
    <t>SAGE FEMME</t>
  </si>
  <si>
    <t>INFIRMIER (IDE)</t>
  </si>
  <si>
    <t>CADRE DE SANTE -  IDE</t>
  </si>
  <si>
    <t>CADRE SUP. SANTE -  IDE</t>
  </si>
  <si>
    <t>DIRECTEUR DE SOINS 2CL</t>
  </si>
  <si>
    <t>DIRECTEUR DE SOINS 1CL</t>
  </si>
  <si>
    <t>DIETETICIENNE</t>
  </si>
  <si>
    <t>CADRE DE SANTE -  DIETETICIENNE</t>
  </si>
  <si>
    <t>CADRE SUP. SANTE -  DIETETICIENNE</t>
  </si>
  <si>
    <t>CADRE SUP. SANTE -  PREP. PHARMA.</t>
  </si>
  <si>
    <t>CADRE DE SANTE -  PREP. PHARMA.</t>
  </si>
  <si>
    <t>PREPARATEUR PHARMACIE</t>
  </si>
  <si>
    <t>PUERICULTRICE</t>
  </si>
  <si>
    <t>CADRE DE SANTE -  PUERICULTRICE</t>
  </si>
  <si>
    <t>CADRE SUP. SANTE -  PUERICULTRICE</t>
  </si>
  <si>
    <t>INFIRMIER ANESTHESISTE (IADE)</t>
  </si>
  <si>
    <t>CADRE DE SANTE - IADE</t>
  </si>
  <si>
    <t>CADRE SUP. SANTE - IADE</t>
  </si>
  <si>
    <t>PSYCHOMOTRICIEN</t>
  </si>
  <si>
    <t>CADRE DE SANTE - PSYCHOMOTRICIEN</t>
  </si>
  <si>
    <t>ERGOTHERAPEUTE</t>
  </si>
  <si>
    <t>CADRE DE SANTE - ERGOTHERAPEUTE</t>
  </si>
  <si>
    <t>CADRE SUP. SANTE - ERGOTHERAPEUTE</t>
  </si>
  <si>
    <t>PEDICURE PODOLOGUE</t>
  </si>
  <si>
    <t>CADRE DE SANTE PEDICURE PODOLOGUE</t>
  </si>
  <si>
    <t xml:space="preserve">PSYCHOLOGUE </t>
  </si>
  <si>
    <t>ORTHOPHONISTE</t>
  </si>
  <si>
    <t>CADRE DE SANTE - ORTHOPHONISTE</t>
  </si>
  <si>
    <t>CADRE SUP. SANTE - ORTHOPHONISTE</t>
  </si>
  <si>
    <t>ORTHOPTISTE</t>
  </si>
  <si>
    <t>CADRE DE SANTE - ORTHOPTISTE</t>
  </si>
  <si>
    <t>CADRE SUP.  SANTE - ORTHOPTISTE</t>
  </si>
  <si>
    <t>MANIPULATEUR</t>
  </si>
  <si>
    <t>CADRE DE SANTE - MANIPULATEUR RADIO</t>
  </si>
  <si>
    <t>CADRE SUP. SANTE - MANIPULATEUR RADIO</t>
  </si>
  <si>
    <t>MASSEUR KINESITHERAPEUTE</t>
  </si>
  <si>
    <t>CADRE DE SANTE -  MASSEUR KINE</t>
  </si>
  <si>
    <t>CADRE SUP. SANTE -  MASSEUR KINE</t>
  </si>
  <si>
    <t>INFIRMIERE SALLE OPERATION (IBODE)</t>
  </si>
  <si>
    <t>CADRE DE SANTE -  IBODE</t>
  </si>
  <si>
    <t>CADRE SUP.SANTE -  IBODE</t>
  </si>
  <si>
    <t>TECHN. LABO.</t>
  </si>
  <si>
    <t>CADRE DE SANTE - TECHNICIEN LABO</t>
  </si>
  <si>
    <t>CADRE SUP.SANTE - TECHNICIEN LABO</t>
  </si>
  <si>
    <t>MONITEUR EDUCATEUR</t>
  </si>
  <si>
    <t>CONSEILLER ECO. SOC. ET FAMILIAL</t>
  </si>
  <si>
    <t>ANIMATEUR</t>
  </si>
  <si>
    <t>ASSISTANT SOCIO - EDUCATIF</t>
  </si>
  <si>
    <t>EDUCATEUR JEUNES ENFANTS</t>
  </si>
  <si>
    <t>CADRE SOCIO - EDUCATIF</t>
  </si>
  <si>
    <t>CADRE SUP. SOCIO - EDUCATIF</t>
  </si>
  <si>
    <t>AUMONIER</t>
  </si>
  <si>
    <t>INSP.SERV / INT</t>
  </si>
  <si>
    <t>PERMANENCIER (non reclassé)</t>
  </si>
  <si>
    <t>ADJT ADMINF HOSPIT &amp; AGT ADMIN</t>
  </si>
  <si>
    <t>ASSISTANT MEDICO-ADMINISTRATIF (SMS+PARM reclassé)</t>
  </si>
  <si>
    <t>ADJOINT DES CADRES HOSPITALIERS</t>
  </si>
  <si>
    <t>CHARGE DE MISSION niv 6 ad.</t>
  </si>
  <si>
    <t>CHARGE DE MISSION niv 5 ad.</t>
  </si>
  <si>
    <t>CHARGE DE MISSION niv 4 ad.</t>
  </si>
  <si>
    <t>CHARGE DE MISSION niv 3 ad.</t>
  </si>
  <si>
    <t>CHARGE DE MISSION niv 2 ad.</t>
  </si>
  <si>
    <t>CHARGE DE MISSION niv 1 ad.</t>
  </si>
  <si>
    <t>ATTACHE D'ADMINISTRATION HOSPITALIERE</t>
  </si>
  <si>
    <t>D.E.S.S.</t>
  </si>
  <si>
    <t>STAG. HAUTE ECOLE</t>
  </si>
  <si>
    <t>SOUS DIRECTEUR DES SCE CENTRAUX</t>
  </si>
  <si>
    <t>DIRECTEUR D'HOPITAL</t>
  </si>
  <si>
    <t>DH sur EMPLOIS FONCTIONNEL</t>
  </si>
  <si>
    <t>Cout Remplacement 2016</t>
  </si>
  <si>
    <t>Cout Remplacement 2015</t>
  </si>
  <si>
    <t>Cout Permanent 2016</t>
  </si>
  <si>
    <t>Cout Permanent 2015</t>
  </si>
  <si>
    <t>Lib qualification TPER</t>
  </si>
  <si>
    <t>Code qualification TPER</t>
  </si>
  <si>
    <t>StructuresNum</t>
  </si>
  <si>
    <t>Cout Permanent 2017</t>
  </si>
  <si>
    <t>Cout Remplacement 2017</t>
  </si>
  <si>
    <t xml:space="preserve"> PROMOTION PRO</t>
  </si>
  <si>
    <r>
      <rPr>
        <sz val="8"/>
        <color theme="1"/>
        <rFont val="Tahoma"/>
        <family val="2"/>
      </rPr>
      <t>Code CRP: H</t>
    </r>
    <r>
      <rPr>
        <sz val="8"/>
        <color theme="1"/>
        <rFont val="Tahoma"/>
        <family val="2"/>
      </rPr>
      <t xml:space="preserve"> AND </t>
    </r>
    <r>
      <rPr>
        <sz val="8"/>
        <color theme="1"/>
        <rFont val="Tahoma"/>
        <family val="2"/>
      </rPr>
      <t>Libellé type de personnel: PERSONNEL NON MEDICAL</t>
    </r>
    <r>
      <rPr>
        <sz val="8"/>
        <color theme="1"/>
        <rFont val="Tahoma"/>
        <family val="2"/>
      </rPr>
      <t xml:space="preserve"> AND </t>
    </r>
    <r>
      <rPr>
        <sz val="8"/>
        <color theme="1"/>
        <rFont val="Tahoma"/>
        <family val="2"/>
      </rPr>
      <t>Année-mois: 201612</t>
    </r>
  </si>
  <si>
    <t>Année-mois</t>
  </si>
  <si>
    <t>Libellé type de personnel</t>
  </si>
  <si>
    <t>Dépenses PNM permanent (cumul annuel)</t>
  </si>
  <si>
    <t>ETPR PNM permanent (moyenne annuelle)</t>
  </si>
  <si>
    <t>Dépenses PNM remplacement (cumul annuel)</t>
  </si>
  <si>
    <t>ETPR PNM remplacement (moyenne annuelle)</t>
  </si>
  <si>
    <t>ETUD</t>
  </si>
  <si>
    <t>ETUDIANT HOSPITALIER</t>
  </si>
  <si>
    <t>PERSONNEL NON MEDICAL</t>
  </si>
  <si>
    <t>ZZZZZZZZ</t>
  </si>
  <si>
    <t>INCONNU</t>
  </si>
  <si>
    <t>DIRECTEUR GENERAL</t>
  </si>
  <si>
    <t>SECRETAIRE GENERAL</t>
  </si>
  <si>
    <t>DH SUR EMPLOI FONCTIONNEL GROUPE 1</t>
  </si>
  <si>
    <t>DH SUR EMPLOI FONCTIONNEL GROUPE 2</t>
  </si>
  <si>
    <t>DH SUR EMPLOI FONCTIONNEL GROUPE 3</t>
  </si>
  <si>
    <t>SOUS-DIRECTEUR DES SERVICES CENTRAUX</t>
  </si>
  <si>
    <t>STAGIAIRE HAUTES ECOLES</t>
  </si>
  <si>
    <t>DIREC ETAB SANITAIRE ET SOCIAL</t>
  </si>
  <si>
    <t>CHARGE DE MISSION A1 ADMINISTRATIF</t>
  </si>
  <si>
    <t>CHARGE DE MISSION A2 ADMINISTRATIF</t>
  </si>
  <si>
    <t>CHARGE DE MISSION A3 ADMINISTRATIF</t>
  </si>
  <si>
    <t>CHARGE DE MISSION A4 ADMINISTRATIF</t>
  </si>
  <si>
    <t>CHARGE DE MISSION A5 ADMINISTRATIF</t>
  </si>
  <si>
    <t>CHARGE DE MISSION A6 ADMINISTRATIF</t>
  </si>
  <si>
    <t>CONTRACT. CADRES A</t>
  </si>
  <si>
    <t>AGENT CONTR. NIV.B</t>
  </si>
  <si>
    <t>ADJ. DES CAD. HOSP.</t>
  </si>
  <si>
    <t>SECR. MEDICALES</t>
  </si>
  <si>
    <t>ADJ. ADM. HOSP.</t>
  </si>
  <si>
    <t>ADJOINT ADMINISTRATIF HOSPITALIER 1CLASSE</t>
  </si>
  <si>
    <t>PERMANENCIER</t>
  </si>
  <si>
    <t>INSP.SERV/INT</t>
  </si>
  <si>
    <t>ADJOINT ADMINISTRATIF HOSPITALIER 2 CLASSE</t>
  </si>
  <si>
    <t>AUMONIERS</t>
  </si>
  <si>
    <t>MEDECINS DU TRAVAIL</t>
  </si>
  <si>
    <t>MEDECINS DE CONTROLE</t>
  </si>
  <si>
    <t>CADRE SUPERIEUR SOCIO EDUCATIF</t>
  </si>
  <si>
    <t>CADRE SOCIO EDUCATIF</t>
  </si>
  <si>
    <t>ASSISTANT SOCIO EDUCATIF</t>
  </si>
  <si>
    <t>CONSEILLER EN ECONOMIE SOCIALE ET FAMILIALE</t>
  </si>
  <si>
    <t>CADRE SUP TECHNICIEN DE LABORATOIRE</t>
  </si>
  <si>
    <t>CADRE DE SANTE TECHNICIEN DE LABORATOIRE</t>
  </si>
  <si>
    <t>TECHNICIEN DE LABORATOIRE</t>
  </si>
  <si>
    <t>CADRE SUPERIEUR DE SANTE IBODE</t>
  </si>
  <si>
    <t>CADRE DE SANTE IBODE</t>
  </si>
  <si>
    <t>INF. SALLE OP.</t>
  </si>
  <si>
    <t>CADRE SUP DE SANTE MASSEUR KINESITHERAPEUTE</t>
  </si>
  <si>
    <t>CADRE DE SANTE MASSEUR KINESITHERAPEUTE</t>
  </si>
  <si>
    <t>MASSEUR KINESITHERAP</t>
  </si>
  <si>
    <t>ELEVE MASSEUR KINESITHERAPEUTE</t>
  </si>
  <si>
    <t>CADRE SUP DE SANTE MANIPULATEUR RADIOLOGIE</t>
  </si>
  <si>
    <t>CADRE DE SANTE MANIPULATEUR RADIOLOGIE</t>
  </si>
  <si>
    <t>MANIPULATEURS</t>
  </si>
  <si>
    <t>ELEVE MANIPULATEUR RADIOLOGIE</t>
  </si>
  <si>
    <t>CADRE DE SANTE ORTHOPTISTE</t>
  </si>
  <si>
    <t>ORTHOPTISTES</t>
  </si>
  <si>
    <t>CADRE SUP DE SANTE ORTHOPHONISTE</t>
  </si>
  <si>
    <t>CADRE DE SANTE ORTHOPHONISTE</t>
  </si>
  <si>
    <t>ORTHOPHONISTES</t>
  </si>
  <si>
    <t>PSYCHOLOGUE</t>
  </si>
  <si>
    <t>CADRE SUP DE SANTE ERGOTHERAPEUTE</t>
  </si>
  <si>
    <t>CADRE DE SANTE ERGOTHERAPEUTE</t>
  </si>
  <si>
    <t>CADRE SUPERIEUR DE SANTE PSYCHOMOTRICIEN</t>
  </si>
  <si>
    <t>CADRE DE SANTE PSYCHOMOTRICIEN</t>
  </si>
  <si>
    <t>CADRE SUP DE SANTE IADE</t>
  </si>
  <si>
    <t>CADRE DE SANTE IADE</t>
  </si>
  <si>
    <t>INFIRMIER ANESTHESISTE</t>
  </si>
  <si>
    <t>CADRE SUP DE SANTE PUERICULTRICE</t>
  </si>
  <si>
    <t>CADRE DE SANTE PUERICULTRICE</t>
  </si>
  <si>
    <t>PUERICULTRICES</t>
  </si>
  <si>
    <t>PREPARATEUR PHARMACI</t>
  </si>
  <si>
    <t>CADRE DE SANTE PREPARATEUR EN PHARMACIE</t>
  </si>
  <si>
    <t>CADRE SUP DE SANTE PREPARATEUR EN PHARMACIE</t>
  </si>
  <si>
    <t>CADRE SUP DE SANTE DIETETICIENNE</t>
  </si>
  <si>
    <t>CADRE DE SANTE DIETETICIENNE</t>
  </si>
  <si>
    <t>DIETETICIENNES</t>
  </si>
  <si>
    <t>DIRECTEUR DES SOINS 1ERE CLASSE</t>
  </si>
  <si>
    <t>DIRECTEUR DES SOINS 2EME CLASSE</t>
  </si>
  <si>
    <t>CADRE SUP DE SANTE I.D.E.</t>
  </si>
  <si>
    <t>CADRE DE SANTE I.D.E.</t>
  </si>
  <si>
    <t>INFIRMIERS</t>
  </si>
  <si>
    <t>INFIRMIERS SOINS GENERAUX</t>
  </si>
  <si>
    <t>SAGE-FEMMES</t>
  </si>
  <si>
    <t>AIDE MEDICO PSYCHOLOGIQUE</t>
  </si>
  <si>
    <t>AIDE LABO</t>
  </si>
  <si>
    <t>AIDE TECHN. RADIO</t>
  </si>
  <si>
    <t>PRELEVEUR ( EN EXTINCTION )</t>
  </si>
  <si>
    <t>AUXILIAIRE PUERICULT</t>
  </si>
  <si>
    <t>ELEVE AIDE SOIGNANT</t>
  </si>
  <si>
    <t>ELEVE AUXILIAIRE DE PUERICULTURE</t>
  </si>
  <si>
    <t>ELEVES INFIRM/SPECIA</t>
  </si>
  <si>
    <t>AGENT SPE.HORAIRE</t>
  </si>
  <si>
    <t>FAIS FONCT. INFIRM CAT A</t>
  </si>
  <si>
    <t>CONT. EMPLOI SOLID.</t>
  </si>
  <si>
    <t>AIDE SOIGNANT HORAIR</t>
  </si>
  <si>
    <t>APPRENTI</t>
  </si>
  <si>
    <t>INGENIEUR HOSPITALIER CHEF CL EXECPT</t>
  </si>
  <si>
    <t>INGENIEUR PRINCIPAL</t>
  </si>
  <si>
    <t>INGENIEUR SUBDIVISIONNAIRE</t>
  </si>
  <si>
    <t>CHARGE DE MISSION A1 NON ADMINISTRATIF</t>
  </si>
  <si>
    <t>CHARGE DE MISSION A2 NON ADMINISTRATIF</t>
  </si>
  <si>
    <t>CHARGE DE MISSION A3 NON ADMINISTRATIF</t>
  </si>
  <si>
    <t>CHARGE DE MISSION A4 NON ADMINISTRATIF</t>
  </si>
  <si>
    <t>CHARGE DE MISSION A5 NON ADMINISTRATIF</t>
  </si>
  <si>
    <t>CHARGE DE MISSION A6 NON ADMINISTRATIF</t>
  </si>
  <si>
    <t>CHARGE DE MISSION A7 NON ADMINISTRATIF</t>
  </si>
  <si>
    <t>TECHNICIEN SUPERIEUR HOSPITALIER</t>
  </si>
  <si>
    <t>TECHNICIEN HOSPITALIER</t>
  </si>
  <si>
    <t>TECHNICIEN SUPERIEUR HOSPITALIER 2EME CLASSE</t>
  </si>
  <si>
    <t>TECHNICIEN SUPERIEUR HOSPITALIER 1ERE CLASSE</t>
  </si>
  <si>
    <t>HORS CADRE P.T.</t>
  </si>
  <si>
    <t>AGENT MAITRISE EC 5 ET 6</t>
  </si>
  <si>
    <t>AGENT ENTRETIEN QUALIF ECH3</t>
  </si>
  <si>
    <t>OUVRIER ETAT</t>
  </si>
  <si>
    <t>CHAUFFEUR INSTALLATEUR DE COLLECTE</t>
  </si>
  <si>
    <t>BLANCHISSEUR OUVRIER ETAT</t>
  </si>
  <si>
    <t>OUVRIER PROFESSIONNEL</t>
  </si>
  <si>
    <t>BLANCHISSEUR OUVRIER PROFESS</t>
  </si>
  <si>
    <t>BLANCHISSEUR AGENT ENTRETIEN</t>
  </si>
  <si>
    <t>CONDUCTEUR AMBULANCE</t>
  </si>
  <si>
    <t>Récapitulatif</t>
  </si>
  <si>
    <r>
      <rPr>
        <sz val="10"/>
        <color theme="1"/>
        <rFont val="Tahoma"/>
        <family val="2"/>
      </rPr>
      <t xml:space="preserve"> - </t>
    </r>
    <r>
      <rPr>
        <sz val="10"/>
        <color theme="1"/>
        <rFont val="Tahoma"/>
        <family val="2"/>
      </rPr>
      <t>1</t>
    </r>
    <r>
      <rPr>
        <sz val="10"/>
        <color theme="1"/>
        <rFont val="Tahoma"/>
        <family val="2"/>
      </rPr>
      <t xml:space="preserve"> - </t>
    </r>
  </si>
  <si>
    <t>Code qualification</t>
  </si>
  <si>
    <t>Libellé qualification</t>
  </si>
  <si>
    <t>Coûts moyens 2017 permanent</t>
  </si>
  <si>
    <t>Coût moyen remplacement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</si>
</sst>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]_-;\-* #,##0.00\ [$€]_-;_-* &quot;-&quot;??\ [$€]_-;_-@_-"/>
    <numFmt numFmtId="165" formatCode="#0"/>
    <numFmt numFmtId="166" formatCode="d\ mmm\ yy"/>
  </numFmts>
  <fonts count="4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color rgb="FF000000"/>
      <name val="Tahoma"/>
      <family val="2"/>
    </font>
    <font>
      <b/>
      <sz val="8"/>
      <name val="Tahoma"/>
      <family val="2"/>
    </font>
    <font>
      <b/>
      <sz val="8"/>
      <name val="Arial"/>
      <family val="2"/>
    </font>
    <font>
      <sz val="8"/>
      <name val="Arial"/>
      <family val="2"/>
    </font>
    <font>
      <sz val="8"/>
      <color rgb="FF000000"/>
      <name val="Tahoma"/>
      <family val="2"/>
    </font>
    <font>
      <sz val="8"/>
      <name val="Tahoma"/>
      <family val="2"/>
    </font>
    <font>
      <sz val="10"/>
      <name val="Century"/>
      <family val="1"/>
    </font>
    <font>
      <b/>
      <sz val="10"/>
      <color theme="1"/>
      <name val="Century"/>
      <family val="1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b/>
      <sz val="11"/>
      <color indexed="8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sz val="10"/>
      <color indexed="8"/>
      <name val="Tahoma"/>
      <family val="2"/>
    </font>
    <font>
      <b/>
      <sz val="11"/>
      <color indexed="63"/>
      <name val="Calibri"/>
      <family val="2"/>
    </font>
    <font>
      <sz val="8"/>
      <color indexed="62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sz val="19"/>
      <name val="Arial"/>
      <family val="2"/>
    </font>
    <font>
      <sz val="8"/>
      <color indexed="14"/>
      <name val="Arial"/>
      <family val="2"/>
    </font>
    <font>
      <b/>
      <sz val="18"/>
      <color indexed="62"/>
      <name val="Cambria"/>
      <family val="2"/>
    </font>
    <font>
      <b/>
      <sz val="18"/>
      <color indexed="56"/>
      <name val="Cambria"/>
      <family val="2"/>
    </font>
    <font>
      <sz val="11"/>
      <color indexed="10"/>
      <name val="Calibri"/>
      <family val="2"/>
    </font>
    <font>
      <sz val="10"/>
      <color theme="1"/>
      <name val="Tahoma"/>
      <family val="2"/>
    </font>
    <font>
      <b/>
      <u/>
      <sz val="14"/>
      <color theme="1"/>
      <name val="Tahoma"/>
      <family val="2"/>
    </font>
    <font>
      <sz val="8"/>
      <color theme="1"/>
      <name val="Tahoma"/>
      <family val="2"/>
    </font>
    <font>
      <b/>
      <sz val="8"/>
      <color theme="1"/>
      <name val="Tahoma"/>
      <family val="2"/>
    </font>
  </fonts>
  <fills count="61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CCCCFF"/>
        <bgColor rgb="FF000000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2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1"/>
        <bgColor indexed="61"/>
      </patternFill>
    </fill>
    <fill>
      <patternFill patternType="solid">
        <fgColor indexed="22"/>
        <bgColor indexed="22"/>
      </patternFill>
    </fill>
    <fill>
      <patternFill patternType="solid">
        <fgColor indexed="58"/>
        <bgColor indexed="58"/>
      </patternFill>
    </fill>
    <fill>
      <patternFill patternType="solid">
        <fgColor indexed="31"/>
        <bgColor indexed="31"/>
      </patternFill>
    </fill>
    <fill>
      <patternFill patternType="solid">
        <fgColor indexed="40"/>
        <bgColor indexed="40"/>
      </patternFill>
    </fill>
    <fill>
      <patternFill patternType="solid">
        <fgColor indexed="45"/>
        <bgColor indexed="45"/>
      </patternFill>
    </fill>
    <fill>
      <patternFill patternType="solid">
        <fgColor indexed="60"/>
        <bgColor indexed="60"/>
      </patternFill>
    </fill>
    <fill>
      <patternFill patternType="solid">
        <fgColor indexed="11"/>
        <bgColor indexed="11"/>
      </patternFill>
    </fill>
    <fill>
      <patternFill patternType="solid">
        <fgColor indexed="50"/>
        <bgColor indexed="50"/>
      </patternFill>
    </fill>
    <fill>
      <patternFill patternType="solid">
        <fgColor indexed="55"/>
        <bgColor indexed="55"/>
      </patternFill>
    </fill>
    <fill>
      <patternFill patternType="solid">
        <fgColor indexed="41"/>
        <bgColor indexed="41"/>
      </patternFill>
    </fill>
    <fill>
      <patternFill patternType="solid">
        <fgColor indexed="54"/>
        <bgColor indexed="54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51"/>
        <bgColor indexed="51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lightUp">
        <fgColor indexed="9"/>
        <bgColor indexed="24"/>
      </patternFill>
    </fill>
    <fill>
      <patternFill patternType="lightUp">
        <fgColor indexed="9"/>
        <bgColor indexed="12"/>
      </patternFill>
    </fill>
    <fill>
      <patternFill patternType="lightUp">
        <fgColor indexed="9"/>
        <bgColor indexed="57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12"/>
      </patternFill>
    </fill>
    <fill>
      <patternFill patternType="solid">
        <fgColor indexed="10"/>
      </patternFill>
    </fill>
    <fill>
      <patternFill patternType="solid">
        <fgColor indexed="53"/>
      </patternFill>
    </fill>
    <fill>
      <patternFill patternType="solid">
        <fgColor indexed="57"/>
      </patternFill>
    </fill>
    <fill>
      <patternFill patternType="solid">
        <fgColor indexed="50"/>
      </patternFill>
    </fill>
    <fill>
      <patternFill patternType="lightUp">
        <fgColor indexed="48"/>
        <bgColor indexed="41"/>
      </patternFill>
    </fill>
    <fill>
      <patternFill patternType="solid">
        <fgColor indexed="54"/>
      </patternFill>
    </fill>
    <fill>
      <patternFill patternType="solid">
        <fgColor indexed="40"/>
      </patternFill>
    </fill>
    <fill>
      <patternFill patternType="solid">
        <fgColor indexed="41"/>
      </patternFill>
    </fill>
    <fill>
      <patternFill patternType="solid">
        <fgColor indexed="23"/>
      </patternFill>
    </fill>
    <fill>
      <patternFill patternType="solid">
        <fgColor indexed="9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5"/>
      </patternFill>
    </fill>
    <fill>
      <patternFill patternType="solid">
        <fgColor indexed="20"/>
      </patternFill>
    </fill>
    <fill>
      <patternFill patternType="solid">
        <fgColor rgb="FFFFFF00"/>
        <bgColor indexed="64"/>
      </patternFill>
    </fill>
    <fill>
      <patternFill patternType="solid">
        <fgColor rgb="FFBFD2E2"/>
      </patternFill>
    </fill>
    <fill>
      <patternFill patternType="solid">
        <fgColor rgb="FFDFDFDF"/>
      </patternFill>
    </fill>
  </fills>
  <borders count="39">
    <border>
      <left/>
      <right/>
      <top/>
      <bottom/>
      <diagonal/>
    </border>
    <border>
      <left style="medium">
        <color indexed="64"/>
      </left>
      <right style="thin">
        <color rgb="FF666699"/>
      </right>
      <top style="medium">
        <color indexed="64"/>
      </top>
      <bottom style="thin">
        <color rgb="FF666699"/>
      </bottom>
      <diagonal/>
    </border>
    <border>
      <left style="thin">
        <color rgb="FF666699"/>
      </left>
      <right style="thin">
        <color rgb="FF666699"/>
      </right>
      <top style="medium">
        <color indexed="64"/>
      </top>
      <bottom style="thin">
        <color rgb="FF666699"/>
      </bottom>
      <diagonal/>
    </border>
    <border>
      <left style="thin">
        <color rgb="FF666699"/>
      </left>
      <right style="medium">
        <color indexed="64"/>
      </right>
      <top style="medium">
        <color indexed="64"/>
      </top>
      <bottom style="thin">
        <color rgb="FF666699"/>
      </bottom>
      <diagonal/>
    </border>
    <border>
      <left style="medium">
        <color indexed="64"/>
      </left>
      <right style="thin">
        <color rgb="FFC0C0C0"/>
      </right>
      <top style="thin">
        <color rgb="FFC0C0C0"/>
      </top>
      <bottom style="thin">
        <color rgb="FFC0C0C0"/>
      </bottom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  <border>
      <left style="thin">
        <color rgb="FFC0C0C0"/>
      </left>
      <right style="medium">
        <color indexed="64"/>
      </right>
      <top style="thin">
        <color rgb="FFC0C0C0"/>
      </top>
      <bottom style="thin">
        <color rgb="FFC0C0C0"/>
      </bottom>
      <diagonal/>
    </border>
    <border>
      <left style="thin">
        <color rgb="FFC0C0C0"/>
      </left>
      <right style="thin">
        <color rgb="FFC0C0C0"/>
      </right>
      <top/>
      <bottom/>
      <diagonal/>
    </border>
    <border>
      <left style="thin">
        <color rgb="FFC0C0C0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rgb="FFC0C0C0"/>
      </right>
      <top style="thin">
        <color rgb="FFC0C0C0"/>
      </top>
      <bottom style="medium">
        <color indexed="64"/>
      </bottom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medium">
        <color indexed="64"/>
      </bottom>
      <diagonal/>
    </border>
    <border>
      <left style="thin">
        <color rgb="FFC0C0C0"/>
      </left>
      <right style="medium">
        <color indexed="64"/>
      </right>
      <top style="thin">
        <color rgb="FFC0C0C0"/>
      </top>
      <bottom style="medium">
        <color indexed="64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58"/>
      </left>
      <right style="medium">
        <color indexed="58"/>
      </right>
      <top style="medium">
        <color indexed="58"/>
      </top>
      <bottom style="thin">
        <color indexed="5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608BB4"/>
      </left>
      <right style="medium">
        <color rgb="FF608BB4"/>
      </right>
      <top style="medium">
        <color rgb="FF608BB4"/>
      </top>
      <bottom style="medium">
        <color rgb="FF608BB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/>
      <right/>
      <top style="medium">
        <color rgb="FFCCCCCC"/>
      </top>
      <bottom style="medium">
        <color rgb="FFCCCCCC"/>
      </bottom>
      <diagonal/>
    </border>
    <border>
      <left/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11">
    <xf numFmtId="0" fontId="0" fillId="0" borderId="0"/>
    <xf numFmtId="0" fontId="8" fillId="0" borderId="0"/>
    <xf numFmtId="0" fontId="1" fillId="0" borderId="0"/>
    <xf numFmtId="43" fontId="10" fillId="0" borderId="0" applyFont="0" applyFill="0" applyBorder="0" applyAlignment="0" applyProtection="0"/>
    <xf numFmtId="0" fontId="13" fillId="7" borderId="0" applyNumberFormat="0" applyBorder="0" applyAlignment="0" applyProtection="0"/>
    <xf numFmtId="0" fontId="13" fillId="8" borderId="0" applyNumberFormat="0" applyBorder="0" applyAlignment="0" applyProtection="0"/>
    <xf numFmtId="0" fontId="13" fillId="9" borderId="0" applyNumberFormat="0" applyBorder="0" applyAlignment="0" applyProtection="0"/>
    <xf numFmtId="0" fontId="13" fillId="10" borderId="0" applyNumberFormat="0" applyBorder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3" borderId="0" applyNumberFormat="0" applyBorder="0" applyAlignment="0" applyProtection="0"/>
    <xf numFmtId="0" fontId="13" fillId="14" borderId="0" applyNumberFormat="0" applyBorder="0" applyAlignment="0" applyProtection="0"/>
    <xf numFmtId="0" fontId="13" fillId="15" borderId="0" applyNumberFormat="0" applyBorder="0" applyAlignment="0" applyProtection="0"/>
    <xf numFmtId="0" fontId="13" fillId="10" borderId="0" applyNumberFormat="0" applyBorder="0" applyAlignment="0" applyProtection="0"/>
    <xf numFmtId="0" fontId="13" fillId="13" borderId="0" applyNumberFormat="0" applyBorder="0" applyAlignment="0" applyProtection="0"/>
    <xf numFmtId="0" fontId="13" fillId="16" borderId="0" applyNumberFormat="0" applyBorder="0" applyAlignment="0" applyProtection="0"/>
    <xf numFmtId="0" fontId="14" fillId="17" borderId="0" applyNumberFormat="0" applyBorder="0" applyAlignment="0" applyProtection="0"/>
    <xf numFmtId="0" fontId="14" fillId="14" borderId="0" applyNumberFormat="0" applyBorder="0" applyAlignment="0" applyProtection="0"/>
    <xf numFmtId="0" fontId="14" fillId="15" borderId="0" applyNumberFormat="0" applyBorder="0" applyAlignment="0" applyProtection="0"/>
    <xf numFmtId="0" fontId="14" fillId="18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3" fillId="21" borderId="0" applyNumberFormat="0" applyBorder="0" applyAlignment="0" applyProtection="0"/>
    <xf numFmtId="0" fontId="13" fillId="22" borderId="0" applyNumberFormat="0" applyBorder="0" applyAlignment="0" applyProtection="0"/>
    <xf numFmtId="0" fontId="14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5" borderId="0" applyNumberFormat="0" applyBorder="0" applyAlignment="0" applyProtection="0"/>
    <xf numFmtId="0" fontId="14" fillId="26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4" fillId="29" borderId="0" applyNumberFormat="0" applyBorder="0" applyAlignment="0" applyProtection="0"/>
    <xf numFmtId="0" fontId="13" fillId="24" borderId="0" applyNumberFormat="0" applyBorder="0" applyAlignment="0" applyProtection="0"/>
    <xf numFmtId="0" fontId="13" fillId="30" borderId="0" applyNumberFormat="0" applyBorder="0" applyAlignment="0" applyProtection="0"/>
    <xf numFmtId="0" fontId="14" fillId="25" borderId="0" applyNumberFormat="0" applyBorder="0" applyAlignment="0" applyProtection="0"/>
    <xf numFmtId="0" fontId="13" fillId="31" borderId="0" applyNumberFormat="0" applyBorder="0" applyAlignment="0" applyProtection="0"/>
    <xf numFmtId="0" fontId="13" fillId="32" borderId="0" applyNumberFormat="0" applyBorder="0" applyAlignment="0" applyProtection="0"/>
    <xf numFmtId="0" fontId="14" fillId="23" borderId="0" applyNumberFormat="0" applyBorder="0" applyAlignment="0" applyProtection="0"/>
    <xf numFmtId="0" fontId="13" fillId="33" borderId="0" applyNumberFormat="0" applyBorder="0" applyAlignment="0" applyProtection="0"/>
    <xf numFmtId="0" fontId="13" fillId="34" borderId="0" applyNumberFormat="0" applyBorder="0" applyAlignment="0" applyProtection="0"/>
    <xf numFmtId="0" fontId="14" fillId="35" borderId="0" applyNumberFormat="0" applyBorder="0" applyAlignment="0" applyProtection="0"/>
    <xf numFmtId="0" fontId="15" fillId="8" borderId="0" applyNumberFormat="0" applyBorder="0" applyAlignment="0" applyProtection="0"/>
    <xf numFmtId="0" fontId="16" fillId="36" borderId="21" applyNumberFormat="0" applyAlignment="0" applyProtection="0"/>
    <xf numFmtId="0" fontId="17" fillId="37" borderId="22" applyNumberFormat="0" applyAlignment="0" applyProtection="0"/>
    <xf numFmtId="0" fontId="18" fillId="38" borderId="0" applyNumberFormat="0" applyBorder="0" applyAlignment="0" applyProtection="0"/>
    <xf numFmtId="0" fontId="18" fillId="39" borderId="0" applyNumberFormat="0" applyBorder="0" applyAlignment="0" applyProtection="0"/>
    <xf numFmtId="0" fontId="18" fillId="40" borderId="0" applyNumberFormat="0" applyBorder="0" applyAlignment="0" applyProtection="0"/>
    <xf numFmtId="164" fontId="1" fillId="0" borderId="0" applyFont="0" applyFill="0" applyBorder="0" applyAlignment="0" applyProtection="0"/>
    <xf numFmtId="0" fontId="19" fillId="0" borderId="0" applyNumberFormat="0" applyFill="0" applyBorder="0" applyAlignment="0" applyProtection="0"/>
    <xf numFmtId="0" fontId="20" fillId="9" borderId="0" applyNumberFormat="0" applyBorder="0" applyAlignment="0" applyProtection="0"/>
    <xf numFmtId="0" fontId="21" fillId="0" borderId="23" applyNumberFormat="0" applyFill="0" applyAlignment="0" applyProtection="0"/>
    <xf numFmtId="0" fontId="22" fillId="0" borderId="24" applyNumberFormat="0" applyFill="0" applyAlignment="0" applyProtection="0"/>
    <xf numFmtId="0" fontId="23" fillId="0" borderId="25" applyNumberFormat="0" applyFill="0" applyAlignment="0" applyProtection="0"/>
    <xf numFmtId="0" fontId="23" fillId="0" borderId="0" applyNumberFormat="0" applyFill="0" applyBorder="0" applyAlignment="0" applyProtection="0"/>
    <xf numFmtId="0" fontId="24" fillId="12" borderId="21" applyNumberFormat="0" applyAlignment="0" applyProtection="0"/>
    <xf numFmtId="0" fontId="25" fillId="0" borderId="26" applyNumberFormat="0" applyFill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6" fillId="41" borderId="0" applyNumberFormat="0" applyBorder="0" applyAlignment="0" applyProtection="0"/>
    <xf numFmtId="0" fontId="1" fillId="0" borderId="0"/>
    <xf numFmtId="0" fontId="10" fillId="0" borderId="0"/>
    <xf numFmtId="0" fontId="10" fillId="0" borderId="0"/>
    <xf numFmtId="0" fontId="10" fillId="0" borderId="0"/>
    <xf numFmtId="0" fontId="27" fillId="42" borderId="27" applyNumberFormat="0" applyFont="0" applyAlignment="0" applyProtection="0"/>
    <xf numFmtId="0" fontId="28" fillId="36" borderId="28" applyNumberFormat="0" applyAlignment="0" applyProtection="0"/>
    <xf numFmtId="4" fontId="5" fillId="41" borderId="29" applyNumberFormat="0" applyProtection="0">
      <alignment vertical="center"/>
    </xf>
    <xf numFmtId="4" fontId="29" fillId="3" borderId="29" applyNumberFormat="0" applyProtection="0">
      <alignment vertical="center"/>
    </xf>
    <xf numFmtId="4" fontId="5" fillId="3" borderId="29" applyNumberFormat="0" applyProtection="0">
      <alignment horizontal="left" vertical="center" indent="1"/>
    </xf>
    <xf numFmtId="0" fontId="30" fillId="41" borderId="30" applyNumberFormat="0" applyProtection="0">
      <alignment horizontal="left" vertical="top" indent="1"/>
    </xf>
    <xf numFmtId="4" fontId="5" fillId="19" borderId="29" applyNumberFormat="0" applyProtection="0">
      <alignment horizontal="left" vertical="center" indent="1"/>
    </xf>
    <xf numFmtId="4" fontId="5" fillId="8" borderId="29" applyNumberFormat="0" applyProtection="0">
      <alignment horizontal="right" vertical="center"/>
    </xf>
    <xf numFmtId="4" fontId="5" fillId="43" borderId="29" applyNumberFormat="0" applyProtection="0">
      <alignment horizontal="right" vertical="center"/>
    </xf>
    <xf numFmtId="4" fontId="5" fillId="44" borderId="31" applyNumberFormat="0" applyProtection="0">
      <alignment horizontal="right" vertical="center"/>
    </xf>
    <xf numFmtId="4" fontId="5" fillId="16" borderId="29" applyNumberFormat="0" applyProtection="0">
      <alignment horizontal="right" vertical="center"/>
    </xf>
    <xf numFmtId="4" fontId="5" fillId="20" borderId="29" applyNumberFormat="0" applyProtection="0">
      <alignment horizontal="right" vertical="center"/>
    </xf>
    <xf numFmtId="4" fontId="5" fillId="45" borderId="29" applyNumberFormat="0" applyProtection="0">
      <alignment horizontal="right" vertical="center"/>
    </xf>
    <xf numFmtId="4" fontId="5" fillId="46" borderId="29" applyNumberFormat="0" applyProtection="0">
      <alignment horizontal="right" vertical="center"/>
    </xf>
    <xf numFmtId="4" fontId="5" fillId="47" borderId="29" applyNumberFormat="0" applyProtection="0">
      <alignment horizontal="right" vertical="center"/>
    </xf>
    <xf numFmtId="4" fontId="5" fillId="15" borderId="29" applyNumberFormat="0" applyProtection="0">
      <alignment horizontal="right" vertical="center"/>
    </xf>
    <xf numFmtId="4" fontId="5" fillId="48" borderId="31" applyNumberFormat="0" applyProtection="0">
      <alignment horizontal="left" vertical="center" indent="1"/>
    </xf>
    <xf numFmtId="4" fontId="1" fillId="49" borderId="31" applyNumberFormat="0" applyProtection="0">
      <alignment horizontal="left" vertical="center" indent="1"/>
    </xf>
    <xf numFmtId="4" fontId="1" fillId="49" borderId="31" applyNumberFormat="0" applyProtection="0">
      <alignment horizontal="left" vertical="center" indent="1"/>
    </xf>
    <xf numFmtId="4" fontId="5" fillId="50" borderId="29" applyNumberFormat="0" applyProtection="0">
      <alignment horizontal="right" vertical="center"/>
    </xf>
    <xf numFmtId="4" fontId="5" fillId="51" borderId="31" applyNumberFormat="0" applyProtection="0">
      <alignment horizontal="left" vertical="center" indent="1"/>
    </xf>
    <xf numFmtId="4" fontId="5" fillId="50" borderId="31" applyNumberFormat="0" applyProtection="0">
      <alignment horizontal="left" vertical="center" indent="1"/>
    </xf>
    <xf numFmtId="0" fontId="5" fillId="36" borderId="29" applyNumberFormat="0" applyProtection="0">
      <alignment horizontal="left" vertical="center" indent="1"/>
    </xf>
    <xf numFmtId="0" fontId="5" fillId="49" borderId="30" applyNumberFormat="0" applyProtection="0">
      <alignment horizontal="left" vertical="top" indent="1"/>
    </xf>
    <xf numFmtId="0" fontId="5" fillId="52" borderId="29" applyNumberFormat="0" applyProtection="0">
      <alignment horizontal="left" vertical="center" indent="1"/>
    </xf>
    <xf numFmtId="0" fontId="5" fillId="50" borderId="30" applyNumberFormat="0" applyProtection="0">
      <alignment horizontal="left" vertical="top" indent="1"/>
    </xf>
    <xf numFmtId="0" fontId="5" fillId="13" borderId="29" applyNumberFormat="0" applyProtection="0">
      <alignment horizontal="left" vertical="center" indent="1"/>
    </xf>
    <xf numFmtId="0" fontId="5" fillId="13" borderId="30" applyNumberFormat="0" applyProtection="0">
      <alignment horizontal="left" vertical="top" indent="1"/>
    </xf>
    <xf numFmtId="0" fontId="5" fillId="51" borderId="29" applyNumberFormat="0" applyProtection="0">
      <alignment horizontal="left" vertical="center" indent="1"/>
    </xf>
    <xf numFmtId="0" fontId="5" fillId="51" borderId="30" applyNumberFormat="0" applyProtection="0">
      <alignment horizontal="left" vertical="top" indent="1"/>
    </xf>
    <xf numFmtId="0" fontId="5" fillId="53" borderId="32" applyNumberFormat="0">
      <protection locked="0"/>
    </xf>
    <xf numFmtId="0" fontId="4" fillId="49" borderId="33" applyBorder="0"/>
    <xf numFmtId="4" fontId="31" fillId="42" borderId="30" applyNumberFormat="0" applyProtection="0">
      <alignment vertical="center"/>
    </xf>
    <xf numFmtId="4" fontId="29" fillId="54" borderId="34" applyNumberFormat="0" applyProtection="0">
      <alignment vertical="center"/>
    </xf>
    <xf numFmtId="4" fontId="31" fillId="36" borderId="30" applyNumberFormat="0" applyProtection="0">
      <alignment horizontal="left" vertical="center" indent="1"/>
    </xf>
    <xf numFmtId="0" fontId="31" fillId="42" borderId="30" applyNumberFormat="0" applyProtection="0">
      <alignment horizontal="left" vertical="top" indent="1"/>
    </xf>
    <xf numFmtId="4" fontId="5" fillId="0" borderId="29" applyNumberFormat="0" applyProtection="0">
      <alignment horizontal="right" vertical="center"/>
    </xf>
    <xf numFmtId="4" fontId="29" fillId="55" borderId="29" applyNumberFormat="0" applyProtection="0">
      <alignment horizontal="right" vertical="center"/>
    </xf>
    <xf numFmtId="4" fontId="5" fillId="19" borderId="29" applyNumberFormat="0" applyProtection="0">
      <alignment horizontal="left" vertical="center" indent="1"/>
    </xf>
    <xf numFmtId="0" fontId="31" fillId="50" borderId="30" applyNumberFormat="0" applyProtection="0">
      <alignment horizontal="left" vertical="top" indent="1"/>
    </xf>
    <xf numFmtId="4" fontId="32" fillId="56" borderId="31" applyNumberFormat="0" applyProtection="0">
      <alignment horizontal="left" vertical="center" indent="1"/>
    </xf>
    <xf numFmtId="0" fontId="5" fillId="57" borderId="34"/>
    <xf numFmtId="4" fontId="33" fillId="53" borderId="29" applyNumberFormat="0" applyProtection="0">
      <alignment horizontal="right" vertical="center"/>
    </xf>
    <xf numFmtId="0" fontId="34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/>
  </cellStyleXfs>
  <cellXfs count="72">
    <xf numFmtId="0" fontId="0" fillId="0" borderId="0" xfId="0"/>
    <xf numFmtId="0" fontId="0" fillId="2" borderId="0" xfId="0" applyFill="1"/>
    <xf numFmtId="0" fontId="0" fillId="3" borderId="0" xfId="0" applyFill="1" applyAlignment="1">
      <alignment horizontal="left"/>
    </xf>
    <xf numFmtId="49" fontId="0" fillId="3" borderId="0" xfId="0" applyNumberFormat="1" applyFill="1"/>
    <xf numFmtId="4" fontId="0" fillId="0" borderId="0" xfId="0" applyNumberFormat="1"/>
    <xf numFmtId="0" fontId="0" fillId="2" borderId="0" xfId="0" applyNumberFormat="1" applyFill="1"/>
    <xf numFmtId="0" fontId="0" fillId="3" borderId="0" xfId="0" applyNumberFormat="1" applyFill="1"/>
    <xf numFmtId="0" fontId="0" fillId="0" borderId="0" xfId="0" applyNumberFormat="1"/>
    <xf numFmtId="49" fontId="2" fillId="4" borderId="1" xfId="0" applyNumberFormat="1" applyFont="1" applyFill="1" applyBorder="1" applyAlignment="1">
      <alignment horizontal="center" vertical="top" wrapText="1"/>
    </xf>
    <xf numFmtId="0" fontId="3" fillId="4" borderId="2" xfId="0" applyNumberFormat="1" applyFont="1" applyFill="1" applyBorder="1" applyAlignment="1">
      <alignment horizontal="center" vertical="top" wrapText="1"/>
    </xf>
    <xf numFmtId="49" fontId="2" fillId="4" borderId="3" xfId="0" applyNumberFormat="1" applyFont="1" applyFill="1" applyBorder="1" applyAlignment="1">
      <alignment horizontal="center" vertical="top" wrapText="1"/>
    </xf>
    <xf numFmtId="49" fontId="6" fillId="0" borderId="4" xfId="0" applyNumberFormat="1" applyFont="1" applyFill="1" applyBorder="1" applyAlignment="1">
      <alignment vertical="top" wrapText="1"/>
    </xf>
    <xf numFmtId="0" fontId="7" fillId="0" borderId="5" xfId="0" applyNumberFormat="1" applyFont="1" applyFill="1" applyBorder="1" applyAlignment="1">
      <alignment vertical="top" wrapText="1"/>
    </xf>
    <xf numFmtId="49" fontId="6" fillId="0" borderId="6" xfId="0" applyNumberFormat="1" applyFont="1" applyFill="1" applyBorder="1" applyAlignment="1">
      <alignment vertical="top" wrapText="1"/>
    </xf>
    <xf numFmtId="0" fontId="7" fillId="0" borderId="7" xfId="0" quotePrefix="1" applyNumberFormat="1" applyFont="1" applyFill="1" applyBorder="1" applyAlignment="1">
      <alignment vertical="top" wrapText="1"/>
    </xf>
    <xf numFmtId="49" fontId="6" fillId="0" borderId="8" xfId="0" applyNumberFormat="1" applyFont="1" applyFill="1" applyBorder="1" applyAlignment="1">
      <alignment vertical="top" wrapText="1"/>
    </xf>
    <xf numFmtId="0" fontId="7" fillId="0" borderId="5" xfId="0" quotePrefix="1" applyNumberFormat="1" applyFont="1" applyFill="1" applyBorder="1" applyAlignment="1">
      <alignment vertical="top" wrapText="1"/>
    </xf>
    <xf numFmtId="49" fontId="6" fillId="0" borderId="9" xfId="0" applyNumberFormat="1" applyFont="1" applyFill="1" applyBorder="1" applyAlignment="1">
      <alignment vertical="top" wrapText="1"/>
    </xf>
    <xf numFmtId="0" fontId="7" fillId="0" borderId="10" xfId="0" applyNumberFormat="1" applyFont="1" applyFill="1" applyBorder="1" applyAlignment="1">
      <alignment vertical="top" wrapText="1"/>
    </xf>
    <xf numFmtId="49" fontId="6" fillId="0" borderId="11" xfId="0" applyNumberFormat="1" applyFont="1" applyFill="1" applyBorder="1" applyAlignment="1">
      <alignment vertical="top" wrapText="1"/>
    </xf>
    <xf numFmtId="0" fontId="0" fillId="2" borderId="0" xfId="0" applyNumberFormat="1" applyFill="1" applyAlignment="1">
      <alignment horizontal="center"/>
    </xf>
    <xf numFmtId="0" fontId="0" fillId="0" borderId="0" xfId="0" applyNumberFormat="1" applyAlignment="1">
      <alignment horizontal="center"/>
    </xf>
    <xf numFmtId="1" fontId="9" fillId="5" borderId="12" xfId="1" applyNumberFormat="1" applyFont="1" applyFill="1" applyBorder="1"/>
    <xf numFmtId="1" fontId="8" fillId="0" borderId="0" xfId="1" applyNumberFormat="1"/>
    <xf numFmtId="1" fontId="0" fillId="0" borderId="0" xfId="0" applyNumberFormat="1"/>
    <xf numFmtId="1" fontId="5" fillId="0" borderId="0" xfId="2" applyNumberFormat="1" applyFont="1" applyBorder="1" applyAlignment="1">
      <alignment vertical="top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3" fontId="0" fillId="0" borderId="13" xfId="0" applyNumberFormat="1" applyBorder="1" applyAlignment="1">
      <alignment horizontal="center"/>
    </xf>
    <xf numFmtId="3" fontId="12" fillId="6" borderId="14" xfId="0" applyNumberFormat="1" applyFont="1" applyFill="1" applyBorder="1" applyAlignment="1">
      <alignment horizontal="center"/>
    </xf>
    <xf numFmtId="3" fontId="0" fillId="0" borderId="14" xfId="0" applyNumberFormat="1" applyBorder="1" applyAlignment="1">
      <alignment horizontal="center"/>
    </xf>
    <xf numFmtId="0" fontId="0" fillId="0" borderId="14" xfId="0" applyBorder="1"/>
    <xf numFmtId="0" fontId="0" fillId="0" borderId="14" xfId="0" applyBorder="1" applyAlignment="1">
      <alignment horizontal="left"/>
    </xf>
    <xf numFmtId="3" fontId="0" fillId="0" borderId="15" xfId="0" applyNumberFormat="1" applyBorder="1" applyAlignment="1">
      <alignment horizontal="center"/>
    </xf>
    <xf numFmtId="3" fontId="12" fillId="6" borderId="16" xfId="0" applyNumberFormat="1" applyFont="1" applyFill="1" applyBorder="1" applyAlignment="1">
      <alignment horizontal="center"/>
    </xf>
    <xf numFmtId="3" fontId="0" fillId="0" borderId="16" xfId="0" applyNumberFormat="1" applyBorder="1" applyAlignment="1">
      <alignment horizontal="center"/>
    </xf>
    <xf numFmtId="0" fontId="0" fillId="0" borderId="16" xfId="0" applyBorder="1"/>
    <xf numFmtId="0" fontId="0" fillId="0" borderId="16" xfId="0" applyBorder="1" applyAlignment="1">
      <alignment horizontal="left"/>
    </xf>
    <xf numFmtId="3" fontId="0" fillId="0" borderId="17" xfId="0" applyNumberFormat="1" applyBorder="1" applyAlignment="1">
      <alignment horizontal="center"/>
    </xf>
    <xf numFmtId="3" fontId="12" fillId="6" borderId="18" xfId="0" applyNumberFormat="1" applyFont="1" applyFill="1" applyBorder="1" applyAlignment="1">
      <alignment horizontal="center"/>
    </xf>
    <xf numFmtId="3" fontId="0" fillId="0" borderId="18" xfId="0" applyNumberFormat="1" applyBorder="1" applyAlignment="1">
      <alignment horizontal="center"/>
    </xf>
    <xf numFmtId="0" fontId="0" fillId="0" borderId="18" xfId="0" applyBorder="1"/>
    <xf numFmtId="0" fontId="0" fillId="0" borderId="18" xfId="0" applyBorder="1" applyAlignment="1">
      <alignment horizontal="left"/>
    </xf>
    <xf numFmtId="0" fontId="11" fillId="0" borderId="19" xfId="0" applyFont="1" applyBorder="1" applyAlignment="1">
      <alignment horizontal="center"/>
    </xf>
    <xf numFmtId="0" fontId="11" fillId="6" borderId="20" xfId="0" applyFont="1" applyFill="1" applyBorder="1" applyAlignment="1">
      <alignment horizontal="center"/>
    </xf>
    <xf numFmtId="0" fontId="11" fillId="0" borderId="20" xfId="0" applyFont="1" applyBorder="1" applyAlignment="1">
      <alignment horizontal="center"/>
    </xf>
    <xf numFmtId="0" fontId="11" fillId="0" borderId="20" xfId="0" pivotButton="1" applyFont="1" applyBorder="1"/>
    <xf numFmtId="0" fontId="11" fillId="0" borderId="20" xfId="0" pivotButton="1" applyFont="1" applyBorder="1" applyAlignment="1">
      <alignment horizontal="left"/>
    </xf>
    <xf numFmtId="0" fontId="0" fillId="58" borderId="0" xfId="0" applyNumberFormat="1" applyFill="1" applyAlignment="1">
      <alignment horizontal="center"/>
    </xf>
    <xf numFmtId="0" fontId="39" fillId="59" borderId="35" xfId="110" applyFont="1" applyFill="1" applyBorder="1" applyAlignment="1">
      <alignment horizontal="center" vertical="top"/>
    </xf>
    <xf numFmtId="0" fontId="0" fillId="58" borderId="0" xfId="0" applyFill="1"/>
    <xf numFmtId="0" fontId="37" fillId="0" borderId="0" xfId="110" applyAlignment="1"/>
    <xf numFmtId="0" fontId="39" fillId="59" borderId="35" xfId="110" applyFont="1" applyFill="1" applyBorder="1" applyAlignment="1">
      <alignment horizontal="center" vertical="top"/>
    </xf>
    <xf numFmtId="0" fontId="37" fillId="0" borderId="36" xfId="110" applyBorder="1"/>
    <xf numFmtId="165" fontId="39" fillId="0" borderId="36" xfId="110" applyNumberFormat="1" applyFont="1" applyBorder="1" applyAlignment="1">
      <alignment vertical="top"/>
    </xf>
    <xf numFmtId="0" fontId="39" fillId="0" borderId="36" xfId="110" applyFont="1" applyBorder="1" applyAlignment="1">
      <alignment vertical="top"/>
    </xf>
    <xf numFmtId="4" fontId="39" fillId="0" borderId="36" xfId="110" applyNumberFormat="1" applyFont="1" applyBorder="1" applyAlignment="1">
      <alignment horizontal="right" vertical="top"/>
    </xf>
    <xf numFmtId="4" fontId="40" fillId="60" borderId="36" xfId="110" applyNumberFormat="1" applyFont="1" applyFill="1" applyBorder="1" applyAlignment="1">
      <alignment horizontal="right" vertical="top"/>
    </xf>
    <xf numFmtId="0" fontId="39" fillId="0" borderId="36" xfId="110" applyNumberFormat="1" applyFont="1" applyBorder="1" applyAlignment="1">
      <alignment vertical="top"/>
    </xf>
    <xf numFmtId="4" fontId="39" fillId="58" borderId="36" xfId="110" applyNumberFormat="1" applyFont="1" applyFill="1" applyBorder="1" applyAlignment="1">
      <alignment horizontal="right" vertical="top"/>
    </xf>
    <xf numFmtId="43" fontId="0" fillId="58" borderId="0" xfId="3" applyFont="1" applyFill="1"/>
    <xf numFmtId="0" fontId="0" fillId="58" borderId="18" xfId="0" applyNumberFormat="1" applyFill="1" applyBorder="1" applyAlignment="1">
      <alignment horizontal="center"/>
    </xf>
    <xf numFmtId="3" fontId="0" fillId="58" borderId="17" xfId="0" applyNumberFormat="1" applyFill="1" applyBorder="1" applyAlignment="1">
      <alignment horizontal="center"/>
    </xf>
    <xf numFmtId="0" fontId="38" fillId="0" borderId="0" xfId="110" applyFont="1" applyAlignment="1">
      <alignment horizontal="center" vertical="top"/>
    </xf>
    <xf numFmtId="0" fontId="37" fillId="0" borderId="0" xfId="110"/>
    <xf numFmtId="0" fontId="37" fillId="0" borderId="0" xfId="110" applyFont="1" applyAlignment="1">
      <alignment horizontal="center" vertical="top"/>
    </xf>
    <xf numFmtId="0" fontId="39" fillId="0" borderId="0" xfId="110" applyFont="1" applyBorder="1" applyAlignment="1">
      <alignment vertical="top" indent="2"/>
    </xf>
    <xf numFmtId="0" fontId="40" fillId="60" borderId="36" xfId="110" applyFont="1" applyFill="1" applyBorder="1" applyAlignment="1">
      <alignment vertical="top"/>
    </xf>
    <xf numFmtId="0" fontId="37" fillId="60" borderId="37" xfId="110" applyFill="1" applyBorder="1"/>
    <xf numFmtId="0" fontId="37" fillId="60" borderId="38" xfId="110" applyFill="1" applyBorder="1"/>
    <xf numFmtId="166" fontId="37" fillId="0" borderId="0" xfId="110" applyNumberFormat="1" applyFont="1" applyAlignment="1">
      <alignment horizontal="left" vertical="top"/>
    </xf>
    <xf numFmtId="21" fontId="37" fillId="0" borderId="0" xfId="110" applyNumberFormat="1" applyFont="1" applyAlignment="1">
      <alignment horizontal="right" vertical="top"/>
    </xf>
  </cellXfs>
  <cellStyles count="111">
    <cellStyle name="20% - Accent1" xfId="4"/>
    <cellStyle name="20% - Accent2" xfId="5"/>
    <cellStyle name="20% - Accent3" xfId="6"/>
    <cellStyle name="20% - Accent4" xfId="7"/>
    <cellStyle name="20% - Accent5" xfId="8"/>
    <cellStyle name="20% - Accent6" xfId="9"/>
    <cellStyle name="40% - Accent1" xfId="10"/>
    <cellStyle name="40% - Accent2" xfId="11"/>
    <cellStyle name="40% - Accent3" xfId="12"/>
    <cellStyle name="40% - Accent4" xfId="13"/>
    <cellStyle name="40% - Accent5" xfId="14"/>
    <cellStyle name="40% - Accent6" xfId="15"/>
    <cellStyle name="60% - Accent1" xfId="16"/>
    <cellStyle name="60% - Accent2" xfId="17"/>
    <cellStyle name="60% - Accent3" xfId="18"/>
    <cellStyle name="60% - Accent4" xfId="19"/>
    <cellStyle name="60% - Accent5" xfId="20"/>
    <cellStyle name="60% - Accent6" xfId="21"/>
    <cellStyle name="Accent1 - 20%" xfId="22"/>
    <cellStyle name="Accent1 - 40%" xfId="23"/>
    <cellStyle name="Accent1 - 60%" xfId="24"/>
    <cellStyle name="Accent2 - 20%" xfId="25"/>
    <cellStyle name="Accent2 - 40%" xfId="26"/>
    <cellStyle name="Accent2 - 60%" xfId="27"/>
    <cellStyle name="Accent3 - 20%" xfId="28"/>
    <cellStyle name="Accent3 - 40%" xfId="29"/>
    <cellStyle name="Accent3 - 60%" xfId="30"/>
    <cellStyle name="Accent4 - 20%" xfId="31"/>
    <cellStyle name="Accent4 - 40%" xfId="32"/>
    <cellStyle name="Accent4 - 60%" xfId="33"/>
    <cellStyle name="Accent5 - 20%" xfId="34"/>
    <cellStyle name="Accent5 - 40%" xfId="35"/>
    <cellStyle name="Accent5 - 60%" xfId="36"/>
    <cellStyle name="Accent6 - 20%" xfId="37"/>
    <cellStyle name="Accent6 - 40%" xfId="38"/>
    <cellStyle name="Accent6 - 60%" xfId="39"/>
    <cellStyle name="Bad" xfId="40"/>
    <cellStyle name="Calculation" xfId="41"/>
    <cellStyle name="Check Cell" xfId="42"/>
    <cellStyle name="Emphasis 1" xfId="43"/>
    <cellStyle name="Emphasis 2" xfId="44"/>
    <cellStyle name="Emphasis 3" xfId="45"/>
    <cellStyle name="Euro" xfId="46"/>
    <cellStyle name="Explanatory Text" xfId="47"/>
    <cellStyle name="Good" xfId="48"/>
    <cellStyle name="Heading 1" xfId="49"/>
    <cellStyle name="Heading 2" xfId="50"/>
    <cellStyle name="Heading 3" xfId="51"/>
    <cellStyle name="Heading 4" xfId="52"/>
    <cellStyle name="Input" xfId="53"/>
    <cellStyle name="Linked Cell" xfId="54"/>
    <cellStyle name="Milliers" xfId="3" builtinId="3"/>
    <cellStyle name="Milliers 2" xfId="55"/>
    <cellStyle name="Milliers 3" xfId="56"/>
    <cellStyle name="Milliers 4" xfId="57"/>
    <cellStyle name="Monétaire 2" xfId="58"/>
    <cellStyle name="Neutral" xfId="59"/>
    <cellStyle name="Normal" xfId="0" builtinId="0"/>
    <cellStyle name="Normal 14" xfId="1"/>
    <cellStyle name="Normal 2" xfId="2"/>
    <cellStyle name="Normal 3" xfId="60"/>
    <cellStyle name="Normal 4" xfId="61"/>
    <cellStyle name="Normal 5" xfId="62"/>
    <cellStyle name="Normal 6" xfId="63"/>
    <cellStyle name="Normal 7" xfId="110"/>
    <cellStyle name="Note" xfId="64"/>
    <cellStyle name="Output" xfId="65"/>
    <cellStyle name="SAPBEXaggData" xfId="66"/>
    <cellStyle name="SAPBEXaggDataEmph" xfId="67"/>
    <cellStyle name="SAPBEXaggItem" xfId="68"/>
    <cellStyle name="SAPBEXaggItemX" xfId="69"/>
    <cellStyle name="SAPBEXchaText" xfId="70"/>
    <cellStyle name="SAPBEXexcBad7" xfId="71"/>
    <cellStyle name="SAPBEXexcBad8" xfId="72"/>
    <cellStyle name="SAPBEXexcBad9" xfId="73"/>
    <cellStyle name="SAPBEXexcCritical4" xfId="74"/>
    <cellStyle name="SAPBEXexcCritical5" xfId="75"/>
    <cellStyle name="SAPBEXexcCritical6" xfId="76"/>
    <cellStyle name="SAPBEXexcGood1" xfId="77"/>
    <cellStyle name="SAPBEXexcGood2" xfId="78"/>
    <cellStyle name="SAPBEXexcGood3" xfId="79"/>
    <cellStyle name="SAPBEXfilterDrill" xfId="80"/>
    <cellStyle name="SAPBEXfilterItem" xfId="81"/>
    <cellStyle name="SAPBEXfilterText" xfId="82"/>
    <cellStyle name="SAPBEXformats" xfId="83"/>
    <cellStyle name="SAPBEXheaderItem" xfId="84"/>
    <cellStyle name="SAPBEXheaderText" xfId="85"/>
    <cellStyle name="SAPBEXHLevel0" xfId="86"/>
    <cellStyle name="SAPBEXHLevel0X" xfId="87"/>
    <cellStyle name="SAPBEXHLevel1" xfId="88"/>
    <cellStyle name="SAPBEXHLevel1X" xfId="89"/>
    <cellStyle name="SAPBEXHLevel2" xfId="90"/>
    <cellStyle name="SAPBEXHLevel2X" xfId="91"/>
    <cellStyle name="SAPBEXHLevel3" xfId="92"/>
    <cellStyle name="SAPBEXHLevel3X" xfId="93"/>
    <cellStyle name="SAPBEXinputData" xfId="94"/>
    <cellStyle name="SAPBEXItemHeader" xfId="95"/>
    <cellStyle name="SAPBEXresData" xfId="96"/>
    <cellStyle name="SAPBEXresDataEmph" xfId="97"/>
    <cellStyle name="SAPBEXresItem" xfId="98"/>
    <cellStyle name="SAPBEXresItemX" xfId="99"/>
    <cellStyle name="SAPBEXstdData" xfId="100"/>
    <cellStyle name="SAPBEXstdDataEmph" xfId="101"/>
    <cellStyle name="SAPBEXstdItem" xfId="102"/>
    <cellStyle name="SAPBEXstdItemX" xfId="103"/>
    <cellStyle name="SAPBEXtitle" xfId="104"/>
    <cellStyle name="SAPBEXunassignedItem" xfId="105"/>
    <cellStyle name="SAPBEXundefined" xfId="106"/>
    <cellStyle name="Sheet Title" xfId="107"/>
    <cellStyle name="Title" xfId="108"/>
    <cellStyle name="Warning Text" xfId="10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bs/Bureau%20MASSE%20SALARIALE/EPRD%202016/Maquette%20Annexe%203%20PNM%202016%202017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bs/Bureau%20MASSE%20SALARIALE/EPRD%202016/Fichiers%20de%20calcul%20des%20co&#251;ts/PNM_-_Pr&#233;pa_budget_-_co&#251;t_moyen_V2_Tout%20CRP%2028%209%2015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bs/Bureau%20MASSE%20SALARIALE/EPRD%202016/Maquette%20PM%20EPRD%202016%20Mono%20site%20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émo"/>
      <sheetName val="Synthèse MS 2016 GH"/>
      <sheetName val="Export OPALE données 2015"/>
      <sheetName val="Export OPALE MS 2015"/>
      <sheetName val="Atterrissage 2015"/>
      <sheetName val="TPER Prév Perm 2016 Hors A4 "/>
      <sheetName val="TPER Prév Rempl 2016 hors A4"/>
      <sheetName val="Analyse des flux 2016 P+R"/>
      <sheetName val="Impacts Annexes 4 2016"/>
      <sheetName val="TPER  Perm 2016 avant rebasage"/>
      <sheetName val="TPER Rempl 2016 avant rebasage"/>
      <sheetName val="Export ETP 2016"/>
      <sheetName val="Export MS 2016"/>
      <sheetName val="TPER  PERMANENT 2016"/>
      <sheetName val="TPER REMPLACEMENT 2016"/>
      <sheetName val="Saisonnalisation et Ajustements"/>
      <sheetName val="Export Dép. Div 2015"/>
      <sheetName val="Dép. Diverses, C.A., Apprentis "/>
      <sheetName val="Synthèse MS 2017 GH"/>
      <sheetName val="TPER Prév Perm 2017 Hors A4"/>
      <sheetName val="TPER Prév Rempl 2017 hors A4"/>
      <sheetName val="Impacts Annexes 4 2017"/>
      <sheetName val="TPER  Perm 2017 avant rebasage"/>
      <sheetName val="TPER Rempl 2017 avant rebasage"/>
      <sheetName val="Export ETP 2017"/>
      <sheetName val="Export MS 2017"/>
      <sheetName val="TPER  PERMANENT 2017"/>
      <sheetName val="TPER REMPLACEMENT 2017"/>
      <sheetName val="Coûts Moyens"/>
      <sheetName val="CléRépartition par Type contrat"/>
      <sheetName val="TPER par type contrat 2016"/>
      <sheetName val="TPER par type contrat 2017"/>
      <sheetName val="Référence"/>
      <sheetName val="Suivi Modifications"/>
    </sheetNames>
    <sheetDataSet>
      <sheetData sheetId="0"/>
      <sheetData sheetId="1"/>
      <sheetData sheetId="2"/>
      <sheetData sheetId="3"/>
      <sheetData sheetId="4"/>
      <sheetData sheetId="5">
        <row r="254">
          <cell r="S254">
            <v>6.41</v>
          </cell>
          <cell r="U254">
            <v>-2114367</v>
          </cell>
        </row>
        <row r="378">
          <cell r="S378">
            <v>-2.98</v>
          </cell>
          <cell r="U378">
            <v>-111959</v>
          </cell>
        </row>
        <row r="502">
          <cell r="S502">
            <v>-0.33</v>
          </cell>
          <cell r="U502">
            <v>-63767</v>
          </cell>
        </row>
        <row r="626">
          <cell r="S626">
            <v>0</v>
          </cell>
          <cell r="U626">
            <v>0</v>
          </cell>
        </row>
        <row r="750">
          <cell r="S750">
            <v>0</v>
          </cell>
          <cell r="U750">
            <v>0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>
        <row r="254">
          <cell r="S254">
            <v>0</v>
          </cell>
        </row>
      </sheetData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>
        <row r="6">
          <cell r="A6">
            <v>11010001</v>
          </cell>
          <cell r="B6" t="str">
            <v>DIRECTEUR GENERAL</v>
          </cell>
        </row>
        <row r="7">
          <cell r="A7">
            <v>11020001</v>
          </cell>
          <cell r="B7" t="str">
            <v>SECRETAIRE GENERAL</v>
          </cell>
        </row>
        <row r="8">
          <cell r="A8">
            <v>11020002</v>
          </cell>
          <cell r="B8" t="str">
            <v>DH sur EMPLOIS FONCTIONNEL</v>
          </cell>
        </row>
        <row r="9">
          <cell r="A9">
            <v>11070002</v>
          </cell>
          <cell r="B9" t="str">
            <v>DIRECTEUR D'HOPITAL</v>
          </cell>
        </row>
        <row r="10">
          <cell r="A10">
            <v>11070003</v>
          </cell>
          <cell r="B10" t="str">
            <v>DIRECTEUR EXECUTIF GHU</v>
          </cell>
        </row>
        <row r="11">
          <cell r="A11">
            <v>11070004</v>
          </cell>
          <cell r="B11" t="str">
            <v>SOUS DIRECTEUR DES SCE CENTRAUX</v>
          </cell>
        </row>
        <row r="12">
          <cell r="A12">
            <v>11110001</v>
          </cell>
          <cell r="B12" t="str">
            <v>STAG. HAUTE ECOLE</v>
          </cell>
        </row>
        <row r="13">
          <cell r="A13">
            <v>11110011</v>
          </cell>
          <cell r="B13" t="str">
            <v>D.E.S.S.</v>
          </cell>
        </row>
        <row r="14">
          <cell r="A14">
            <v>11120012</v>
          </cell>
          <cell r="B14" t="str">
            <v>ATTACHE D'ADMINISTRATION HOSPITALIERE</v>
          </cell>
        </row>
        <row r="15">
          <cell r="A15">
            <v>11123001</v>
          </cell>
          <cell r="B15" t="str">
            <v>CHARGE DE MISSION niv 1 ad.</v>
          </cell>
        </row>
        <row r="16">
          <cell r="A16">
            <v>11125001</v>
          </cell>
          <cell r="B16" t="str">
            <v>CHARGE DE MISSION niv 2 ad.</v>
          </cell>
        </row>
        <row r="17">
          <cell r="A17">
            <v>11127001</v>
          </cell>
          <cell r="B17" t="str">
            <v>CHARGE DE MISSION niv 3 ad.</v>
          </cell>
        </row>
        <row r="18">
          <cell r="A18">
            <v>11129001</v>
          </cell>
          <cell r="B18" t="str">
            <v>CHARGE DE MISSION niv 4 ad.</v>
          </cell>
        </row>
        <row r="19">
          <cell r="A19">
            <v>11129301</v>
          </cell>
          <cell r="B19" t="str">
            <v>CHARGE DE MISSION niv 5 ad.</v>
          </cell>
        </row>
        <row r="20">
          <cell r="A20">
            <v>11129501</v>
          </cell>
          <cell r="B20" t="str">
            <v>CHARGE DE MISSION niv 6 ad.</v>
          </cell>
        </row>
        <row r="21">
          <cell r="A21">
            <v>11129701</v>
          </cell>
          <cell r="B21" t="str">
            <v>CHARGE DE MISSION niv 7 ad.</v>
          </cell>
        </row>
        <row r="22">
          <cell r="A22">
            <v>12040001</v>
          </cell>
          <cell r="B22" t="str">
            <v>ADJOINT DES CADRES HOSPITALIERS</v>
          </cell>
        </row>
        <row r="23">
          <cell r="A23">
            <v>12050011</v>
          </cell>
          <cell r="B23" t="str">
            <v>ASSISTANT MEDICO-ADMINISTRATIF (SMS+PARM reclassé)</v>
          </cell>
        </row>
        <row r="24">
          <cell r="A24">
            <v>13010002</v>
          </cell>
          <cell r="B24" t="str">
            <v>ADJT ADMINF HOSPIT &amp; AGT ADMIN</v>
          </cell>
        </row>
        <row r="25">
          <cell r="A25">
            <v>13080021</v>
          </cell>
          <cell r="B25" t="str">
            <v>PERMANENCIER (non reclassé)</v>
          </cell>
        </row>
        <row r="26">
          <cell r="A26">
            <v>13090001</v>
          </cell>
          <cell r="B26" t="str">
            <v>INSP.SERV / INT</v>
          </cell>
        </row>
        <row r="27">
          <cell r="A27">
            <v>14050001</v>
          </cell>
          <cell r="B27" t="str">
            <v>AUMONIER</v>
          </cell>
        </row>
        <row r="28">
          <cell r="A28">
            <v>22220301</v>
          </cell>
          <cell r="B28" t="str">
            <v>CADRE SUP. SOCIO - EDUCATIF</v>
          </cell>
        </row>
        <row r="29">
          <cell r="A29">
            <v>22230301</v>
          </cell>
          <cell r="B29" t="str">
            <v>CADRE SOCIO - EDUCATIF</v>
          </cell>
        </row>
        <row r="30">
          <cell r="A30">
            <v>22240201</v>
          </cell>
          <cell r="B30" t="str">
            <v>EDUCATEUR JEUNES ENFANTS</v>
          </cell>
        </row>
        <row r="31">
          <cell r="A31">
            <v>22240301</v>
          </cell>
          <cell r="B31" t="str">
            <v>ASSISTANT SOCIO - EDUCATIF</v>
          </cell>
        </row>
        <row r="32">
          <cell r="A32">
            <v>22240401</v>
          </cell>
          <cell r="B32" t="str">
            <v>ANIMATEUR</v>
          </cell>
        </row>
        <row r="33">
          <cell r="A33">
            <v>22240501</v>
          </cell>
          <cell r="B33" t="str">
            <v>CONSEILLER ECO. SOC. ET FAMILIAL</v>
          </cell>
        </row>
        <row r="34">
          <cell r="A34">
            <v>22241001</v>
          </cell>
          <cell r="B34" t="str">
            <v>MONITEUR EDUCATEUR</v>
          </cell>
        </row>
        <row r="35">
          <cell r="A35">
            <v>32010201</v>
          </cell>
          <cell r="B35" t="str">
            <v>CADRE SUP.SANTE - TECHNICIEN LABO</v>
          </cell>
        </row>
        <row r="36">
          <cell r="A36">
            <v>32020202</v>
          </cell>
          <cell r="B36" t="str">
            <v>CADRE DE SANTE - TECHNICIEN LABO</v>
          </cell>
        </row>
        <row r="37">
          <cell r="A37">
            <v>32030201</v>
          </cell>
          <cell r="B37" t="str">
            <v>TECHN. LABO.</v>
          </cell>
        </row>
        <row r="38">
          <cell r="A38">
            <v>32040201</v>
          </cell>
          <cell r="B38" t="str">
            <v>CADRE SUP.SANTE -  IBODE</v>
          </cell>
        </row>
        <row r="39">
          <cell r="A39">
            <v>32050202</v>
          </cell>
          <cell r="B39" t="str">
            <v>CADRE DE SANTE -  IBODE</v>
          </cell>
        </row>
        <row r="40">
          <cell r="A40">
            <v>32060201</v>
          </cell>
          <cell r="B40" t="str">
            <v>INFIRMIERE SALLE OPERATION (IBODE)</v>
          </cell>
        </row>
        <row r="41">
          <cell r="A41">
            <v>32070201</v>
          </cell>
          <cell r="B41" t="str">
            <v>CADRE SUP. SANTE -  MASSEUR KINE</v>
          </cell>
        </row>
        <row r="42">
          <cell r="A42">
            <v>32080202</v>
          </cell>
          <cell r="B42" t="str">
            <v>CADRE DE SANTE -  MASSEUR KINE</v>
          </cell>
        </row>
        <row r="43">
          <cell r="A43">
            <v>32090201</v>
          </cell>
          <cell r="B43" t="str">
            <v>MASSEUR KINESITHERAPEUTE</v>
          </cell>
        </row>
        <row r="44">
          <cell r="A44">
            <v>32100201</v>
          </cell>
          <cell r="B44" t="str">
            <v>CADRE SUP. SANTE - MANIPULATEUR RADIO</v>
          </cell>
        </row>
        <row r="45">
          <cell r="A45">
            <v>32110202</v>
          </cell>
          <cell r="B45" t="str">
            <v>CADRE DE SANTE - MANIPULATEUR RADIO</v>
          </cell>
        </row>
        <row r="46">
          <cell r="A46">
            <v>32120201</v>
          </cell>
          <cell r="B46" t="str">
            <v>MANIPULATEUR</v>
          </cell>
        </row>
        <row r="47">
          <cell r="A47">
            <v>32130201</v>
          </cell>
          <cell r="B47" t="str">
            <v>CADRE SUP.  SANTE - ORTHOPTISTE</v>
          </cell>
        </row>
        <row r="48">
          <cell r="A48">
            <v>32130212</v>
          </cell>
          <cell r="B48" t="str">
            <v>CADRE DE SANTE - ORTHOPTISTE</v>
          </cell>
        </row>
        <row r="49">
          <cell r="A49">
            <v>32140201</v>
          </cell>
          <cell r="B49" t="str">
            <v>ORTHOPTISTE</v>
          </cell>
        </row>
        <row r="50">
          <cell r="A50">
            <v>32145201</v>
          </cell>
          <cell r="B50" t="str">
            <v>CADRE SUP. SANTE - ORTHOPHONISTE</v>
          </cell>
        </row>
        <row r="51">
          <cell r="A51">
            <v>32145212</v>
          </cell>
          <cell r="B51" t="str">
            <v>CADRE DE SANTE - ORTHOPHONISTE</v>
          </cell>
        </row>
        <row r="52">
          <cell r="A52">
            <v>32150201</v>
          </cell>
          <cell r="B52" t="str">
            <v>ORTHOPHONISTE</v>
          </cell>
        </row>
        <row r="53">
          <cell r="A53">
            <v>32160201</v>
          </cell>
          <cell r="B53" t="str">
            <v xml:space="preserve">PSYCHOLOGUE </v>
          </cell>
        </row>
        <row r="54">
          <cell r="A54">
            <v>32163101</v>
          </cell>
          <cell r="B54" t="str">
            <v>CADRE DE SANTE PEDICURE PODOLOGUE</v>
          </cell>
        </row>
        <row r="55">
          <cell r="A55">
            <v>32163201</v>
          </cell>
          <cell r="B55" t="str">
            <v>PEDICURE PODOLOGUE</v>
          </cell>
        </row>
        <row r="56">
          <cell r="A56">
            <v>32165101</v>
          </cell>
          <cell r="B56" t="str">
            <v>CADRE SUP. SANTE - ERGOTHERAPEUTE</v>
          </cell>
        </row>
        <row r="57">
          <cell r="A57">
            <v>32165202</v>
          </cell>
          <cell r="B57" t="str">
            <v>CADRE DE SANTE - ERGOTHERAPEUTE</v>
          </cell>
        </row>
        <row r="58">
          <cell r="A58">
            <v>32166201</v>
          </cell>
          <cell r="B58" t="str">
            <v>ERGOTHERAPEUTE</v>
          </cell>
        </row>
        <row r="59">
          <cell r="A59">
            <v>32168101</v>
          </cell>
          <cell r="B59" t="str">
            <v>CADRE SUP.SANTE PSYCHOMOTRICIEN</v>
          </cell>
        </row>
        <row r="60">
          <cell r="A60">
            <v>32168202</v>
          </cell>
          <cell r="B60" t="str">
            <v>CADRE DE SANTE - PSYCHOMOTRICIEN</v>
          </cell>
        </row>
        <row r="61">
          <cell r="A61">
            <v>32169201</v>
          </cell>
          <cell r="B61" t="str">
            <v>PSYCHOMOTRICIEN</v>
          </cell>
        </row>
        <row r="62">
          <cell r="A62">
            <v>32170201</v>
          </cell>
          <cell r="B62" t="str">
            <v>CADRE SUP. SANTE - IADE</v>
          </cell>
        </row>
        <row r="63">
          <cell r="A63">
            <v>32180202</v>
          </cell>
          <cell r="B63" t="str">
            <v>CADRE DE SANTE - IADE</v>
          </cell>
        </row>
        <row r="64">
          <cell r="A64">
            <v>32190201</v>
          </cell>
          <cell r="B64" t="str">
            <v>INFIRMIER  ANESTHESISTE (IADE)</v>
          </cell>
        </row>
        <row r="65">
          <cell r="A65">
            <v>32192201</v>
          </cell>
          <cell r="B65" t="str">
            <v>CADRE SUP. SANTE -  PUERICULTRICE</v>
          </cell>
        </row>
        <row r="66">
          <cell r="A66">
            <v>32193202</v>
          </cell>
          <cell r="B66" t="str">
            <v>CADRE DE SANTE -  PUERICULTRICE</v>
          </cell>
        </row>
        <row r="67">
          <cell r="A67">
            <v>32200201</v>
          </cell>
          <cell r="B67" t="str">
            <v>PUERICULTRICE</v>
          </cell>
        </row>
        <row r="68">
          <cell r="A68">
            <v>32220203</v>
          </cell>
          <cell r="B68" t="str">
            <v>CADRE SUP. SANTE -  PREP. PHARMA.</v>
          </cell>
        </row>
        <row r="69">
          <cell r="A69">
            <v>32220202</v>
          </cell>
          <cell r="B69" t="str">
            <v>CADRE DE SANTE -  PREP. PHARMA.</v>
          </cell>
        </row>
        <row r="70">
          <cell r="A70">
            <v>32220201</v>
          </cell>
          <cell r="B70" t="str">
            <v>PREPARATEUR PHARMACIE</v>
          </cell>
        </row>
        <row r="71">
          <cell r="A71">
            <v>32250201</v>
          </cell>
          <cell r="B71" t="str">
            <v>CADRE SUP. SANTE -  DIETETICIENNE</v>
          </cell>
        </row>
        <row r="72">
          <cell r="A72">
            <v>32250212</v>
          </cell>
          <cell r="B72" t="str">
            <v>CADRE DE SANTE -  DIETETICIENNE</v>
          </cell>
        </row>
        <row r="73">
          <cell r="A73">
            <v>32260201</v>
          </cell>
          <cell r="B73" t="str">
            <v>DIETETICIENNE</v>
          </cell>
        </row>
        <row r="74">
          <cell r="A74">
            <v>33000101</v>
          </cell>
          <cell r="B74" t="str">
            <v>DIRECTEUR DE SOINS 1CL</v>
          </cell>
        </row>
        <row r="75">
          <cell r="A75">
            <v>33000102</v>
          </cell>
          <cell r="B75" t="str">
            <v>DIRECTEUR DE SOINS 2CL</v>
          </cell>
        </row>
        <row r="76">
          <cell r="A76">
            <v>33010201</v>
          </cell>
          <cell r="B76" t="str">
            <v>CADRE SUP. SANTE -  IDE</v>
          </cell>
        </row>
        <row r="77">
          <cell r="A77">
            <v>33020202</v>
          </cell>
          <cell r="B77" t="str">
            <v>CADRE DE SANTE -  IDE</v>
          </cell>
        </row>
        <row r="78">
          <cell r="A78">
            <v>33030202</v>
          </cell>
          <cell r="B78" t="str">
            <v>INFIRMIER (IDE)</v>
          </cell>
        </row>
        <row r="79">
          <cell r="A79">
            <v>33040201</v>
          </cell>
          <cell r="B79" t="str">
            <v>SAGE FEMME</v>
          </cell>
        </row>
        <row r="80">
          <cell r="A80">
            <v>34000201</v>
          </cell>
          <cell r="B80" t="str">
            <v>AIDE MEDICO PSY.</v>
          </cell>
        </row>
        <row r="81">
          <cell r="A81">
            <v>34010201</v>
          </cell>
          <cell r="B81" t="str">
            <v>AIDE LABO.</v>
          </cell>
        </row>
        <row r="82">
          <cell r="A82">
            <v>34020201</v>
          </cell>
          <cell r="B82" t="str">
            <v>AIDE TECH. RADIO.</v>
          </cell>
        </row>
        <row r="83">
          <cell r="A83">
            <v>34030201</v>
          </cell>
          <cell r="B83" t="str">
            <v>AIDE PREPARATEURS</v>
          </cell>
        </row>
        <row r="84">
          <cell r="A84">
            <v>34040201</v>
          </cell>
          <cell r="B84" t="str">
            <v>PRELEVEUR ( EXT. )</v>
          </cell>
        </row>
        <row r="85">
          <cell r="A85">
            <v>34050201</v>
          </cell>
          <cell r="B85" t="str">
            <v>AIDE SOIGNANTS</v>
          </cell>
        </row>
        <row r="86">
          <cell r="A86">
            <v>34060201</v>
          </cell>
          <cell r="B86" t="str">
            <v>AUXILIAIRE PUERICULTURE</v>
          </cell>
        </row>
        <row r="87">
          <cell r="A87">
            <v>34080201</v>
          </cell>
          <cell r="B87" t="str">
            <v>AGENT HOSPITALIER</v>
          </cell>
        </row>
        <row r="88">
          <cell r="A88">
            <v>62210101</v>
          </cell>
          <cell r="B88" t="str">
            <v>INGENIEUR GENERAL</v>
          </cell>
        </row>
        <row r="89">
          <cell r="A89">
            <v>62230101</v>
          </cell>
          <cell r="B89" t="str">
            <v>INGENIEUR EN CHEF</v>
          </cell>
        </row>
        <row r="90">
          <cell r="A90">
            <v>62250101</v>
          </cell>
          <cell r="B90" t="str">
            <v>INGENIEUR HOSPITALIER</v>
          </cell>
        </row>
        <row r="91">
          <cell r="A91">
            <v>62300101</v>
          </cell>
          <cell r="B91" t="str">
            <v>CHARGE MISSION A1 non AD</v>
          </cell>
        </row>
        <row r="92">
          <cell r="A92">
            <v>62300201</v>
          </cell>
          <cell r="B92" t="str">
            <v>CHARGE MISSION A2non AD</v>
          </cell>
        </row>
        <row r="93">
          <cell r="A93">
            <v>62300301</v>
          </cell>
          <cell r="B93" t="str">
            <v>CHARGE MISSION A3 non AD</v>
          </cell>
        </row>
        <row r="94">
          <cell r="A94">
            <v>62300401</v>
          </cell>
          <cell r="B94" t="str">
            <v>CHARGE MISSION A4 non AD</v>
          </cell>
        </row>
        <row r="95">
          <cell r="A95">
            <v>62300501</v>
          </cell>
          <cell r="B95" t="str">
            <v>CHARGE MISSION A5 non AD</v>
          </cell>
        </row>
        <row r="96">
          <cell r="A96">
            <v>62300601</v>
          </cell>
          <cell r="B96" t="str">
            <v>CHARGE MISSION A6 non AD</v>
          </cell>
        </row>
        <row r="97">
          <cell r="A97">
            <v>62300701</v>
          </cell>
          <cell r="B97" t="str">
            <v>CHARGE MISSION A7 non AD</v>
          </cell>
        </row>
        <row r="98">
          <cell r="A98">
            <v>62340101</v>
          </cell>
          <cell r="B98" t="str">
            <v>CONTROLEUR INCENDIE</v>
          </cell>
        </row>
        <row r="99">
          <cell r="A99">
            <v>62390101</v>
          </cell>
          <cell r="B99" t="str">
            <v>TECHNICIEN SUP.HOSPIT. (A.C.T.)</v>
          </cell>
        </row>
        <row r="100">
          <cell r="A100">
            <v>62450101</v>
          </cell>
          <cell r="B100" t="str">
            <v>AGENT TECHNIQUE SPECIALISE</v>
          </cell>
        </row>
        <row r="101">
          <cell r="A101">
            <v>64311502</v>
          </cell>
          <cell r="B101" t="str">
            <v>BLANCHISSEUR AGT ENTRETIEN QUALIFIE</v>
          </cell>
        </row>
        <row r="102">
          <cell r="A102">
            <v>62610101</v>
          </cell>
          <cell r="B102" t="str">
            <v>SPECIALISTE SCIENTIFIQUE</v>
          </cell>
        </row>
        <row r="103">
          <cell r="A103">
            <v>62630101</v>
          </cell>
          <cell r="B103" t="str">
            <v>TECHNICIEN SUPERIEUR</v>
          </cell>
        </row>
        <row r="104">
          <cell r="A104">
            <v>64200401</v>
          </cell>
          <cell r="B104" t="str">
            <v>TECHNICIEN HOSPITALIER ( ex. Agent Chef)</v>
          </cell>
        </row>
        <row r="105">
          <cell r="A105">
            <v>64200601</v>
          </cell>
          <cell r="B105" t="str">
            <v>AGENT ENTRETIEN QUALIFIE</v>
          </cell>
        </row>
        <row r="106">
          <cell r="A106">
            <v>64200501</v>
          </cell>
          <cell r="B106" t="str">
            <v>AGENT MAITRISE</v>
          </cell>
        </row>
        <row r="107">
          <cell r="A107">
            <v>64210301</v>
          </cell>
          <cell r="B107" t="str">
            <v>MAITRE OUVRIER ( OE)</v>
          </cell>
        </row>
        <row r="108">
          <cell r="A108">
            <v>64210401</v>
          </cell>
          <cell r="B108" t="str">
            <v>CHAUFFEUR COLLECTE</v>
          </cell>
        </row>
        <row r="109">
          <cell r="A109">
            <v>64211501</v>
          </cell>
          <cell r="B109" t="str">
            <v>BLANCHISSEUR MAITRE OUVRIER ( BOE)</v>
          </cell>
        </row>
        <row r="110">
          <cell r="A110">
            <v>64310301</v>
          </cell>
          <cell r="B110" t="str">
            <v>OUVRIER PROFESSIONNEL QUALIFIE (OP)</v>
          </cell>
        </row>
        <row r="111">
          <cell r="A111">
            <v>64311501</v>
          </cell>
          <cell r="B111" t="str">
            <v>BLANCHISSEUR OUVRIER PROFESSIONNEL QUALIFIE (BOP)</v>
          </cell>
        </row>
        <row r="112">
          <cell r="A112">
            <v>64375301</v>
          </cell>
          <cell r="B112" t="str">
            <v>CONDUCTEUR AMBULANCIER</v>
          </cell>
        </row>
        <row r="113">
          <cell r="A113">
            <v>64440501</v>
          </cell>
          <cell r="B113" t="str">
            <v>PROTHESISTE DENTAIRE</v>
          </cell>
        </row>
      </sheetData>
      <sheetData sheetId="29"/>
      <sheetData sheetId="30"/>
      <sheetData sheetId="31"/>
      <sheetData sheetId="32"/>
      <sheetData sheetId="3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tsFinauxNum"/>
      <sheetName val="Coûts Finaux"/>
      <sheetName val="tcd gh récap taux"/>
      <sheetName val="tcd gh récap valeur"/>
      <sheetName val="TCD analyse GH CRPP"/>
      <sheetName val="ConsolidationBases"/>
      <sheetName val="Méthodo CM"/>
      <sheetName val="Méthodo SM"/>
      <sheetName val="Coûts Finaux SCGx"/>
      <sheetName val="Coûts SCGx hors IR"/>
      <sheetName val="Couts2016Base2015"/>
      <sheetName val="Couts2015Base2014"/>
      <sheetName val="Référence"/>
      <sheetName val="9002 9006"/>
      <sheetName val="tcdCRPA"/>
      <sheetName val="Coût Siege Validés"/>
      <sheetName val="CRPAC"/>
      <sheetName val="siège calculs Petitie"/>
      <sheetName val="Coût Siege Validés (13 10)"/>
      <sheetName val="Coût SiegeHors PS (13 10) (2)"/>
      <sheetName val="couts 2015 revalorisés hors PS"/>
      <sheetName val="couts 2015 revalorisés"/>
      <sheetName val="PNM_-_Prépa_budget_-_coût_moye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 refreshError="1"/>
      <sheetData sheetId="7" refreshError="1"/>
      <sheetData sheetId="8" refreshError="1"/>
      <sheetData sheetId="9" refreshError="1"/>
      <sheetData sheetId="10"/>
      <sheetData sheetId="11"/>
      <sheetData sheetId="12">
        <row r="2">
          <cell r="Q2" t="str">
            <v>G01</v>
          </cell>
        </row>
        <row r="3">
          <cell r="Q3" t="str">
            <v>G02</v>
          </cell>
        </row>
        <row r="4">
          <cell r="Q4" t="str">
            <v>G03</v>
          </cell>
        </row>
        <row r="5">
          <cell r="Q5" t="str">
            <v>G04</v>
          </cell>
        </row>
        <row r="6">
          <cell r="Q6" t="str">
            <v>G06</v>
          </cell>
        </row>
        <row r="7">
          <cell r="Q7" t="str">
            <v>G07</v>
          </cell>
        </row>
        <row r="8">
          <cell r="Q8" t="str">
            <v>G08</v>
          </cell>
        </row>
        <row r="9">
          <cell r="Q9" t="str">
            <v>G12</v>
          </cell>
        </row>
        <row r="10">
          <cell r="Q10" t="str">
            <v>G18</v>
          </cell>
        </row>
        <row r="11">
          <cell r="Q11" t="str">
            <v>G24</v>
          </cell>
        </row>
        <row r="12">
          <cell r="Q12" t="str">
            <v>H38</v>
          </cell>
        </row>
        <row r="13">
          <cell r="Q13" t="str">
            <v>H61</v>
          </cell>
        </row>
        <row r="14">
          <cell r="Q14" t="str">
            <v>H64</v>
          </cell>
        </row>
        <row r="15">
          <cell r="Q15" t="str">
            <v>H70</v>
          </cell>
        </row>
        <row r="16">
          <cell r="Q16" t="str">
            <v>H84</v>
          </cell>
        </row>
        <row r="17">
          <cell r="Q17" t="str">
            <v>H99</v>
          </cell>
        </row>
        <row r="18">
          <cell r="Q18">
            <v>401017</v>
          </cell>
        </row>
        <row r="19">
          <cell r="Q19">
            <v>100</v>
          </cell>
        </row>
        <row r="20">
          <cell r="Q20">
            <v>150</v>
          </cell>
        </row>
        <row r="21">
          <cell r="Q21">
            <v>160</v>
          </cell>
        </row>
        <row r="22">
          <cell r="Q22">
            <v>110</v>
          </cell>
        </row>
        <row r="23">
          <cell r="Q23">
            <v>320</v>
          </cell>
        </row>
        <row r="24">
          <cell r="Q24">
            <v>401018</v>
          </cell>
        </row>
        <row r="25">
          <cell r="Q25">
            <v>435</v>
          </cell>
        </row>
        <row r="26">
          <cell r="Q26">
            <v>310</v>
          </cell>
        </row>
        <row r="27">
          <cell r="Q27">
            <v>401022</v>
          </cell>
        </row>
        <row r="28">
          <cell r="Q28">
            <v>401023</v>
          </cell>
        </row>
        <row r="29">
          <cell r="Q29">
            <v>9002</v>
          </cell>
        </row>
        <row r="30">
          <cell r="Q30">
            <v>9002</v>
          </cell>
        </row>
        <row r="31">
          <cell r="Q31">
            <v>9002</v>
          </cell>
        </row>
        <row r="32">
          <cell r="Q32">
            <v>9002</v>
          </cell>
        </row>
        <row r="33">
          <cell r="Q33">
            <v>9002</v>
          </cell>
        </row>
        <row r="34">
          <cell r="Q34">
            <v>9002</v>
          </cell>
        </row>
        <row r="35">
          <cell r="Q35">
            <v>9002</v>
          </cell>
        </row>
        <row r="36">
          <cell r="Q36">
            <v>9002</v>
          </cell>
        </row>
        <row r="37">
          <cell r="Q37">
            <v>9002</v>
          </cell>
        </row>
        <row r="38">
          <cell r="Q38">
            <v>9002</v>
          </cell>
        </row>
        <row r="39">
          <cell r="Q39">
            <v>9002</v>
          </cell>
        </row>
        <row r="40">
          <cell r="Q40">
            <v>9002</v>
          </cell>
        </row>
        <row r="41">
          <cell r="Q41">
            <v>9002</v>
          </cell>
        </row>
        <row r="42">
          <cell r="Q42">
            <v>9002</v>
          </cell>
        </row>
        <row r="43">
          <cell r="Q43">
            <v>9002</v>
          </cell>
        </row>
        <row r="44">
          <cell r="Q44">
            <v>9002</v>
          </cell>
        </row>
        <row r="45">
          <cell r="Q45">
            <v>9004</v>
          </cell>
        </row>
        <row r="46">
          <cell r="Q46">
            <v>9004</v>
          </cell>
        </row>
        <row r="47">
          <cell r="Q47">
            <v>9004</v>
          </cell>
        </row>
        <row r="48">
          <cell r="Q48" t="str">
            <v>FPHI</v>
          </cell>
        </row>
        <row r="49">
          <cell r="Q49">
            <v>4010199838</v>
          </cell>
        </row>
        <row r="50">
          <cell r="Q50" t="str">
            <v>FPHI</v>
          </cell>
        </row>
        <row r="51">
          <cell r="Q51">
            <v>9004</v>
          </cell>
        </row>
        <row r="52">
          <cell r="Q52" t="str">
            <v>FPHI</v>
          </cell>
        </row>
        <row r="53">
          <cell r="Q53">
            <v>9004</v>
          </cell>
        </row>
        <row r="54">
          <cell r="Q54">
            <v>9004</v>
          </cell>
        </row>
        <row r="55">
          <cell r="Q55">
            <v>9004</v>
          </cell>
        </row>
        <row r="56">
          <cell r="Q56">
            <v>9004</v>
          </cell>
        </row>
        <row r="57">
          <cell r="Q57">
            <v>9004</v>
          </cell>
        </row>
        <row r="58">
          <cell r="Q58">
            <v>9004</v>
          </cell>
        </row>
        <row r="59">
          <cell r="Q59">
            <v>9004</v>
          </cell>
        </row>
        <row r="60">
          <cell r="Q60">
            <v>9004</v>
          </cell>
        </row>
        <row r="61">
          <cell r="Q61">
            <v>9004</v>
          </cell>
        </row>
        <row r="62">
          <cell r="Q62">
            <v>9006</v>
          </cell>
        </row>
        <row r="63">
          <cell r="Q63">
            <v>9006</v>
          </cell>
        </row>
        <row r="64">
          <cell r="Q64">
            <v>9006</v>
          </cell>
        </row>
        <row r="65">
          <cell r="Q65">
            <v>9006</v>
          </cell>
        </row>
        <row r="66">
          <cell r="Q66">
            <v>9006</v>
          </cell>
        </row>
        <row r="67">
          <cell r="Q67">
            <v>9006</v>
          </cell>
        </row>
      </sheetData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émo"/>
      <sheetName val="Synthèse MS 2016"/>
      <sheetName val="Synthèse MS 2017"/>
      <sheetName val="Détail atterrissage 2015"/>
      <sheetName val="Export OPALE ETPR 2015"/>
      <sheetName val="Export OPALE MS 2015"/>
      <sheetName val="Atterrissage 2015"/>
      <sheetName val="Dotation -0,4% 2016"/>
      <sheetName val="Dotation -0,4% 2017"/>
      <sheetName val="IMPACT ANNEXES 4 2016"/>
      <sheetName val="IMPACT ANNEXES 4 2017"/>
      <sheetName val="Rev. Effectifs  H et HU 2016"/>
      <sheetName val="Rev. Effectifs  H et HU 2017"/>
      <sheetName val="FLUX HORS PH - HU 2016"/>
      <sheetName val="FLUX HORS PH - HU 2017"/>
      <sheetName val="TPER 2016 avant rebasage 2016"/>
      <sheetName val="Rebasage ETP 2016"/>
      <sheetName val="Rebasage MS 2016"/>
      <sheetName val="TPER EPRD 2016 "/>
      <sheetName val="TPER 2017 avant rebasage 2017"/>
      <sheetName val="Rebasage ETP 2017"/>
      <sheetName val="Rebasage MS 2017"/>
      <sheetName val="TPER EPRD 2017"/>
      <sheetName val="Export Dep Div  2015"/>
      <sheetName val="Dépenses Diverses "/>
      <sheetName val="Saisonnalisation"/>
      <sheetName val="Dépenses Diverses"/>
      <sheetName val="COUTS PM"/>
      <sheetName val="Référenc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>
        <row r="31">
          <cell r="M31" t="str">
            <v>Janvier</v>
          </cell>
        </row>
        <row r="32">
          <cell r="M32" t="str">
            <v>Février</v>
          </cell>
        </row>
        <row r="33">
          <cell r="M33" t="str">
            <v>Mars</v>
          </cell>
        </row>
        <row r="34">
          <cell r="M34" t="str">
            <v>Avril</v>
          </cell>
        </row>
        <row r="35">
          <cell r="M35" t="str">
            <v>Mai</v>
          </cell>
        </row>
        <row r="36">
          <cell r="M36" t="str">
            <v>Juin</v>
          </cell>
        </row>
        <row r="37">
          <cell r="M37" t="str">
            <v>Juillet</v>
          </cell>
        </row>
        <row r="38">
          <cell r="M38" t="str">
            <v>Août</v>
          </cell>
        </row>
        <row r="39">
          <cell r="M39" t="str">
            <v>Septembre</v>
          </cell>
        </row>
        <row r="40">
          <cell r="M40" t="str">
            <v>Octobre</v>
          </cell>
        </row>
        <row r="41">
          <cell r="M41" t="str">
            <v>Novembre</v>
          </cell>
        </row>
        <row r="42">
          <cell r="M42" t="str">
            <v>Décembre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workbookViewId="0">
      <selection activeCell="B25" sqref="B25"/>
    </sheetView>
  </sheetViews>
  <sheetFormatPr baseColWidth="10" defaultRowHeight="15" x14ac:dyDescent="0.25"/>
  <cols>
    <col min="1" max="1" width="21.28515625" style="21" customWidth="1"/>
    <col min="2" max="2" width="21.28515625" style="7" customWidth="1"/>
    <col min="3" max="3" width="36" bestFit="1" customWidth="1"/>
    <col min="4" max="5" width="36" style="21" customWidth="1"/>
    <col min="6" max="6" width="26.7109375" bestFit="1" customWidth="1"/>
    <col min="7" max="7" width="18.42578125" style="7" customWidth="1"/>
    <col min="8" max="8" width="20.5703125" bestFit="1" customWidth="1"/>
    <col min="9" max="9" width="15" bestFit="1" customWidth="1"/>
    <col min="10" max="10" width="19.28515625" bestFit="1" customWidth="1"/>
    <col min="11" max="11" width="22.42578125" bestFit="1" customWidth="1"/>
    <col min="12" max="12" width="12.42578125" bestFit="1" customWidth="1"/>
    <col min="13" max="13" width="11.85546875" bestFit="1" customWidth="1"/>
    <col min="14" max="14" width="18.85546875" bestFit="1" customWidth="1"/>
    <col min="15" max="15" width="19.28515625" bestFit="1" customWidth="1"/>
    <col min="16" max="16" width="13" bestFit="1" customWidth="1"/>
  </cols>
  <sheetData>
    <row r="1" spans="1:16" x14ac:dyDescent="0.25">
      <c r="A1" s="20" t="s">
        <v>145</v>
      </c>
      <c r="B1" s="5" t="s">
        <v>30</v>
      </c>
      <c r="C1" s="1" t="s">
        <v>26</v>
      </c>
      <c r="D1" s="20" t="s">
        <v>37</v>
      </c>
      <c r="E1" s="20" t="s">
        <v>31</v>
      </c>
      <c r="F1" s="1" t="s">
        <v>27</v>
      </c>
      <c r="G1" s="5" t="s">
        <v>29</v>
      </c>
      <c r="H1" s="1" t="s">
        <v>28</v>
      </c>
      <c r="I1" s="2" t="s">
        <v>18</v>
      </c>
      <c r="J1" s="2" t="s">
        <v>19</v>
      </c>
      <c r="K1" s="2" t="s">
        <v>20</v>
      </c>
      <c r="L1" s="2" t="s">
        <v>21</v>
      </c>
      <c r="M1" s="2" t="s">
        <v>22</v>
      </c>
      <c r="N1" s="2" t="s">
        <v>23</v>
      </c>
      <c r="O1" s="2" t="s">
        <v>24</v>
      </c>
      <c r="P1" s="2" t="s">
        <v>25</v>
      </c>
    </row>
    <row r="2" spans="1:16" x14ac:dyDescent="0.25">
      <c r="A2" s="6">
        <f>INDEX('Réf. compte'!$A$2:$A$128,MATCH(B2,'Réf. compte'!$B$2:$B$128,0),1)</f>
        <v>621</v>
      </c>
      <c r="B2" s="3">
        <f>RIGHT(C2,8)*1</f>
        <v>62111000</v>
      </c>
      <c r="C2" s="3" t="s">
        <v>0</v>
      </c>
      <c r="D2" s="48"/>
      <c r="E2" s="48" t="str">
        <f>SUBSTITUTE(F2,RIGHT(F2,3),"")</f>
        <v>GH A.CHENEVIER-H.MON</v>
      </c>
      <c r="F2" s="3" t="s">
        <v>1</v>
      </c>
      <c r="G2" s="6" t="str">
        <f>RIGHT(H2,2)</f>
        <v xml:space="preserve"> H</v>
      </c>
      <c r="H2" s="3" t="s">
        <v>2</v>
      </c>
      <c r="I2" s="4">
        <v>0</v>
      </c>
      <c r="J2" s="4">
        <v>0</v>
      </c>
      <c r="K2" s="4">
        <v>0</v>
      </c>
      <c r="L2" s="4">
        <v>360.69999999999902</v>
      </c>
      <c r="M2" s="4">
        <v>0</v>
      </c>
      <c r="N2" s="4">
        <v>360.69999999999902</v>
      </c>
      <c r="O2" s="4">
        <v>0</v>
      </c>
      <c r="P2" s="4">
        <v>360.69999999999902</v>
      </c>
    </row>
    <row r="3" spans="1:16" x14ac:dyDescent="0.25">
      <c r="A3" s="6">
        <f>INDEX('Réf. compte'!$A$2:$A$128,MATCH(B3,'Réf. compte'!$B$2:$B$128,0),1)</f>
        <v>621</v>
      </c>
      <c r="B3" s="3">
        <f t="shared" ref="B3:B22" si="0">RIGHT(C3,8)*1</f>
        <v>62111000</v>
      </c>
      <c r="C3" s="3" t="s">
        <v>0</v>
      </c>
      <c r="D3" s="48"/>
      <c r="E3" s="48" t="str">
        <f t="shared" ref="E3:E23" si="1">SUBSTITUTE(F3,RIGHT(F3,3),"")</f>
        <v xml:space="preserve">HOTEL-DIEU DE PARIS </v>
      </c>
      <c r="F3" s="3" t="s">
        <v>15</v>
      </c>
      <c r="G3" s="6" t="str">
        <f t="shared" ref="G3:G22" si="2">RIGHT(H3,2)</f>
        <v xml:space="preserve"> H</v>
      </c>
      <c r="H3" s="3" t="s">
        <v>2</v>
      </c>
      <c r="I3" s="4">
        <v>0</v>
      </c>
      <c r="J3" s="4">
        <v>0</v>
      </c>
      <c r="K3" s="4">
        <v>0</v>
      </c>
      <c r="L3" s="4">
        <v>38211.980000000003</v>
      </c>
      <c r="M3" s="4">
        <v>0</v>
      </c>
      <c r="N3" s="4">
        <v>38211.980000000003</v>
      </c>
      <c r="O3" s="4">
        <v>0</v>
      </c>
      <c r="P3" s="4">
        <v>38211.980000000003</v>
      </c>
    </row>
    <row r="4" spans="1:16" x14ac:dyDescent="0.25">
      <c r="A4" s="6">
        <f>INDEX('Réf. compte'!$A$2:$A$128,MATCH(B4,'Réf. compte'!$B$2:$B$128,0),1)</f>
        <v>621</v>
      </c>
      <c r="B4" s="3">
        <f t="shared" si="0"/>
        <v>62111000</v>
      </c>
      <c r="C4" s="3" t="s">
        <v>0</v>
      </c>
      <c r="D4" s="48"/>
      <c r="E4" s="48" t="str">
        <f t="shared" si="1"/>
        <v>GH A. TROUSSEAU-LA R</v>
      </c>
      <c r="F4" s="3" t="s">
        <v>3</v>
      </c>
      <c r="G4" s="6" t="str">
        <f t="shared" si="2"/>
        <v xml:space="preserve"> H</v>
      </c>
      <c r="H4" s="3" t="s">
        <v>2</v>
      </c>
      <c r="I4" s="4">
        <v>0</v>
      </c>
      <c r="J4" s="4">
        <v>0</v>
      </c>
      <c r="K4" s="4">
        <v>0</v>
      </c>
      <c r="L4" s="4">
        <v>21420.15</v>
      </c>
      <c r="M4" s="4">
        <v>0</v>
      </c>
      <c r="N4" s="4">
        <v>21420.15</v>
      </c>
      <c r="O4" s="4">
        <v>0</v>
      </c>
      <c r="P4" s="4">
        <v>21420.15</v>
      </c>
    </row>
    <row r="5" spans="1:16" x14ac:dyDescent="0.25">
      <c r="A5" s="6">
        <f>INDEX('Réf. compte'!$A$2:$A$128,MATCH(B5,'Réf. compte'!$B$2:$B$128,0),1)</f>
        <v>621</v>
      </c>
      <c r="B5" s="3">
        <f t="shared" si="0"/>
        <v>62111000</v>
      </c>
      <c r="C5" s="3" t="s">
        <v>0</v>
      </c>
      <c r="D5" s="48"/>
      <c r="E5" s="48" t="str">
        <f t="shared" si="1"/>
        <v>HOSPITALISATION A DO</v>
      </c>
      <c r="F5" s="3" t="s">
        <v>4</v>
      </c>
      <c r="G5" s="6" t="str">
        <f t="shared" si="2"/>
        <v xml:space="preserve"> H</v>
      </c>
      <c r="H5" s="3" t="s">
        <v>2</v>
      </c>
      <c r="I5" s="4">
        <v>0</v>
      </c>
      <c r="J5" s="4">
        <v>0</v>
      </c>
      <c r="K5" s="4">
        <v>0</v>
      </c>
      <c r="L5" s="4">
        <v>4702.1899999999896</v>
      </c>
      <c r="M5" s="4">
        <v>0</v>
      </c>
      <c r="N5" s="4">
        <v>4702.1899999999896</v>
      </c>
      <c r="O5" s="4">
        <v>0</v>
      </c>
      <c r="P5" s="4">
        <v>4702.1899999999896</v>
      </c>
    </row>
    <row r="6" spans="1:16" x14ac:dyDescent="0.25">
      <c r="A6" s="6">
        <f>INDEX('Réf. compte'!$A$2:$A$128,MATCH(B6,'Réf. compte'!$B$2:$B$128,0),1)</f>
        <v>621</v>
      </c>
      <c r="B6" s="3">
        <f t="shared" si="0"/>
        <v>62111000</v>
      </c>
      <c r="C6" s="3" t="s">
        <v>0</v>
      </c>
      <c r="D6" s="48"/>
      <c r="E6" s="48" t="str">
        <f t="shared" si="1"/>
        <v xml:space="preserve">SERVICE CENTRAL DES  </v>
      </c>
      <c r="F6" s="3" t="s">
        <v>5</v>
      </c>
      <c r="G6" s="6" t="str">
        <f t="shared" si="2"/>
        <v xml:space="preserve"> H</v>
      </c>
      <c r="H6" s="3" t="s">
        <v>2</v>
      </c>
      <c r="I6" s="4">
        <v>0</v>
      </c>
      <c r="J6" s="4">
        <v>0</v>
      </c>
      <c r="K6" s="4">
        <v>0</v>
      </c>
      <c r="L6" s="4">
        <v>2350103.6800000002</v>
      </c>
      <c r="M6" s="4">
        <v>635917.21999999904</v>
      </c>
      <c r="N6" s="4">
        <v>1714186.46</v>
      </c>
      <c r="O6" s="4">
        <v>0</v>
      </c>
      <c r="P6" s="4">
        <v>1714186.46</v>
      </c>
    </row>
    <row r="7" spans="1:16" x14ac:dyDescent="0.25">
      <c r="A7" s="6">
        <f>INDEX('Réf. compte'!$A$2:$A$128,MATCH(B7,'Réf. compte'!$B$2:$B$128,0),1)</f>
        <v>621</v>
      </c>
      <c r="B7" s="3">
        <f t="shared" si="0"/>
        <v>62111000</v>
      </c>
      <c r="C7" s="3" t="s">
        <v>0</v>
      </c>
      <c r="D7" s="48"/>
      <c r="E7" s="48" t="str">
        <f t="shared" si="1"/>
        <v xml:space="preserve">SECURITE MAINTENANCE </v>
      </c>
      <c r="F7" s="3" t="s">
        <v>6</v>
      </c>
      <c r="G7" s="6" t="str">
        <f t="shared" si="2"/>
        <v xml:space="preserve"> H</v>
      </c>
      <c r="H7" s="3" t="s">
        <v>2</v>
      </c>
      <c r="I7" s="4">
        <v>0</v>
      </c>
      <c r="J7" s="4">
        <v>0</v>
      </c>
      <c r="K7" s="4">
        <v>0</v>
      </c>
      <c r="L7" s="4">
        <v>79343.91</v>
      </c>
      <c r="M7" s="4">
        <v>26406.799999999901</v>
      </c>
      <c r="N7" s="4">
        <v>52937.11</v>
      </c>
      <c r="O7" s="4">
        <v>0</v>
      </c>
      <c r="P7" s="4">
        <v>52937.11</v>
      </c>
    </row>
    <row r="8" spans="1:16" x14ac:dyDescent="0.25">
      <c r="A8" s="6">
        <f>INDEX('Réf. compte'!$A$2:$A$128,MATCH(B8,'Réf. compte'!$B$2:$B$128,0),1)</f>
        <v>621</v>
      </c>
      <c r="B8" s="3">
        <f t="shared" si="0"/>
        <v>62111000</v>
      </c>
      <c r="C8" s="3" t="s">
        <v>0</v>
      </c>
      <c r="D8" s="48"/>
      <c r="E8" s="48" t="str">
        <f t="shared" si="1"/>
        <v xml:space="preserve">APHP SIEGE           </v>
      </c>
      <c r="F8" s="3" t="s">
        <v>7</v>
      </c>
      <c r="G8" s="6" t="str">
        <f t="shared" si="2"/>
        <v xml:space="preserve"> H</v>
      </c>
      <c r="H8" s="3" t="s">
        <v>2</v>
      </c>
      <c r="I8" s="4">
        <v>0</v>
      </c>
      <c r="J8" s="4">
        <v>0</v>
      </c>
      <c r="K8" s="4">
        <v>0</v>
      </c>
      <c r="L8" s="4">
        <v>16773.48</v>
      </c>
      <c r="M8" s="4">
        <v>0</v>
      </c>
      <c r="N8" s="4">
        <v>16773.48</v>
      </c>
      <c r="O8" s="4">
        <v>0</v>
      </c>
      <c r="P8" s="4">
        <v>16773.48</v>
      </c>
    </row>
    <row r="9" spans="1:16" x14ac:dyDescent="0.25">
      <c r="A9" s="6">
        <f>INDEX('Réf. compte'!$A$2:$A$128,MATCH(B9,'Réf. compte'!$B$2:$B$128,0),1)</f>
        <v>621</v>
      </c>
      <c r="B9" s="3">
        <f t="shared" si="0"/>
        <v>62111000</v>
      </c>
      <c r="C9" s="3" t="s">
        <v>0</v>
      </c>
      <c r="D9" s="48"/>
      <c r="E9" s="48" t="str">
        <f t="shared" si="1"/>
        <v xml:space="preserve">APHP SIEGE           </v>
      </c>
      <c r="F9" s="3" t="s">
        <v>7</v>
      </c>
      <c r="G9" s="6" t="str">
        <f t="shared" si="2"/>
        <v xml:space="preserve"> H</v>
      </c>
      <c r="H9" s="3" t="s">
        <v>2</v>
      </c>
      <c r="I9" s="4">
        <v>0</v>
      </c>
      <c r="J9" s="4">
        <v>0</v>
      </c>
      <c r="K9" s="4">
        <v>0</v>
      </c>
      <c r="L9" s="4">
        <v>278956.38</v>
      </c>
      <c r="M9" s="4">
        <v>0.02</v>
      </c>
      <c r="N9" s="4">
        <v>278956.359999999</v>
      </c>
      <c r="O9" s="4">
        <v>0</v>
      </c>
      <c r="P9" s="4">
        <v>278956.359999999</v>
      </c>
    </row>
    <row r="10" spans="1:16" x14ac:dyDescent="0.25">
      <c r="A10" s="6">
        <f>INDEX('Réf. compte'!$A$2:$A$128,MATCH(B10,'Réf. compte'!$B$2:$B$128,0),1)</f>
        <v>621</v>
      </c>
      <c r="B10" s="3">
        <f t="shared" si="0"/>
        <v>62113000</v>
      </c>
      <c r="C10" s="3" t="s">
        <v>8</v>
      </c>
      <c r="D10" s="48"/>
      <c r="E10" s="48" t="str">
        <f t="shared" si="1"/>
        <v xml:space="preserve">HOPITAL BEAUJON    </v>
      </c>
      <c r="F10" s="3" t="s">
        <v>14</v>
      </c>
      <c r="G10" s="6" t="str">
        <f t="shared" si="2"/>
        <v xml:space="preserve"> H</v>
      </c>
      <c r="H10" s="3" t="s">
        <v>2</v>
      </c>
      <c r="I10" s="4">
        <v>0</v>
      </c>
      <c r="J10" s="4">
        <v>0</v>
      </c>
      <c r="K10" s="4">
        <v>0</v>
      </c>
      <c r="L10" s="4">
        <v>435196.32</v>
      </c>
      <c r="M10" s="4">
        <v>48540.94</v>
      </c>
      <c r="N10" s="4">
        <v>386655.38</v>
      </c>
      <c r="O10" s="4">
        <v>0</v>
      </c>
      <c r="P10" s="4">
        <v>386655.38</v>
      </c>
    </row>
    <row r="11" spans="1:16" x14ac:dyDescent="0.25">
      <c r="A11" s="6">
        <f>INDEX('Réf. compte'!$A$2:$A$128,MATCH(B11,'Réf. compte'!$B$2:$B$128,0),1)</f>
        <v>621</v>
      </c>
      <c r="B11" s="3">
        <f t="shared" si="0"/>
        <v>62113000</v>
      </c>
      <c r="C11" s="3" t="s">
        <v>8</v>
      </c>
      <c r="D11" s="48"/>
      <c r="E11" s="48" t="str">
        <f t="shared" si="1"/>
        <v>HOPITAL AMBROISE PAR</v>
      </c>
      <c r="F11" s="3" t="s">
        <v>9</v>
      </c>
      <c r="G11" s="6" t="str">
        <f t="shared" si="2"/>
        <v xml:space="preserve"> H</v>
      </c>
      <c r="H11" s="3" t="s">
        <v>2</v>
      </c>
      <c r="I11" s="4">
        <v>0</v>
      </c>
      <c r="J11" s="4">
        <v>0</v>
      </c>
      <c r="K11" s="4">
        <v>0</v>
      </c>
      <c r="L11" s="4">
        <v>301091.799999999</v>
      </c>
      <c r="M11" s="4">
        <v>13530.719999999899</v>
      </c>
      <c r="N11" s="4">
        <v>287561.08</v>
      </c>
      <c r="O11" s="4">
        <v>0</v>
      </c>
      <c r="P11" s="4">
        <v>287561.08</v>
      </c>
    </row>
    <row r="12" spans="1:16" x14ac:dyDescent="0.25">
      <c r="A12" s="6">
        <f>INDEX('Réf. compte'!$A$2:$A$128,MATCH(B12,'Réf. compte'!$B$2:$B$128,0),1)</f>
        <v>621</v>
      </c>
      <c r="B12" s="3">
        <f t="shared" si="0"/>
        <v>62113000</v>
      </c>
      <c r="C12" s="3" t="s">
        <v>8</v>
      </c>
      <c r="D12" s="48"/>
      <c r="E12" s="48" t="str">
        <f t="shared" si="1"/>
        <v>GH LARIBOISIERE F. W</v>
      </c>
      <c r="F12" s="3" t="s">
        <v>10</v>
      </c>
      <c r="G12" s="6" t="str">
        <f t="shared" si="2"/>
        <v xml:space="preserve"> H</v>
      </c>
      <c r="H12" s="3" t="s">
        <v>2</v>
      </c>
      <c r="I12" s="4">
        <v>0</v>
      </c>
      <c r="J12" s="4">
        <v>0</v>
      </c>
      <c r="K12" s="4">
        <v>0</v>
      </c>
      <c r="L12" s="4">
        <v>84101.889999999898</v>
      </c>
      <c r="M12" s="4">
        <v>0</v>
      </c>
      <c r="N12" s="4">
        <v>84101.889999999898</v>
      </c>
      <c r="O12" s="4">
        <v>0</v>
      </c>
      <c r="P12" s="4">
        <v>84101.889999999898</v>
      </c>
    </row>
    <row r="13" spans="1:16" x14ac:dyDescent="0.25">
      <c r="A13" s="6">
        <f>INDEX('Réf. compte'!$A$2:$A$128,MATCH(B13,'Réf. compte'!$B$2:$B$128,0),1)</f>
        <v>621</v>
      </c>
      <c r="B13" s="3">
        <f t="shared" si="0"/>
        <v>62113000</v>
      </c>
      <c r="C13" s="3" t="s">
        <v>8</v>
      </c>
      <c r="D13" s="48"/>
      <c r="E13" s="48" t="str">
        <f t="shared" si="1"/>
        <v xml:space="preserve">GH NECKER EM        </v>
      </c>
      <c r="F13" s="3" t="s">
        <v>16</v>
      </c>
      <c r="G13" s="6" t="str">
        <f t="shared" si="2"/>
        <v xml:space="preserve"> H</v>
      </c>
      <c r="H13" s="3" t="s">
        <v>2</v>
      </c>
      <c r="I13" s="4">
        <v>0</v>
      </c>
      <c r="J13" s="4">
        <v>0</v>
      </c>
      <c r="K13" s="4">
        <v>0</v>
      </c>
      <c r="L13" s="4">
        <v>42191.040000000001</v>
      </c>
      <c r="M13" s="4">
        <v>28127.24</v>
      </c>
      <c r="N13" s="4">
        <v>14063.799999999899</v>
      </c>
      <c r="O13" s="4">
        <v>0</v>
      </c>
      <c r="P13" s="4">
        <v>14063.799999999899</v>
      </c>
    </row>
    <row r="14" spans="1:16" x14ac:dyDescent="0.25">
      <c r="A14" s="6">
        <f>INDEX('Réf. compte'!$A$2:$A$128,MATCH(B14,'Réf. compte'!$B$2:$B$128,0),1)</f>
        <v>621</v>
      </c>
      <c r="B14" s="3">
        <f t="shared" si="0"/>
        <v>62113000</v>
      </c>
      <c r="C14" s="3" t="s">
        <v>8</v>
      </c>
      <c r="D14" s="48"/>
      <c r="E14" s="48" t="str">
        <f t="shared" si="1"/>
        <v xml:space="preserve">GH HEGP-BROUSSAIS   </v>
      </c>
      <c r="F14" s="3" t="s">
        <v>17</v>
      </c>
      <c r="G14" s="6" t="str">
        <f t="shared" si="2"/>
        <v xml:space="preserve"> H</v>
      </c>
      <c r="H14" s="3" t="s">
        <v>2</v>
      </c>
      <c r="I14" s="4">
        <v>0</v>
      </c>
      <c r="J14" s="4">
        <v>0</v>
      </c>
      <c r="K14" s="4">
        <v>0</v>
      </c>
      <c r="L14" s="4">
        <v>17788.799999999901</v>
      </c>
      <c r="M14" s="4">
        <v>709.2</v>
      </c>
      <c r="N14" s="4">
        <v>17079.5999999999</v>
      </c>
      <c r="O14" s="4">
        <v>0</v>
      </c>
      <c r="P14" s="4">
        <v>17079.5999999999</v>
      </c>
    </row>
    <row r="15" spans="1:16" x14ac:dyDescent="0.25">
      <c r="A15" s="6">
        <f>INDEX('Réf. compte'!$A$2:$A$128,MATCH(B15,'Réf. compte'!$B$2:$B$128,0),1)</f>
        <v>621</v>
      </c>
      <c r="B15" s="3">
        <f t="shared" si="0"/>
        <v>62113000</v>
      </c>
      <c r="C15" s="3" t="s">
        <v>8</v>
      </c>
      <c r="D15" s="48"/>
      <c r="E15" s="48" t="str">
        <f t="shared" si="1"/>
        <v xml:space="preserve">HOPITAL SAINT LOUIS </v>
      </c>
      <c r="F15" s="3" t="s">
        <v>11</v>
      </c>
      <c r="G15" s="6" t="str">
        <f t="shared" si="2"/>
        <v xml:space="preserve"> H</v>
      </c>
      <c r="H15" s="3" t="s">
        <v>2</v>
      </c>
      <c r="I15" s="4">
        <v>0</v>
      </c>
      <c r="J15" s="4">
        <v>0</v>
      </c>
      <c r="K15" s="4">
        <v>0</v>
      </c>
      <c r="L15" s="4">
        <v>34125.019999999902</v>
      </c>
      <c r="M15" s="4">
        <v>0.01</v>
      </c>
      <c r="N15" s="4">
        <v>34125.01</v>
      </c>
      <c r="O15" s="4">
        <v>0</v>
      </c>
      <c r="P15" s="4">
        <v>34125.01</v>
      </c>
    </row>
    <row r="16" spans="1:16" x14ac:dyDescent="0.25">
      <c r="A16" s="6">
        <f>INDEX('Réf. compte'!$A$2:$A$128,MATCH(B16,'Réf. compte'!$B$2:$B$128,0),1)</f>
        <v>621</v>
      </c>
      <c r="B16" s="3">
        <f t="shared" si="0"/>
        <v>62113000</v>
      </c>
      <c r="C16" s="3" t="s">
        <v>8</v>
      </c>
      <c r="D16" s="48"/>
      <c r="E16" s="48" t="str">
        <f t="shared" si="1"/>
        <v xml:space="preserve">HOPITAL TENON       </v>
      </c>
      <c r="F16" s="3" t="s">
        <v>12</v>
      </c>
      <c r="G16" s="6" t="str">
        <f t="shared" si="2"/>
        <v xml:space="preserve"> H</v>
      </c>
      <c r="H16" s="3" t="s">
        <v>2</v>
      </c>
      <c r="I16" s="4">
        <v>0</v>
      </c>
      <c r="J16" s="4">
        <v>0</v>
      </c>
      <c r="K16" s="4">
        <v>0</v>
      </c>
      <c r="L16" s="4">
        <v>16871.959999999901</v>
      </c>
      <c r="M16" s="4">
        <v>0</v>
      </c>
      <c r="N16" s="4">
        <v>16871.959999999901</v>
      </c>
      <c r="O16" s="4">
        <v>0</v>
      </c>
      <c r="P16" s="4">
        <v>16871.959999999901</v>
      </c>
    </row>
    <row r="17" spans="1:16" x14ac:dyDescent="0.25">
      <c r="A17" s="6">
        <f>INDEX('Réf. compte'!$A$2:$A$128,MATCH(B17,'Réf. compte'!$B$2:$B$128,0),1)</f>
        <v>621</v>
      </c>
      <c r="B17" s="3">
        <f t="shared" si="0"/>
        <v>62113000</v>
      </c>
      <c r="C17" s="3" t="s">
        <v>8</v>
      </c>
      <c r="D17" s="48"/>
      <c r="E17" s="48" t="str">
        <f t="shared" si="1"/>
        <v>GH A. TROUSSEAU-LA R</v>
      </c>
      <c r="F17" s="3" t="s">
        <v>3</v>
      </c>
      <c r="G17" s="6" t="str">
        <f t="shared" si="2"/>
        <v xml:space="preserve"> H</v>
      </c>
      <c r="H17" s="3" t="s">
        <v>2</v>
      </c>
      <c r="I17" s="4">
        <v>0</v>
      </c>
      <c r="J17" s="4">
        <v>0</v>
      </c>
      <c r="K17" s="4">
        <v>0</v>
      </c>
      <c r="L17" s="4">
        <v>358623.679999999</v>
      </c>
      <c r="M17" s="4">
        <v>14012.62</v>
      </c>
      <c r="N17" s="4">
        <v>344611.06</v>
      </c>
      <c r="O17" s="4">
        <v>0</v>
      </c>
      <c r="P17" s="4">
        <v>344611.06</v>
      </c>
    </row>
    <row r="18" spans="1:16" x14ac:dyDescent="0.25">
      <c r="A18" s="6">
        <f>INDEX('Réf. compte'!$A$2:$A$128,MATCH(B18,'Réf. compte'!$B$2:$B$128,0),1)</f>
        <v>621</v>
      </c>
      <c r="B18" s="3">
        <f t="shared" si="0"/>
        <v>62114000</v>
      </c>
      <c r="C18" s="3" t="s">
        <v>13</v>
      </c>
      <c r="D18" s="48"/>
      <c r="E18" s="48" t="str">
        <f t="shared" si="1"/>
        <v xml:space="preserve">HOPITAL BEAUJON    </v>
      </c>
      <c r="F18" s="3" t="s">
        <v>14</v>
      </c>
      <c r="G18" s="6" t="str">
        <f t="shared" si="2"/>
        <v xml:space="preserve"> H</v>
      </c>
      <c r="H18" s="3" t="s">
        <v>2</v>
      </c>
      <c r="I18" s="4">
        <v>0</v>
      </c>
      <c r="J18" s="4">
        <v>0</v>
      </c>
      <c r="K18" s="4">
        <v>0</v>
      </c>
      <c r="L18" s="4">
        <v>29287.09</v>
      </c>
      <c r="M18" s="4">
        <v>1180</v>
      </c>
      <c r="N18" s="4">
        <v>28107.09</v>
      </c>
      <c r="O18" s="4">
        <v>0</v>
      </c>
      <c r="P18" s="4">
        <v>28107.09</v>
      </c>
    </row>
    <row r="19" spans="1:16" x14ac:dyDescent="0.25">
      <c r="A19" s="6">
        <f>INDEX('Réf. compte'!$A$2:$A$128,MATCH(B19,'Réf. compte'!$B$2:$B$128,0),1)</f>
        <v>621</v>
      </c>
      <c r="B19" s="3">
        <f t="shared" si="0"/>
        <v>62114000</v>
      </c>
      <c r="C19" s="3" t="s">
        <v>13</v>
      </c>
      <c r="D19" s="48"/>
      <c r="E19" s="48" t="str">
        <f t="shared" si="1"/>
        <v xml:space="preserve">HOPITAL BEAUJON    </v>
      </c>
      <c r="F19" s="3" t="s">
        <v>14</v>
      </c>
      <c r="G19" s="6" t="str">
        <f t="shared" si="2"/>
        <v xml:space="preserve"> H</v>
      </c>
      <c r="H19" s="3" t="s">
        <v>2</v>
      </c>
      <c r="I19" s="4">
        <v>0</v>
      </c>
      <c r="J19" s="4">
        <v>0</v>
      </c>
      <c r="K19" s="4">
        <v>0</v>
      </c>
      <c r="L19" s="4">
        <v>19670.299999999901</v>
      </c>
      <c r="M19" s="4">
        <v>0</v>
      </c>
      <c r="N19" s="4">
        <v>19670.299999999901</v>
      </c>
      <c r="O19" s="4">
        <v>0</v>
      </c>
      <c r="P19" s="4">
        <v>19670.299999999901</v>
      </c>
    </row>
    <row r="20" spans="1:16" x14ac:dyDescent="0.25">
      <c r="A20" s="6">
        <f>INDEX('Réf. compte'!$A$2:$A$128,MATCH(B20,'Réf. compte'!$B$2:$B$128,0),1)</f>
        <v>621</v>
      </c>
      <c r="B20" s="3">
        <f t="shared" si="0"/>
        <v>62114000</v>
      </c>
      <c r="C20" s="3" t="s">
        <v>13</v>
      </c>
      <c r="D20" s="48"/>
      <c r="E20" s="48" t="str">
        <f t="shared" si="1"/>
        <v xml:space="preserve">HOPITAL BEAUJON    </v>
      </c>
      <c r="F20" s="3" t="s">
        <v>14</v>
      </c>
      <c r="G20" s="6" t="str">
        <f t="shared" si="2"/>
        <v xml:space="preserve"> H</v>
      </c>
      <c r="H20" s="3" t="s">
        <v>2</v>
      </c>
      <c r="I20" s="4">
        <v>0</v>
      </c>
      <c r="J20" s="4">
        <v>0</v>
      </c>
      <c r="K20" s="4">
        <v>0</v>
      </c>
      <c r="L20" s="4">
        <v>13431.35</v>
      </c>
      <c r="M20" s="4">
        <v>0</v>
      </c>
      <c r="N20" s="4">
        <v>13431.35</v>
      </c>
      <c r="O20" s="4">
        <v>0</v>
      </c>
      <c r="P20" s="4">
        <v>13431.35</v>
      </c>
    </row>
    <row r="21" spans="1:16" x14ac:dyDescent="0.25">
      <c r="A21" s="6">
        <f>INDEX('Réf. compte'!$A$2:$A$128,MATCH(B21,'Réf. compte'!$B$2:$B$128,0),1)</f>
        <v>621</v>
      </c>
      <c r="B21" s="3">
        <f t="shared" si="0"/>
        <v>62114000</v>
      </c>
      <c r="C21" s="3" t="s">
        <v>13</v>
      </c>
      <c r="D21" s="48"/>
      <c r="E21" s="48" t="str">
        <f t="shared" si="1"/>
        <v xml:space="preserve">HOPITAL BEAUJON    </v>
      </c>
      <c r="F21" s="3" t="s">
        <v>14</v>
      </c>
      <c r="G21" s="6" t="str">
        <f t="shared" si="2"/>
        <v xml:space="preserve"> H</v>
      </c>
      <c r="H21" s="3" t="s">
        <v>2</v>
      </c>
      <c r="I21" s="4">
        <v>0</v>
      </c>
      <c r="J21" s="4">
        <v>0</v>
      </c>
      <c r="K21" s="4">
        <v>0</v>
      </c>
      <c r="L21" s="4">
        <v>20059.6699999999</v>
      </c>
      <c r="M21" s="4">
        <v>0</v>
      </c>
      <c r="N21" s="4">
        <v>20059.6699999999</v>
      </c>
      <c r="O21" s="4">
        <v>0</v>
      </c>
      <c r="P21" s="4">
        <v>20059.6699999999</v>
      </c>
    </row>
    <row r="22" spans="1:16" x14ac:dyDescent="0.25">
      <c r="A22" s="6">
        <f>INDEX('Réf. compte'!$A$2:$A$128,MATCH(B22,'Réf. compte'!$B$2:$B$128,0),1)</f>
        <v>621</v>
      </c>
      <c r="B22" s="3">
        <f t="shared" si="0"/>
        <v>62114000</v>
      </c>
      <c r="C22" s="3" t="s">
        <v>13</v>
      </c>
      <c r="D22" s="48"/>
      <c r="E22" s="48" t="str">
        <f t="shared" si="1"/>
        <v xml:space="preserve">HOPITAL BEAUJON    </v>
      </c>
      <c r="F22" s="3" t="s">
        <v>14</v>
      </c>
      <c r="G22" s="6" t="str">
        <f t="shared" si="2"/>
        <v xml:space="preserve"> H</v>
      </c>
      <c r="H22" s="3" t="s">
        <v>2</v>
      </c>
      <c r="I22" s="4">
        <v>0</v>
      </c>
      <c r="J22" s="4">
        <v>0</v>
      </c>
      <c r="K22" s="4">
        <v>0</v>
      </c>
      <c r="L22" s="4">
        <v>0.57999999999999896</v>
      </c>
      <c r="M22" s="4">
        <v>590</v>
      </c>
      <c r="N22" s="4">
        <v>0</v>
      </c>
      <c r="O22" s="4">
        <v>-589.41999999999905</v>
      </c>
      <c r="P22" s="4">
        <v>-589.41999999999905</v>
      </c>
    </row>
    <row r="23" spans="1:16" x14ac:dyDescent="0.25">
      <c r="A23" s="6"/>
      <c r="B23" s="3"/>
      <c r="C23" s="3"/>
      <c r="D23" s="48"/>
      <c r="E23" s="48" t="str">
        <f t="shared" si="1"/>
        <v/>
      </c>
      <c r="F23" s="3"/>
      <c r="G23" s="6"/>
      <c r="H23" s="3"/>
      <c r="I23" s="4"/>
      <c r="J23" s="4"/>
      <c r="K23" s="4"/>
      <c r="L23" s="4"/>
      <c r="M23" s="4"/>
      <c r="N23" s="4"/>
      <c r="O23" s="4"/>
      <c r="P23" s="4"/>
    </row>
  </sheetData>
  <autoFilter ref="A1:P23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7"/>
  <sheetViews>
    <sheetView tabSelected="1" workbookViewId="0">
      <selection activeCell="E8" sqref="E8"/>
    </sheetView>
  </sheetViews>
  <sheetFormatPr baseColWidth="10" defaultRowHeight="15" x14ac:dyDescent="0.25"/>
  <cols>
    <col min="1" max="1" width="11.28515625" bestFit="1" customWidth="1"/>
    <col min="2" max="2" width="8.42578125" bestFit="1" customWidth="1"/>
    <col min="3" max="3" width="30.28515625" bestFit="1" customWidth="1"/>
  </cols>
  <sheetData>
    <row r="1" spans="1:3" ht="21" x14ac:dyDescent="0.25">
      <c r="A1" s="8" t="s">
        <v>32</v>
      </c>
      <c r="B1" s="9" t="s">
        <v>33</v>
      </c>
      <c r="C1" s="10" t="s">
        <v>34</v>
      </c>
    </row>
    <row r="2" spans="1:3" x14ac:dyDescent="0.25">
      <c r="A2" s="11" t="s">
        <v>35</v>
      </c>
      <c r="B2" s="12">
        <v>32</v>
      </c>
      <c r="C2" s="13" t="s">
        <v>36</v>
      </c>
    </row>
    <row r="3" spans="1:3" x14ac:dyDescent="0.25">
      <c r="A3" s="11" t="s">
        <v>35</v>
      </c>
      <c r="B3" s="12">
        <v>69</v>
      </c>
      <c r="C3" s="13" t="s">
        <v>38</v>
      </c>
    </row>
    <row r="4" spans="1:3" x14ac:dyDescent="0.25">
      <c r="A4" s="11" t="s">
        <v>35</v>
      </c>
      <c r="B4" s="12">
        <v>95</v>
      </c>
      <c r="C4" s="13" t="s">
        <v>40</v>
      </c>
    </row>
    <row r="5" spans="1:3" x14ac:dyDescent="0.25">
      <c r="A5" s="11" t="s">
        <v>39</v>
      </c>
      <c r="B5" s="12">
        <v>47</v>
      </c>
      <c r="C5" s="13" t="s">
        <v>42</v>
      </c>
    </row>
    <row r="6" spans="1:3" x14ac:dyDescent="0.25">
      <c r="A6" s="11" t="s">
        <v>39</v>
      </c>
      <c r="B6" s="12">
        <v>76</v>
      </c>
      <c r="C6" s="13" t="s">
        <v>44</v>
      </c>
    </row>
    <row r="7" spans="1:3" x14ac:dyDescent="0.25">
      <c r="A7" s="11" t="s">
        <v>41</v>
      </c>
      <c r="B7" s="12">
        <v>5</v>
      </c>
      <c r="C7" s="13" t="s">
        <v>46</v>
      </c>
    </row>
    <row r="8" spans="1:3" x14ac:dyDescent="0.25">
      <c r="A8" s="11" t="s">
        <v>41</v>
      </c>
      <c r="B8" s="12">
        <v>11</v>
      </c>
      <c r="C8" s="13" t="s">
        <v>48</v>
      </c>
    </row>
    <row r="9" spans="1:3" x14ac:dyDescent="0.25">
      <c r="A9" s="11" t="s">
        <v>41</v>
      </c>
      <c r="B9" s="12">
        <v>19</v>
      </c>
      <c r="C9" s="13" t="s">
        <v>50</v>
      </c>
    </row>
    <row r="10" spans="1:3" x14ac:dyDescent="0.25">
      <c r="A10" s="11" t="s">
        <v>41</v>
      </c>
      <c r="B10" s="14">
        <v>33</v>
      </c>
      <c r="C10" s="15" t="s">
        <v>52</v>
      </c>
    </row>
    <row r="11" spans="1:3" x14ac:dyDescent="0.25">
      <c r="A11" s="11" t="s">
        <v>41</v>
      </c>
      <c r="B11" s="12">
        <v>53</v>
      </c>
      <c r="C11" s="13" t="s">
        <v>54</v>
      </c>
    </row>
    <row r="12" spans="1:3" x14ac:dyDescent="0.25">
      <c r="A12" s="11" t="s">
        <v>43</v>
      </c>
      <c r="B12" s="12">
        <v>42</v>
      </c>
      <c r="C12" s="13" t="s">
        <v>56</v>
      </c>
    </row>
    <row r="13" spans="1:3" x14ac:dyDescent="0.25">
      <c r="A13" s="11" t="s">
        <v>43</v>
      </c>
      <c r="B13" s="12">
        <v>66</v>
      </c>
      <c r="C13" s="13" t="s">
        <v>58</v>
      </c>
    </row>
    <row r="14" spans="1:3" x14ac:dyDescent="0.25">
      <c r="A14" s="11" t="s">
        <v>45</v>
      </c>
      <c r="B14" s="12">
        <v>72</v>
      </c>
      <c r="C14" s="13" t="s">
        <v>60</v>
      </c>
    </row>
    <row r="15" spans="1:3" x14ac:dyDescent="0.25">
      <c r="A15" s="11" t="s">
        <v>45</v>
      </c>
      <c r="B15" s="12">
        <v>73</v>
      </c>
      <c r="C15" s="13" t="s">
        <v>62</v>
      </c>
    </row>
    <row r="16" spans="1:3" x14ac:dyDescent="0.25">
      <c r="A16" s="11" t="s">
        <v>45</v>
      </c>
      <c r="B16" s="12">
        <v>87</v>
      </c>
      <c r="C16" s="13" t="s">
        <v>64</v>
      </c>
    </row>
    <row r="17" spans="1:3" x14ac:dyDescent="0.25">
      <c r="A17" s="11" t="s">
        <v>45</v>
      </c>
      <c r="B17" s="12">
        <v>88</v>
      </c>
      <c r="C17" s="13" t="s">
        <v>66</v>
      </c>
    </row>
    <row r="18" spans="1:3" x14ac:dyDescent="0.25">
      <c r="A18" s="11" t="s">
        <v>47</v>
      </c>
      <c r="B18" s="12">
        <v>10</v>
      </c>
      <c r="C18" s="13" t="s">
        <v>68</v>
      </c>
    </row>
    <row r="19" spans="1:3" x14ac:dyDescent="0.25">
      <c r="A19" s="11" t="s">
        <v>47</v>
      </c>
      <c r="B19" s="12">
        <v>28</v>
      </c>
      <c r="C19" s="13" t="s">
        <v>71</v>
      </c>
    </row>
    <row r="20" spans="1:3" x14ac:dyDescent="0.25">
      <c r="A20" s="11" t="s">
        <v>47</v>
      </c>
      <c r="B20" s="12">
        <v>96</v>
      </c>
      <c r="C20" s="13" t="s">
        <v>74</v>
      </c>
    </row>
    <row r="21" spans="1:3" x14ac:dyDescent="0.25">
      <c r="A21" s="11" t="s">
        <v>49</v>
      </c>
      <c r="B21" s="12">
        <v>26</v>
      </c>
      <c r="C21" s="13" t="s">
        <v>77</v>
      </c>
    </row>
    <row r="22" spans="1:3" x14ac:dyDescent="0.25">
      <c r="A22" s="11" t="s">
        <v>49</v>
      </c>
      <c r="B22" s="12">
        <v>29</v>
      </c>
      <c r="C22" s="13" t="s">
        <v>80</v>
      </c>
    </row>
    <row r="23" spans="1:3" x14ac:dyDescent="0.25">
      <c r="A23" s="11" t="s">
        <v>49</v>
      </c>
      <c r="B23" s="12">
        <v>36</v>
      </c>
      <c r="C23" s="13" t="s">
        <v>83</v>
      </c>
    </row>
    <row r="24" spans="1:3" x14ac:dyDescent="0.25">
      <c r="A24" s="11" t="s">
        <v>49</v>
      </c>
      <c r="B24" s="12">
        <v>44</v>
      </c>
      <c r="C24" s="13" t="s">
        <v>86</v>
      </c>
    </row>
    <row r="25" spans="1:3" x14ac:dyDescent="0.25">
      <c r="A25" s="11" t="s">
        <v>51</v>
      </c>
      <c r="B25" s="12">
        <v>16</v>
      </c>
      <c r="C25" s="13" t="s">
        <v>89</v>
      </c>
    </row>
    <row r="26" spans="1:3" x14ac:dyDescent="0.25">
      <c r="A26" s="11" t="s">
        <v>51</v>
      </c>
      <c r="B26" s="12">
        <v>21</v>
      </c>
      <c r="C26" s="13" t="s">
        <v>92</v>
      </c>
    </row>
    <row r="27" spans="1:3" x14ac:dyDescent="0.25">
      <c r="A27" s="11" t="s">
        <v>51</v>
      </c>
      <c r="B27" s="12">
        <v>41</v>
      </c>
      <c r="C27" s="13" t="s">
        <v>95</v>
      </c>
    </row>
    <row r="28" spans="1:3" x14ac:dyDescent="0.25">
      <c r="A28" s="11" t="s">
        <v>53</v>
      </c>
      <c r="B28" s="12">
        <v>22</v>
      </c>
      <c r="C28" s="13" t="s">
        <v>98</v>
      </c>
    </row>
    <row r="29" spans="1:3" x14ac:dyDescent="0.25">
      <c r="A29" s="11" t="s">
        <v>53</v>
      </c>
      <c r="B29" s="12">
        <v>75</v>
      </c>
      <c r="C29" s="13" t="s">
        <v>101</v>
      </c>
    </row>
    <row r="30" spans="1:3" x14ac:dyDescent="0.25">
      <c r="A30" s="11" t="s">
        <v>53</v>
      </c>
      <c r="B30" s="12">
        <v>90</v>
      </c>
      <c r="C30" s="13" t="s">
        <v>104</v>
      </c>
    </row>
    <row r="31" spans="1:3" x14ac:dyDescent="0.25">
      <c r="A31" s="11" t="s">
        <v>55</v>
      </c>
      <c r="B31" s="12">
        <v>14</v>
      </c>
      <c r="C31" s="13" t="s">
        <v>107</v>
      </c>
    </row>
    <row r="32" spans="1:3" x14ac:dyDescent="0.25">
      <c r="A32" s="11" t="s">
        <v>55</v>
      </c>
      <c r="B32" s="12">
        <v>68</v>
      </c>
      <c r="C32" s="13" t="s">
        <v>110</v>
      </c>
    </row>
    <row r="33" spans="1:3" x14ac:dyDescent="0.25">
      <c r="A33" s="11" t="s">
        <v>55</v>
      </c>
      <c r="B33" s="12">
        <v>79</v>
      </c>
      <c r="C33" s="13" t="s">
        <v>113</v>
      </c>
    </row>
    <row r="34" spans="1:3" x14ac:dyDescent="0.25">
      <c r="A34" s="11" t="s">
        <v>57</v>
      </c>
      <c r="B34" s="12">
        <v>38</v>
      </c>
      <c r="C34" s="13" t="s">
        <v>116</v>
      </c>
    </row>
    <row r="35" spans="1:3" x14ac:dyDescent="0.25">
      <c r="A35" s="11" t="s">
        <v>59</v>
      </c>
      <c r="B35" s="12">
        <v>61</v>
      </c>
      <c r="C35" s="13" t="s">
        <v>119</v>
      </c>
    </row>
    <row r="36" spans="1:3" x14ac:dyDescent="0.25">
      <c r="A36" s="11" t="s">
        <v>61</v>
      </c>
      <c r="B36" s="12">
        <v>64</v>
      </c>
      <c r="C36" s="13" t="s">
        <v>122</v>
      </c>
    </row>
    <row r="37" spans="1:3" x14ac:dyDescent="0.25">
      <c r="A37" s="11" t="s">
        <v>63</v>
      </c>
      <c r="B37" s="12">
        <v>70</v>
      </c>
      <c r="C37" s="13" t="s">
        <v>125</v>
      </c>
    </row>
    <row r="38" spans="1:3" x14ac:dyDescent="0.25">
      <c r="A38" s="11" t="s">
        <v>65</v>
      </c>
      <c r="B38" s="12">
        <v>84</v>
      </c>
      <c r="C38" s="13" t="s">
        <v>128</v>
      </c>
    </row>
    <row r="39" spans="1:3" x14ac:dyDescent="0.25">
      <c r="A39" s="11" t="s">
        <v>67</v>
      </c>
      <c r="B39" s="12">
        <v>99</v>
      </c>
      <c r="C39" s="13" t="s">
        <v>131</v>
      </c>
    </row>
    <row r="40" spans="1:3" x14ac:dyDescent="0.25">
      <c r="A40" s="11" t="s">
        <v>84</v>
      </c>
      <c r="B40" s="16">
        <v>320</v>
      </c>
      <c r="C40" s="13" t="s">
        <v>85</v>
      </c>
    </row>
    <row r="41" spans="1:3" x14ac:dyDescent="0.25">
      <c r="A41" s="11" t="s">
        <v>69</v>
      </c>
      <c r="B41" s="16">
        <v>401017</v>
      </c>
      <c r="C41" s="13" t="s">
        <v>70</v>
      </c>
    </row>
    <row r="42" spans="1:3" x14ac:dyDescent="0.25">
      <c r="A42" s="11" t="s">
        <v>72</v>
      </c>
      <c r="B42" s="16">
        <v>100</v>
      </c>
      <c r="C42" s="13" t="s">
        <v>73</v>
      </c>
    </row>
    <row r="43" spans="1:3" x14ac:dyDescent="0.25">
      <c r="A43" s="11" t="s">
        <v>75</v>
      </c>
      <c r="B43" s="16">
        <v>150</v>
      </c>
      <c r="C43" s="13" t="s">
        <v>76</v>
      </c>
    </row>
    <row r="44" spans="1:3" x14ac:dyDescent="0.25">
      <c r="A44" s="11" t="s">
        <v>78</v>
      </c>
      <c r="B44" s="16">
        <v>160</v>
      </c>
      <c r="C44" s="13" t="s">
        <v>79</v>
      </c>
    </row>
    <row r="45" spans="1:3" x14ac:dyDescent="0.25">
      <c r="A45" s="11" t="s">
        <v>81</v>
      </c>
      <c r="B45" s="16">
        <v>110</v>
      </c>
      <c r="C45" s="13" t="s">
        <v>82</v>
      </c>
    </row>
    <row r="46" spans="1:3" x14ac:dyDescent="0.25">
      <c r="A46" s="11" t="s">
        <v>87</v>
      </c>
      <c r="B46" s="16">
        <v>401018</v>
      </c>
      <c r="C46" s="13" t="s">
        <v>88</v>
      </c>
    </row>
    <row r="47" spans="1:3" x14ac:dyDescent="0.25">
      <c r="A47" s="11" t="s">
        <v>90</v>
      </c>
      <c r="B47" s="16">
        <v>435</v>
      </c>
      <c r="C47" s="13" t="s">
        <v>91</v>
      </c>
    </row>
    <row r="48" spans="1:3" x14ac:dyDescent="0.25">
      <c r="A48" s="11" t="s">
        <v>93</v>
      </c>
      <c r="B48" s="16">
        <v>310</v>
      </c>
      <c r="C48" s="13" t="s">
        <v>94</v>
      </c>
    </row>
    <row r="49" spans="1:3" x14ac:dyDescent="0.25">
      <c r="A49" s="11" t="s">
        <v>96</v>
      </c>
      <c r="B49" s="16">
        <v>401022</v>
      </c>
      <c r="C49" s="13" t="s">
        <v>97</v>
      </c>
    </row>
    <row r="50" spans="1:3" x14ac:dyDescent="0.25">
      <c r="A50" s="11" t="s">
        <v>99</v>
      </c>
      <c r="B50" s="16">
        <v>401023</v>
      </c>
      <c r="C50" s="13" t="s">
        <v>100</v>
      </c>
    </row>
    <row r="51" spans="1:3" x14ac:dyDescent="0.25">
      <c r="A51" s="11" t="s">
        <v>102</v>
      </c>
      <c r="B51" s="12">
        <v>401001</v>
      </c>
      <c r="C51" s="13" t="s">
        <v>103</v>
      </c>
    </row>
    <row r="52" spans="1:3" x14ac:dyDescent="0.25">
      <c r="A52" s="11" t="s">
        <v>105</v>
      </c>
      <c r="B52" s="12">
        <v>401002</v>
      </c>
      <c r="C52" s="13" t="s">
        <v>106</v>
      </c>
    </row>
    <row r="53" spans="1:3" x14ac:dyDescent="0.25">
      <c r="A53" s="11" t="s">
        <v>108</v>
      </c>
      <c r="B53" s="12">
        <v>401003</v>
      </c>
      <c r="C53" s="13" t="s">
        <v>109</v>
      </c>
    </row>
    <row r="54" spans="1:3" x14ac:dyDescent="0.25">
      <c r="A54" s="11" t="s">
        <v>111</v>
      </c>
      <c r="B54" s="12">
        <v>401004</v>
      </c>
      <c r="C54" s="13" t="s">
        <v>112</v>
      </c>
    </row>
    <row r="55" spans="1:3" x14ac:dyDescent="0.25">
      <c r="A55" s="11" t="s">
        <v>114</v>
      </c>
      <c r="B55" s="12">
        <v>401005</v>
      </c>
      <c r="C55" s="13" t="s">
        <v>115</v>
      </c>
    </row>
    <row r="56" spans="1:3" x14ac:dyDescent="0.25">
      <c r="A56" s="11" t="s">
        <v>117</v>
      </c>
      <c r="B56" s="12">
        <v>401006</v>
      </c>
      <c r="C56" s="13" t="s">
        <v>118</v>
      </c>
    </row>
    <row r="57" spans="1:3" x14ac:dyDescent="0.25">
      <c r="A57" s="11" t="s">
        <v>120</v>
      </c>
      <c r="B57" s="12">
        <v>401007</v>
      </c>
      <c r="C57" s="13" t="s">
        <v>121</v>
      </c>
    </row>
    <row r="58" spans="1:3" x14ac:dyDescent="0.25">
      <c r="A58" s="11" t="s">
        <v>123</v>
      </c>
      <c r="B58" s="12">
        <v>401008</v>
      </c>
      <c r="C58" s="13" t="s">
        <v>124</v>
      </c>
    </row>
    <row r="59" spans="1:3" x14ac:dyDescent="0.25">
      <c r="A59" s="11" t="s">
        <v>126</v>
      </c>
      <c r="B59" s="12">
        <v>401009</v>
      </c>
      <c r="C59" s="13" t="s">
        <v>127</v>
      </c>
    </row>
    <row r="60" spans="1:3" x14ac:dyDescent="0.25">
      <c r="A60" s="11" t="s">
        <v>129</v>
      </c>
      <c r="B60" s="12">
        <v>401010</v>
      </c>
      <c r="C60" s="13" t="s">
        <v>130</v>
      </c>
    </row>
    <row r="61" spans="1:3" x14ac:dyDescent="0.25">
      <c r="A61" s="11" t="s">
        <v>132</v>
      </c>
      <c r="B61" s="12">
        <v>401011</v>
      </c>
      <c r="C61" s="13" t="s">
        <v>133</v>
      </c>
    </row>
    <row r="62" spans="1:3" x14ac:dyDescent="0.25">
      <c r="A62" s="11" t="s">
        <v>134</v>
      </c>
      <c r="B62" s="12">
        <v>401012</v>
      </c>
      <c r="C62" s="13" t="s">
        <v>135</v>
      </c>
    </row>
    <row r="63" spans="1:3" x14ac:dyDescent="0.25">
      <c r="A63" s="11" t="s">
        <v>136</v>
      </c>
      <c r="B63" s="12">
        <v>401013</v>
      </c>
      <c r="C63" s="13" t="s">
        <v>137</v>
      </c>
    </row>
    <row r="64" spans="1:3" x14ac:dyDescent="0.25">
      <c r="A64" s="11" t="s">
        <v>138</v>
      </c>
      <c r="B64" s="12">
        <v>401014</v>
      </c>
      <c r="C64" s="13" t="s">
        <v>139</v>
      </c>
    </row>
    <row r="65" spans="1:3" x14ac:dyDescent="0.25">
      <c r="A65" s="11" t="s">
        <v>140</v>
      </c>
      <c r="B65" s="12">
        <v>401015</v>
      </c>
      <c r="C65" s="13" t="s">
        <v>141</v>
      </c>
    </row>
    <row r="66" spans="1:3" x14ac:dyDescent="0.25">
      <c r="A66" s="11" t="s">
        <v>142</v>
      </c>
      <c r="B66" s="12">
        <v>401016</v>
      </c>
      <c r="C66" s="13" t="s">
        <v>143</v>
      </c>
    </row>
    <row r="67" spans="1:3" ht="15.75" thickBot="1" x14ac:dyDescent="0.3">
      <c r="A67" s="17" t="s">
        <v>144</v>
      </c>
      <c r="B67" s="18">
        <v>401012</v>
      </c>
      <c r="C67" s="19" t="s">
        <v>135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9"/>
  <sheetViews>
    <sheetView topLeftCell="A100" workbookViewId="0">
      <selection activeCell="E119" sqref="E119"/>
    </sheetView>
  </sheetViews>
  <sheetFormatPr baseColWidth="10" defaultRowHeight="15" x14ac:dyDescent="0.25"/>
  <cols>
    <col min="1" max="1" width="9.5703125" bestFit="1" customWidth="1"/>
    <col min="2" max="2" width="13.140625" bestFit="1" customWidth="1"/>
  </cols>
  <sheetData>
    <row r="1" spans="1:2" x14ac:dyDescent="0.25">
      <c r="A1" s="22" t="s">
        <v>145</v>
      </c>
      <c r="B1" s="22" t="s">
        <v>146</v>
      </c>
    </row>
    <row r="2" spans="1:2" x14ac:dyDescent="0.25">
      <c r="A2" s="23">
        <v>621</v>
      </c>
      <c r="B2" s="23">
        <v>62114000</v>
      </c>
    </row>
    <row r="3" spans="1:2" x14ac:dyDescent="0.25">
      <c r="A3" s="23">
        <v>621</v>
      </c>
      <c r="B3" s="23">
        <v>62111000</v>
      </c>
    </row>
    <row r="4" spans="1:2" x14ac:dyDescent="0.25">
      <c r="A4" s="23">
        <v>621</v>
      </c>
      <c r="B4" s="23">
        <v>62113000</v>
      </c>
    </row>
    <row r="5" spans="1:2" x14ac:dyDescent="0.25">
      <c r="A5" s="23">
        <v>621</v>
      </c>
      <c r="B5" s="23">
        <v>62180000</v>
      </c>
    </row>
    <row r="6" spans="1:2" x14ac:dyDescent="0.25">
      <c r="A6" s="23">
        <v>621</v>
      </c>
      <c r="B6" s="23">
        <v>62151100</v>
      </c>
    </row>
    <row r="7" spans="1:2" x14ac:dyDescent="0.25">
      <c r="A7" s="23">
        <v>621</v>
      </c>
      <c r="B7" s="23">
        <v>62152000</v>
      </c>
    </row>
    <row r="8" spans="1:2" x14ac:dyDescent="0.25">
      <c r="A8" s="23">
        <v>631</v>
      </c>
      <c r="B8" s="23">
        <v>63111000</v>
      </c>
    </row>
    <row r="9" spans="1:2" x14ac:dyDescent="0.25">
      <c r="A9" s="23">
        <v>631</v>
      </c>
      <c r="B9" s="23">
        <v>63112000</v>
      </c>
    </row>
    <row r="10" spans="1:2" x14ac:dyDescent="0.25">
      <c r="A10" s="23">
        <v>633</v>
      </c>
      <c r="B10" s="23">
        <v>63311100</v>
      </c>
    </row>
    <row r="11" spans="1:2" x14ac:dyDescent="0.25">
      <c r="A11" s="23">
        <v>633</v>
      </c>
      <c r="B11" s="23">
        <v>63312100</v>
      </c>
    </row>
    <row r="12" spans="1:2" x14ac:dyDescent="0.25">
      <c r="A12" s="23">
        <v>633</v>
      </c>
      <c r="B12" s="23">
        <v>63321000</v>
      </c>
    </row>
    <row r="13" spans="1:2" x14ac:dyDescent="0.25">
      <c r="A13" s="23">
        <v>633</v>
      </c>
      <c r="B13" s="23">
        <v>63322000</v>
      </c>
    </row>
    <row r="14" spans="1:2" x14ac:dyDescent="0.25">
      <c r="A14" s="23">
        <v>633</v>
      </c>
      <c r="B14" s="23">
        <v>63360000</v>
      </c>
    </row>
    <row r="15" spans="1:2" x14ac:dyDescent="0.25">
      <c r="A15" s="23">
        <v>633</v>
      </c>
      <c r="B15" s="23">
        <v>63350000</v>
      </c>
    </row>
    <row r="16" spans="1:2" x14ac:dyDescent="0.25">
      <c r="A16" s="23">
        <v>633</v>
      </c>
      <c r="B16" s="23">
        <v>63370000</v>
      </c>
    </row>
    <row r="17" spans="1:2" x14ac:dyDescent="0.25">
      <c r="A17" s="23">
        <v>6411</v>
      </c>
      <c r="B17" s="23">
        <v>64111000</v>
      </c>
    </row>
    <row r="18" spans="1:2" x14ac:dyDescent="0.25">
      <c r="A18" s="23">
        <v>6411</v>
      </c>
      <c r="B18" s="23">
        <v>64112100</v>
      </c>
    </row>
    <row r="19" spans="1:2" x14ac:dyDescent="0.25">
      <c r="A19" s="23">
        <v>6411</v>
      </c>
      <c r="B19" s="23">
        <v>64112200</v>
      </c>
    </row>
    <row r="20" spans="1:2" x14ac:dyDescent="0.25">
      <c r="A20" s="23">
        <v>6411</v>
      </c>
      <c r="B20" s="23">
        <v>64113000</v>
      </c>
    </row>
    <row r="21" spans="1:2" x14ac:dyDescent="0.25">
      <c r="A21" s="23">
        <v>6411</v>
      </c>
      <c r="B21" s="23">
        <v>64115000</v>
      </c>
    </row>
    <row r="22" spans="1:2" x14ac:dyDescent="0.25">
      <c r="A22" s="23">
        <v>6411</v>
      </c>
      <c r="B22" s="23">
        <v>64118600</v>
      </c>
    </row>
    <row r="23" spans="1:2" x14ac:dyDescent="0.25">
      <c r="A23" s="23">
        <v>6411</v>
      </c>
      <c r="B23" s="23">
        <v>64118800</v>
      </c>
    </row>
    <row r="24" spans="1:2" x14ac:dyDescent="0.25">
      <c r="A24" s="23">
        <v>6413</v>
      </c>
      <c r="B24" s="23">
        <v>64131000</v>
      </c>
    </row>
    <row r="25" spans="1:2" x14ac:dyDescent="0.25">
      <c r="A25" s="23">
        <v>6413</v>
      </c>
      <c r="B25" s="23">
        <v>64132100</v>
      </c>
    </row>
    <row r="26" spans="1:2" x14ac:dyDescent="0.25">
      <c r="A26" s="23">
        <v>6413</v>
      </c>
      <c r="B26" s="23">
        <v>64135000</v>
      </c>
    </row>
    <row r="27" spans="1:2" x14ac:dyDescent="0.25">
      <c r="A27" s="23">
        <v>6413</v>
      </c>
      <c r="B27" s="23">
        <v>64133000</v>
      </c>
    </row>
    <row r="28" spans="1:2" x14ac:dyDescent="0.25">
      <c r="A28" s="23">
        <v>6413</v>
      </c>
      <c r="B28" s="23">
        <v>64136000</v>
      </c>
    </row>
    <row r="29" spans="1:2" x14ac:dyDescent="0.25">
      <c r="A29" s="23">
        <v>6413</v>
      </c>
      <c r="B29" s="23">
        <v>64138800</v>
      </c>
    </row>
    <row r="30" spans="1:2" x14ac:dyDescent="0.25">
      <c r="A30" s="23">
        <v>6415</v>
      </c>
      <c r="B30" s="23">
        <v>64151000</v>
      </c>
    </row>
    <row r="31" spans="1:2" x14ac:dyDescent="0.25">
      <c r="A31" s="23">
        <v>6415</v>
      </c>
      <c r="B31" s="23">
        <v>64152100</v>
      </c>
    </row>
    <row r="32" spans="1:2" x14ac:dyDescent="0.25">
      <c r="A32" s="23">
        <v>6415</v>
      </c>
      <c r="B32" s="23">
        <v>64155000</v>
      </c>
    </row>
    <row r="33" spans="1:2" x14ac:dyDescent="0.25">
      <c r="A33" s="23">
        <v>6415</v>
      </c>
      <c r="B33" s="23">
        <v>64158800</v>
      </c>
    </row>
    <row r="34" spans="1:2" x14ac:dyDescent="0.25">
      <c r="A34" s="23">
        <v>6415</v>
      </c>
      <c r="B34" s="23">
        <v>64158800</v>
      </c>
    </row>
    <row r="35" spans="1:2" x14ac:dyDescent="0.25">
      <c r="A35" s="23">
        <v>641</v>
      </c>
      <c r="B35" s="23">
        <v>64161000</v>
      </c>
    </row>
    <row r="36" spans="1:2" x14ac:dyDescent="0.25">
      <c r="A36" s="23">
        <v>641</v>
      </c>
      <c r="B36" s="23">
        <v>64168000</v>
      </c>
    </row>
    <row r="37" spans="1:2" x14ac:dyDescent="0.25">
      <c r="A37" s="23">
        <v>641</v>
      </c>
      <c r="B37" s="23">
        <v>64170000</v>
      </c>
    </row>
    <row r="38" spans="1:2" x14ac:dyDescent="0.25">
      <c r="A38" s="23">
        <v>6421</v>
      </c>
      <c r="B38" s="23">
        <v>64211100</v>
      </c>
    </row>
    <row r="39" spans="1:2" x14ac:dyDescent="0.25">
      <c r="A39" s="23">
        <v>6421</v>
      </c>
      <c r="B39" s="23">
        <v>64211880</v>
      </c>
    </row>
    <row r="40" spans="1:2" x14ac:dyDescent="0.25">
      <c r="A40" s="23">
        <v>6421</v>
      </c>
      <c r="B40" s="23">
        <v>64212100</v>
      </c>
    </row>
    <row r="41" spans="1:2" x14ac:dyDescent="0.25">
      <c r="A41" s="23">
        <v>6421</v>
      </c>
      <c r="B41" s="23">
        <v>64212880</v>
      </c>
    </row>
    <row r="42" spans="1:2" x14ac:dyDescent="0.25">
      <c r="A42" s="23">
        <v>6422</v>
      </c>
      <c r="B42" s="23">
        <v>64221000</v>
      </c>
    </row>
    <row r="43" spans="1:2" x14ac:dyDescent="0.25">
      <c r="A43" s="23">
        <v>6422</v>
      </c>
      <c r="B43" s="23">
        <v>64226000</v>
      </c>
    </row>
    <row r="44" spans="1:2" x14ac:dyDescent="0.25">
      <c r="A44" s="23">
        <v>6422</v>
      </c>
      <c r="B44" s="23">
        <v>64228800</v>
      </c>
    </row>
    <row r="45" spans="1:2" x14ac:dyDescent="0.25">
      <c r="A45" s="23">
        <v>6423</v>
      </c>
      <c r="B45" s="23">
        <v>64231100</v>
      </c>
    </row>
    <row r="46" spans="1:2" x14ac:dyDescent="0.25">
      <c r="A46" s="23">
        <v>6423</v>
      </c>
      <c r="B46" s="23">
        <v>64231600</v>
      </c>
    </row>
    <row r="47" spans="1:2" x14ac:dyDescent="0.25">
      <c r="A47" s="23">
        <v>6423</v>
      </c>
      <c r="B47" s="23">
        <v>64231880</v>
      </c>
    </row>
    <row r="48" spans="1:2" x14ac:dyDescent="0.25">
      <c r="A48" s="23">
        <v>6423</v>
      </c>
      <c r="B48" s="23">
        <v>64232100</v>
      </c>
    </row>
    <row r="49" spans="1:2" x14ac:dyDescent="0.25">
      <c r="A49" s="23">
        <v>6423</v>
      </c>
      <c r="B49" s="23">
        <v>64232600</v>
      </c>
    </row>
    <row r="50" spans="1:2" x14ac:dyDescent="0.25">
      <c r="A50" s="23">
        <v>6423</v>
      </c>
      <c r="B50" s="23">
        <v>64232880</v>
      </c>
    </row>
    <row r="51" spans="1:2" x14ac:dyDescent="0.25">
      <c r="A51" s="23">
        <v>642</v>
      </c>
      <c r="B51" s="23">
        <v>64241000</v>
      </c>
    </row>
    <row r="52" spans="1:2" x14ac:dyDescent="0.25">
      <c r="A52" s="23">
        <v>642</v>
      </c>
      <c r="B52" s="23">
        <v>64242000</v>
      </c>
    </row>
    <row r="53" spans="1:2" x14ac:dyDescent="0.25">
      <c r="A53" s="23">
        <v>642</v>
      </c>
      <c r="B53" s="23">
        <v>64243000</v>
      </c>
    </row>
    <row r="54" spans="1:2" x14ac:dyDescent="0.25">
      <c r="A54" s="23">
        <v>642</v>
      </c>
      <c r="B54" s="23">
        <v>64244000</v>
      </c>
    </row>
    <row r="55" spans="1:2" x14ac:dyDescent="0.25">
      <c r="A55" s="23">
        <v>642</v>
      </c>
      <c r="B55" s="23">
        <v>64245000</v>
      </c>
    </row>
    <row r="56" spans="1:2" x14ac:dyDescent="0.25">
      <c r="A56" s="23">
        <v>642</v>
      </c>
      <c r="B56" s="23">
        <v>64248000</v>
      </c>
    </row>
    <row r="57" spans="1:2" x14ac:dyDescent="0.25">
      <c r="A57" s="23">
        <v>6425</v>
      </c>
      <c r="B57" s="23">
        <v>64251000</v>
      </c>
    </row>
    <row r="58" spans="1:2" x14ac:dyDescent="0.25">
      <c r="A58" s="23">
        <v>6425</v>
      </c>
      <c r="B58" s="23">
        <v>64252000</v>
      </c>
    </row>
    <row r="59" spans="1:2" x14ac:dyDescent="0.25">
      <c r="A59" s="23">
        <v>6425</v>
      </c>
      <c r="B59" s="23">
        <v>64253000</v>
      </c>
    </row>
    <row r="60" spans="1:2" x14ac:dyDescent="0.25">
      <c r="A60" s="23">
        <v>642</v>
      </c>
      <c r="B60" s="23">
        <v>64260000</v>
      </c>
    </row>
    <row r="61" spans="1:2" x14ac:dyDescent="0.25">
      <c r="A61" s="23">
        <v>642</v>
      </c>
      <c r="B61" s="23">
        <v>64281000</v>
      </c>
    </row>
    <row r="62" spans="1:2" x14ac:dyDescent="0.25">
      <c r="A62" s="23">
        <v>642</v>
      </c>
      <c r="B62" s="23">
        <v>64282000</v>
      </c>
    </row>
    <row r="63" spans="1:2" x14ac:dyDescent="0.25">
      <c r="A63" s="23">
        <v>642</v>
      </c>
      <c r="B63" s="23">
        <v>64285000</v>
      </c>
    </row>
    <row r="64" spans="1:2" x14ac:dyDescent="0.25">
      <c r="A64" s="23">
        <v>6451</v>
      </c>
      <c r="B64" s="23">
        <v>64511100</v>
      </c>
    </row>
    <row r="65" spans="1:2" x14ac:dyDescent="0.25">
      <c r="A65" s="23">
        <v>6451</v>
      </c>
      <c r="B65" s="23">
        <v>64511200</v>
      </c>
    </row>
    <row r="66" spans="1:2" x14ac:dyDescent="0.25">
      <c r="A66" s="23">
        <v>6451</v>
      </c>
      <c r="B66" s="23">
        <v>64511400</v>
      </c>
    </row>
    <row r="67" spans="1:2" x14ac:dyDescent="0.25">
      <c r="A67" s="23">
        <v>6451</v>
      </c>
      <c r="B67" s="23">
        <v>64511500</v>
      </c>
    </row>
    <row r="68" spans="1:2" x14ac:dyDescent="0.25">
      <c r="A68" s="23">
        <v>6451</v>
      </c>
      <c r="B68" s="23">
        <v>64512000</v>
      </c>
    </row>
    <row r="69" spans="1:2" x14ac:dyDescent="0.25">
      <c r="A69" s="23">
        <v>6451</v>
      </c>
      <c r="B69" s="23">
        <v>64513100</v>
      </c>
    </row>
    <row r="70" spans="1:2" x14ac:dyDescent="0.25">
      <c r="A70" s="23">
        <v>6451</v>
      </c>
      <c r="B70" s="23">
        <v>64513200</v>
      </c>
    </row>
    <row r="71" spans="1:2" x14ac:dyDescent="0.25">
      <c r="A71" s="23">
        <v>6451</v>
      </c>
      <c r="B71" s="23">
        <v>64513300</v>
      </c>
    </row>
    <row r="72" spans="1:2" x14ac:dyDescent="0.25">
      <c r="A72" s="23">
        <v>6451</v>
      </c>
      <c r="B72" s="23">
        <v>64513400</v>
      </c>
    </row>
    <row r="73" spans="1:2" x14ac:dyDescent="0.25">
      <c r="A73" s="23">
        <v>6451</v>
      </c>
      <c r="B73" s="23">
        <v>64515100</v>
      </c>
    </row>
    <row r="74" spans="1:2" x14ac:dyDescent="0.25">
      <c r="A74" s="23">
        <v>6451</v>
      </c>
      <c r="B74" s="23">
        <v>64515200</v>
      </c>
    </row>
    <row r="75" spans="1:2" x14ac:dyDescent="0.25">
      <c r="A75" s="23">
        <v>6451</v>
      </c>
      <c r="B75" s="23">
        <v>64515700</v>
      </c>
    </row>
    <row r="76" spans="1:2" x14ac:dyDescent="0.25">
      <c r="A76" s="23">
        <v>6451</v>
      </c>
      <c r="B76" s="23">
        <v>64516000</v>
      </c>
    </row>
    <row r="77" spans="1:2" x14ac:dyDescent="0.25">
      <c r="A77" s="23">
        <v>6451</v>
      </c>
      <c r="B77" s="23">
        <v>64518000</v>
      </c>
    </row>
    <row r="78" spans="1:2" x14ac:dyDescent="0.25">
      <c r="A78" s="23">
        <v>6452</v>
      </c>
      <c r="B78" s="23">
        <v>64521200</v>
      </c>
    </row>
    <row r="79" spans="1:2" x14ac:dyDescent="0.25">
      <c r="A79" s="23">
        <v>6452</v>
      </c>
      <c r="B79" s="23">
        <v>64521400</v>
      </c>
    </row>
    <row r="80" spans="1:2" x14ac:dyDescent="0.25">
      <c r="A80" s="23">
        <v>6452</v>
      </c>
      <c r="B80" s="23">
        <v>64521500</v>
      </c>
    </row>
    <row r="81" spans="1:2" x14ac:dyDescent="0.25">
      <c r="A81" s="23">
        <v>6452</v>
      </c>
      <c r="B81" s="23">
        <v>64523100</v>
      </c>
    </row>
    <row r="82" spans="1:2" x14ac:dyDescent="0.25">
      <c r="A82" s="23">
        <v>6452</v>
      </c>
      <c r="B82" s="23">
        <v>64523300</v>
      </c>
    </row>
    <row r="83" spans="1:2" x14ac:dyDescent="0.25">
      <c r="A83" s="23">
        <v>6452</v>
      </c>
      <c r="B83" s="23">
        <v>64523500</v>
      </c>
    </row>
    <row r="84" spans="1:2" x14ac:dyDescent="0.25">
      <c r="A84" s="23">
        <v>6452</v>
      </c>
      <c r="B84" s="23">
        <v>64523600</v>
      </c>
    </row>
    <row r="85" spans="1:2" x14ac:dyDescent="0.25">
      <c r="A85" s="24">
        <v>6452</v>
      </c>
      <c r="B85" s="24">
        <v>64526000</v>
      </c>
    </row>
    <row r="86" spans="1:2" x14ac:dyDescent="0.25">
      <c r="A86" s="24">
        <v>6452</v>
      </c>
      <c r="B86" s="24">
        <v>64528000</v>
      </c>
    </row>
    <row r="87" spans="1:2" x14ac:dyDescent="0.25">
      <c r="A87" s="23">
        <v>6471</v>
      </c>
      <c r="B87" s="23">
        <v>64713000</v>
      </c>
    </row>
    <row r="88" spans="1:2" x14ac:dyDescent="0.25">
      <c r="A88" s="24">
        <v>6471</v>
      </c>
      <c r="B88" s="24">
        <v>64715200</v>
      </c>
    </row>
    <row r="89" spans="1:2" x14ac:dyDescent="0.25">
      <c r="A89" s="24">
        <v>6471</v>
      </c>
      <c r="B89" s="24">
        <v>64715400</v>
      </c>
    </row>
    <row r="90" spans="1:2" x14ac:dyDescent="0.25">
      <c r="A90" s="24">
        <v>6471</v>
      </c>
      <c r="B90" s="24">
        <v>64715300</v>
      </c>
    </row>
    <row r="91" spans="1:2" x14ac:dyDescent="0.25">
      <c r="A91" s="24">
        <v>6471</v>
      </c>
      <c r="B91" s="24">
        <v>64718830</v>
      </c>
    </row>
    <row r="92" spans="1:2" x14ac:dyDescent="0.25">
      <c r="A92" s="25">
        <v>6471</v>
      </c>
      <c r="B92" s="25">
        <v>64718820</v>
      </c>
    </row>
    <row r="93" spans="1:2" x14ac:dyDescent="0.25">
      <c r="A93" s="25">
        <v>6471</v>
      </c>
      <c r="B93" s="25">
        <v>64718420</v>
      </c>
    </row>
    <row r="94" spans="1:2" x14ac:dyDescent="0.25">
      <c r="A94" s="24">
        <v>6471</v>
      </c>
      <c r="B94" s="24">
        <v>64718810</v>
      </c>
    </row>
    <row r="95" spans="1:2" x14ac:dyDescent="0.25">
      <c r="A95" s="24">
        <v>6471</v>
      </c>
      <c r="B95" s="24">
        <v>64718860</v>
      </c>
    </row>
    <row r="96" spans="1:2" x14ac:dyDescent="0.25">
      <c r="A96" s="24">
        <v>6472</v>
      </c>
      <c r="B96" s="24">
        <v>64728810</v>
      </c>
    </row>
    <row r="97" spans="1:2" x14ac:dyDescent="0.25">
      <c r="A97" s="24">
        <v>6472</v>
      </c>
      <c r="B97" s="24">
        <v>64728840</v>
      </c>
    </row>
    <row r="98" spans="1:2" x14ac:dyDescent="0.25">
      <c r="A98" s="24">
        <v>6471</v>
      </c>
      <c r="B98" s="24">
        <v>64715100</v>
      </c>
    </row>
    <row r="99" spans="1:2" x14ac:dyDescent="0.25">
      <c r="A99" s="24">
        <v>6471</v>
      </c>
      <c r="B99" s="24">
        <v>64718100</v>
      </c>
    </row>
    <row r="100" spans="1:2" x14ac:dyDescent="0.25">
      <c r="A100" s="24">
        <v>6472</v>
      </c>
      <c r="B100" s="24">
        <v>64722000</v>
      </c>
    </row>
    <row r="101" spans="1:2" x14ac:dyDescent="0.25">
      <c r="A101" s="24">
        <v>6472</v>
      </c>
      <c r="B101" s="24">
        <v>64723000</v>
      </c>
    </row>
    <row r="102" spans="1:2" x14ac:dyDescent="0.25">
      <c r="A102" s="24">
        <v>6472</v>
      </c>
      <c r="B102" s="24">
        <v>64728850</v>
      </c>
    </row>
    <row r="103" spans="1:2" x14ac:dyDescent="0.25">
      <c r="A103" s="24">
        <v>648</v>
      </c>
      <c r="B103" s="24">
        <v>64810000</v>
      </c>
    </row>
    <row r="104" spans="1:2" x14ac:dyDescent="0.25">
      <c r="A104" s="24">
        <v>648</v>
      </c>
      <c r="B104" s="24">
        <v>64883000</v>
      </c>
    </row>
    <row r="105" spans="1:2" x14ac:dyDescent="0.25">
      <c r="A105" s="24">
        <v>648</v>
      </c>
      <c r="B105" s="24">
        <v>64884000</v>
      </c>
    </row>
    <row r="106" spans="1:2" x14ac:dyDescent="0.25">
      <c r="A106" s="24">
        <v>648</v>
      </c>
      <c r="B106" s="24">
        <v>64831000</v>
      </c>
    </row>
    <row r="107" spans="1:2" x14ac:dyDescent="0.25">
      <c r="A107" s="24">
        <v>648</v>
      </c>
      <c r="B107" s="24">
        <v>64832000</v>
      </c>
    </row>
    <row r="108" spans="1:2" x14ac:dyDescent="0.25">
      <c r="A108" s="24">
        <v>648</v>
      </c>
      <c r="B108" s="24">
        <v>64863100</v>
      </c>
    </row>
    <row r="109" spans="1:2" x14ac:dyDescent="0.25">
      <c r="A109" s="24">
        <v>648</v>
      </c>
      <c r="B109" s="24">
        <v>64864210</v>
      </c>
    </row>
    <row r="110" spans="1:2" x14ac:dyDescent="0.25">
      <c r="A110" s="24">
        <v>648</v>
      </c>
      <c r="B110" s="24">
        <v>64888400</v>
      </c>
    </row>
    <row r="111" spans="1:2" x14ac:dyDescent="0.25">
      <c r="A111" s="24">
        <v>648</v>
      </c>
      <c r="B111" s="24">
        <v>64862210</v>
      </c>
    </row>
    <row r="112" spans="1:2" x14ac:dyDescent="0.25">
      <c r="A112" s="24">
        <v>648</v>
      </c>
      <c r="B112" s="24">
        <v>64862110</v>
      </c>
    </row>
    <row r="113" spans="1:2" x14ac:dyDescent="0.25">
      <c r="A113" s="24">
        <v>648</v>
      </c>
      <c r="B113" s="24">
        <v>64862220</v>
      </c>
    </row>
    <row r="114" spans="1:2" x14ac:dyDescent="0.25">
      <c r="A114" s="24">
        <v>648</v>
      </c>
      <c r="B114" s="24">
        <v>64863200</v>
      </c>
    </row>
    <row r="115" spans="1:2" x14ac:dyDescent="0.25">
      <c r="A115" s="24">
        <v>648</v>
      </c>
      <c r="B115" s="24">
        <v>64863300</v>
      </c>
    </row>
    <row r="116" spans="1:2" x14ac:dyDescent="0.25">
      <c r="A116" s="24">
        <v>648</v>
      </c>
      <c r="B116" s="24">
        <v>64886100</v>
      </c>
    </row>
    <row r="117" spans="1:2" x14ac:dyDescent="0.25">
      <c r="A117" s="24">
        <v>648</v>
      </c>
      <c r="B117" s="24">
        <v>64881300</v>
      </c>
    </row>
    <row r="118" spans="1:2" x14ac:dyDescent="0.25">
      <c r="A118" s="24">
        <v>648</v>
      </c>
      <c r="B118" s="24">
        <v>64883100</v>
      </c>
    </row>
    <row r="119" spans="1:2" x14ac:dyDescent="0.25">
      <c r="A119" s="24">
        <v>648</v>
      </c>
      <c r="B119" s="24">
        <v>64881100</v>
      </c>
    </row>
    <row r="120" spans="1:2" x14ac:dyDescent="0.25">
      <c r="A120" s="24">
        <v>648</v>
      </c>
      <c r="B120" s="24">
        <v>64882200</v>
      </c>
    </row>
    <row r="121" spans="1:2" x14ac:dyDescent="0.25">
      <c r="A121" s="24">
        <v>648</v>
      </c>
      <c r="B121" s="24">
        <v>64882100</v>
      </c>
    </row>
    <row r="122" spans="1:2" x14ac:dyDescent="0.25">
      <c r="A122" s="24">
        <v>648</v>
      </c>
      <c r="B122" s="24">
        <v>64883200</v>
      </c>
    </row>
    <row r="123" spans="1:2" x14ac:dyDescent="0.25">
      <c r="A123" s="24">
        <v>648</v>
      </c>
      <c r="B123" s="24">
        <v>64883300</v>
      </c>
    </row>
    <row r="124" spans="1:2" x14ac:dyDescent="0.25">
      <c r="A124" s="24">
        <v>648</v>
      </c>
      <c r="B124" s="24">
        <v>64885000</v>
      </c>
    </row>
    <row r="125" spans="1:2" x14ac:dyDescent="0.25">
      <c r="A125" s="24">
        <v>648</v>
      </c>
      <c r="B125" s="24">
        <v>64888200</v>
      </c>
    </row>
    <row r="126" spans="1:2" x14ac:dyDescent="0.25">
      <c r="A126" s="24">
        <v>648</v>
      </c>
      <c r="B126" s="24">
        <v>64888600</v>
      </c>
    </row>
    <row r="127" spans="1:2" x14ac:dyDescent="0.25">
      <c r="A127" s="24">
        <v>6415</v>
      </c>
      <c r="B127" s="24">
        <v>64158500</v>
      </c>
    </row>
    <row r="128" spans="1:2" x14ac:dyDescent="0.25">
      <c r="A128" s="24">
        <v>642</v>
      </c>
      <c r="B128" s="24">
        <v>64285000</v>
      </c>
    </row>
    <row r="129" spans="1:2" x14ac:dyDescent="0.25">
      <c r="A129" s="24">
        <v>648</v>
      </c>
      <c r="B129">
        <v>64888810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3"/>
  <sheetViews>
    <sheetView topLeftCell="A76" zoomScale="85" zoomScaleNormal="85" workbookViewId="0">
      <selection activeCell="A105" sqref="A105:XFD1048576"/>
    </sheetView>
  </sheetViews>
  <sheetFormatPr baseColWidth="10" defaultRowHeight="15" x14ac:dyDescent="0.25"/>
  <cols>
    <col min="1" max="1" width="7.42578125" bestFit="1" customWidth="1"/>
    <col min="2" max="2" width="16.5703125" bestFit="1" customWidth="1"/>
    <col min="3" max="3" width="24.42578125" style="27" bestFit="1" customWidth="1"/>
    <col min="4" max="4" width="53.28515625" bestFit="1" customWidth="1"/>
    <col min="5" max="5" width="20.85546875" style="26" bestFit="1" customWidth="1"/>
    <col min="6" max="6" width="20" style="26" bestFit="1" customWidth="1"/>
    <col min="7" max="8" width="23.7109375" style="26" bestFit="1" customWidth="1"/>
    <col min="11" max="12" width="20" bestFit="1" customWidth="1"/>
  </cols>
  <sheetData>
    <row r="1" spans="1:14" ht="15.75" thickBot="1" x14ac:dyDescent="0.3">
      <c r="A1" s="46" t="s">
        <v>29</v>
      </c>
      <c r="B1" s="46" t="s">
        <v>256</v>
      </c>
      <c r="C1" s="47" t="s">
        <v>255</v>
      </c>
      <c r="D1" s="46" t="s">
        <v>254</v>
      </c>
      <c r="E1" s="44" t="s">
        <v>252</v>
      </c>
      <c r="F1" s="45" t="s">
        <v>257</v>
      </c>
      <c r="G1" s="44" t="s">
        <v>250</v>
      </c>
      <c r="H1" s="43" t="s">
        <v>258</v>
      </c>
      <c r="K1" s="44" t="s">
        <v>253</v>
      </c>
      <c r="L1" s="45" t="s">
        <v>252</v>
      </c>
      <c r="M1" s="44" t="s">
        <v>251</v>
      </c>
      <c r="N1" s="43" t="s">
        <v>250</v>
      </c>
    </row>
    <row r="2" spans="1:14" x14ac:dyDescent="0.25">
      <c r="A2" s="41" t="s">
        <v>148</v>
      </c>
      <c r="B2" s="41" t="s">
        <v>37</v>
      </c>
      <c r="C2" s="42">
        <v>11020002</v>
      </c>
      <c r="D2" s="41" t="s">
        <v>249</v>
      </c>
      <c r="E2" s="39">
        <v>154275.82939560522</v>
      </c>
      <c r="F2" s="61" t="str">
        <f>IFERROR(VLOOKUP(C2,'export opale'!B:G,6,FALSE),"")</f>
        <v/>
      </c>
      <c r="G2" s="39">
        <v>0</v>
      </c>
      <c r="H2" s="62" t="str">
        <f>IFERROR(VLOOKUP(C2,'export opale'!B:J,9,FALSE),"")</f>
        <v/>
      </c>
      <c r="K2" s="39">
        <v>150931.92962562997</v>
      </c>
      <c r="L2" s="40">
        <v>154275.82939560522</v>
      </c>
      <c r="M2" s="39">
        <v>0</v>
      </c>
      <c r="N2" s="38">
        <v>0</v>
      </c>
    </row>
    <row r="3" spans="1:14" x14ac:dyDescent="0.25">
      <c r="A3" s="36" t="s">
        <v>148</v>
      </c>
      <c r="B3" s="36" t="s">
        <v>37</v>
      </c>
      <c r="C3" s="37">
        <v>11070002</v>
      </c>
      <c r="D3" s="36" t="s">
        <v>248</v>
      </c>
      <c r="E3" s="34">
        <v>106202.33545015256</v>
      </c>
      <c r="F3" s="61">
        <f>IFERROR(VLOOKUP(C3,'export opale'!B:G,6,FALSE),"")</f>
        <v>117934.9503987341</v>
      </c>
      <c r="G3" s="34">
        <v>0</v>
      </c>
      <c r="H3" s="62">
        <f>IFERROR(VLOOKUP(C3,'export opale'!B:J,9,FALSE),"")</f>
        <v>0</v>
      </c>
      <c r="K3" s="34">
        <v>106055.85001824801</v>
      </c>
      <c r="L3" s="35">
        <v>106202.33545015256</v>
      </c>
      <c r="M3" s="34">
        <v>0</v>
      </c>
      <c r="N3" s="33">
        <v>0</v>
      </c>
    </row>
    <row r="4" spans="1:14" x14ac:dyDescent="0.25">
      <c r="A4" s="36" t="s">
        <v>148</v>
      </c>
      <c r="B4" s="36" t="s">
        <v>37</v>
      </c>
      <c r="C4" s="37">
        <v>11070004</v>
      </c>
      <c r="D4" s="36" t="s">
        <v>247</v>
      </c>
      <c r="E4" s="34">
        <v>172387.75578947371</v>
      </c>
      <c r="F4" s="61">
        <f>IFERROR(VLOOKUP(C4,'export opale'!B:G,6,FALSE),"")</f>
        <v>147185.64631702891</v>
      </c>
      <c r="G4" s="34">
        <v>0</v>
      </c>
      <c r="H4" s="62">
        <f>IFERROR(VLOOKUP(C4,'export opale'!B:J,9,FALSE),"")</f>
        <v>0</v>
      </c>
      <c r="K4" s="34">
        <v>121819.76</v>
      </c>
      <c r="L4" s="35">
        <v>172387.75578947371</v>
      </c>
      <c r="M4" s="34">
        <v>0</v>
      </c>
      <c r="N4" s="33">
        <v>0</v>
      </c>
    </row>
    <row r="5" spans="1:14" x14ac:dyDescent="0.25">
      <c r="A5" s="36" t="s">
        <v>148</v>
      </c>
      <c r="B5" s="36" t="s">
        <v>37</v>
      </c>
      <c r="C5" s="37">
        <v>11110001</v>
      </c>
      <c r="D5" s="36" t="s">
        <v>246</v>
      </c>
      <c r="E5" s="34">
        <v>0</v>
      </c>
      <c r="F5" s="61" t="str">
        <f>IFERROR(VLOOKUP(C5,'export opale'!B:G,6,FALSE),"")</f>
        <v/>
      </c>
      <c r="G5" s="34">
        <v>0</v>
      </c>
      <c r="H5" s="62">
        <f>IFERROR(VLOOKUP(C5,'export opale'!B:J,9,FALSE),"")</f>
        <v>38215.800003119657</v>
      </c>
      <c r="K5" s="34">
        <v>0</v>
      </c>
      <c r="L5" s="35">
        <v>0</v>
      </c>
      <c r="M5" s="34">
        <v>0</v>
      </c>
      <c r="N5" s="33">
        <v>0</v>
      </c>
    </row>
    <row r="6" spans="1:14" x14ac:dyDescent="0.25">
      <c r="A6" s="36" t="s">
        <v>148</v>
      </c>
      <c r="B6" s="36" t="s">
        <v>37</v>
      </c>
      <c r="C6" s="37">
        <v>11110011</v>
      </c>
      <c r="D6" s="36" t="s">
        <v>245</v>
      </c>
      <c r="E6" s="34">
        <v>77362.271999999997</v>
      </c>
      <c r="F6" s="61">
        <f>IFERROR(VLOOKUP(C6,'export opale'!B:G,6,FALSE),"")</f>
        <v>92293.282500000001</v>
      </c>
      <c r="G6" s="34">
        <v>0</v>
      </c>
      <c r="H6" s="62">
        <f>IFERROR(VLOOKUP(C6,'export opale'!B:J,9,FALSE),"")</f>
        <v>0</v>
      </c>
      <c r="K6" s="34">
        <v>72122.836067315744</v>
      </c>
      <c r="L6" s="35">
        <v>77362.271999999997</v>
      </c>
      <c r="M6" s="34">
        <v>0</v>
      </c>
      <c r="N6" s="33">
        <v>0</v>
      </c>
    </row>
    <row r="7" spans="1:14" x14ac:dyDescent="0.25">
      <c r="A7" s="36" t="s">
        <v>148</v>
      </c>
      <c r="B7" s="36" t="s">
        <v>37</v>
      </c>
      <c r="C7" s="37">
        <v>11120012</v>
      </c>
      <c r="D7" s="36" t="s">
        <v>244</v>
      </c>
      <c r="E7" s="34">
        <v>64272.733381164217</v>
      </c>
      <c r="F7" s="61">
        <f>IFERROR(VLOOKUP(C7,'export opale'!B:G,6,FALSE),"")</f>
        <v>64409.050860076015</v>
      </c>
      <c r="G7" s="34">
        <v>36360.617766310359</v>
      </c>
      <c r="H7" s="62">
        <f>IFERROR(VLOOKUP(C7,'export opale'!B:J,9,FALSE),"")</f>
        <v>32307.39501852524</v>
      </c>
      <c r="K7" s="34">
        <v>65083.918118400739</v>
      </c>
      <c r="L7" s="35">
        <v>64272.733381164217</v>
      </c>
      <c r="M7" s="34">
        <v>36360.617766310359</v>
      </c>
      <c r="N7" s="33">
        <v>32995.96021093001</v>
      </c>
    </row>
    <row r="8" spans="1:14" x14ac:dyDescent="0.25">
      <c r="A8" s="36" t="s">
        <v>148</v>
      </c>
      <c r="B8" s="36" t="s">
        <v>37</v>
      </c>
      <c r="C8" s="37">
        <v>11123001</v>
      </c>
      <c r="D8" s="36" t="s">
        <v>243</v>
      </c>
      <c r="E8" s="34">
        <v>112768.42279087636</v>
      </c>
      <c r="F8" s="61">
        <f>IFERROR(VLOOKUP(C8,'export opale'!B:G,6,FALSE),"")</f>
        <v>122161.88693163445</v>
      </c>
      <c r="G8" s="34">
        <v>68142.490000000005</v>
      </c>
      <c r="H8" s="62">
        <f>IFERROR(VLOOKUP(C8,'export opale'!B:J,9,FALSE),"")</f>
        <v>31741.25546467266</v>
      </c>
      <c r="K8" s="34">
        <v>108055.20427265305</v>
      </c>
      <c r="L8" s="35">
        <v>112768.42279087636</v>
      </c>
      <c r="M8" s="34">
        <v>68142.490000000005</v>
      </c>
      <c r="N8" s="33">
        <v>59392.86</v>
      </c>
    </row>
    <row r="9" spans="1:14" x14ac:dyDescent="0.25">
      <c r="A9" s="36" t="s">
        <v>148</v>
      </c>
      <c r="B9" s="36" t="s">
        <v>37</v>
      </c>
      <c r="C9" s="37">
        <v>11125001</v>
      </c>
      <c r="D9" s="36" t="s">
        <v>242</v>
      </c>
      <c r="E9" s="34">
        <v>60733.385358757208</v>
      </c>
      <c r="F9" s="61">
        <f>IFERROR(VLOOKUP(C9,'export opale'!B:G,6,FALSE),"")</f>
        <v>63945.018245175153</v>
      </c>
      <c r="G9" s="34">
        <v>52956.937480231951</v>
      </c>
      <c r="H9" s="62">
        <f>IFERROR(VLOOKUP(C9,'export opale'!B:J,9,FALSE),"")</f>
        <v>25205.140833686182</v>
      </c>
      <c r="K9" s="34">
        <v>63232.468309859149</v>
      </c>
      <c r="L9" s="35">
        <v>60733.385358757208</v>
      </c>
      <c r="M9" s="34">
        <v>52956.937480231951</v>
      </c>
      <c r="N9" s="33">
        <v>54471.536059998252</v>
      </c>
    </row>
    <row r="10" spans="1:14" x14ac:dyDescent="0.25">
      <c r="A10" s="36" t="s">
        <v>148</v>
      </c>
      <c r="B10" s="36" t="s">
        <v>37</v>
      </c>
      <c r="C10" s="37">
        <v>11127001</v>
      </c>
      <c r="D10" s="36" t="s">
        <v>241</v>
      </c>
      <c r="E10" s="34">
        <v>54103.67810457517</v>
      </c>
      <c r="F10" s="61">
        <f>IFERROR(VLOOKUP(C10,'export opale'!B:G,6,FALSE),"")</f>
        <v>52700.415658097387</v>
      </c>
      <c r="G10" s="34">
        <v>42579.103007037753</v>
      </c>
      <c r="H10" s="62">
        <f>IFERROR(VLOOKUP(C10,'export opale'!B:J,9,FALSE),"")</f>
        <v>17093.114038662388</v>
      </c>
      <c r="K10" s="34">
        <v>49671.905955036891</v>
      </c>
      <c r="L10" s="35">
        <v>54103.67810457517</v>
      </c>
      <c r="M10" s="34">
        <v>42579.103007037753</v>
      </c>
      <c r="N10" s="33">
        <v>40493.849345613184</v>
      </c>
    </row>
    <row r="11" spans="1:14" x14ac:dyDescent="0.25">
      <c r="A11" s="36" t="s">
        <v>148</v>
      </c>
      <c r="B11" s="36" t="s">
        <v>37</v>
      </c>
      <c r="C11" s="37">
        <v>11129001</v>
      </c>
      <c r="D11" s="36" t="s">
        <v>240</v>
      </c>
      <c r="E11" s="34">
        <v>44273.922884249012</v>
      </c>
      <c r="F11" s="61">
        <f>IFERROR(VLOOKUP(C11,'export opale'!B:G,6,FALSE),"")</f>
        <v>44877.736051249638</v>
      </c>
      <c r="G11" s="34">
        <v>39420.326028755575</v>
      </c>
      <c r="H11" s="62">
        <f>IFERROR(VLOOKUP(C11,'export opale'!B:J,9,FALSE),"")</f>
        <v>19036.949857153675</v>
      </c>
      <c r="K11" s="34">
        <v>44071.153061742174</v>
      </c>
      <c r="L11" s="35">
        <v>44273.922884249012</v>
      </c>
      <c r="M11" s="34">
        <v>39420.326028755575</v>
      </c>
      <c r="N11" s="33">
        <v>39243.230029354818</v>
      </c>
    </row>
    <row r="12" spans="1:14" x14ac:dyDescent="0.25">
      <c r="A12" s="36" t="s">
        <v>148</v>
      </c>
      <c r="B12" s="36" t="s">
        <v>37</v>
      </c>
      <c r="C12" s="37">
        <v>11129301</v>
      </c>
      <c r="D12" s="36" t="s">
        <v>239</v>
      </c>
      <c r="E12" s="34">
        <v>41717.55407795147</v>
      </c>
      <c r="F12" s="61">
        <f>IFERROR(VLOOKUP(C12,'export opale'!B:G,6,FALSE),"")</f>
        <v>42145.739304787057</v>
      </c>
      <c r="G12" s="34">
        <v>34471.29557216791</v>
      </c>
      <c r="H12" s="62">
        <f>IFERROR(VLOOKUP(C12,'export opale'!B:J,9,FALSE),"")</f>
        <v>19797.564210795168</v>
      </c>
      <c r="K12" s="34">
        <v>42107.797563612177</v>
      </c>
      <c r="L12" s="35">
        <v>41717.55407795147</v>
      </c>
      <c r="M12" s="34">
        <v>34471.29557216791</v>
      </c>
      <c r="N12" s="33">
        <v>38331.194701986758</v>
      </c>
    </row>
    <row r="13" spans="1:14" x14ac:dyDescent="0.25">
      <c r="A13" s="36" t="s">
        <v>148</v>
      </c>
      <c r="B13" s="36" t="s">
        <v>37</v>
      </c>
      <c r="C13" s="37">
        <v>11129501</v>
      </c>
      <c r="D13" s="36" t="s">
        <v>238</v>
      </c>
      <c r="E13" s="34">
        <v>36101.751752577322</v>
      </c>
      <c r="F13" s="61">
        <f>IFERROR(VLOOKUP(C13,'export opale'!B:G,6,FALSE),"")</f>
        <v>37288.16283253632</v>
      </c>
      <c r="G13" s="34">
        <v>36483.02285714286</v>
      </c>
      <c r="H13" s="62">
        <f>IFERROR(VLOOKUP(C13,'export opale'!B:J,9,FALSE),"")</f>
        <v>27236.610308155192</v>
      </c>
      <c r="K13" s="34">
        <v>36318.560332294917</v>
      </c>
      <c r="L13" s="35">
        <v>36101.751752577322</v>
      </c>
      <c r="M13" s="34">
        <v>36483.02285714286</v>
      </c>
      <c r="N13" s="33">
        <v>36791.762284538199</v>
      </c>
    </row>
    <row r="14" spans="1:14" x14ac:dyDescent="0.25">
      <c r="A14" s="36" t="s">
        <v>148</v>
      </c>
      <c r="B14" s="36" t="s">
        <v>37</v>
      </c>
      <c r="C14" s="37">
        <v>12040001</v>
      </c>
      <c r="D14" s="36" t="s">
        <v>237</v>
      </c>
      <c r="E14" s="34">
        <v>50508.01944500806</v>
      </c>
      <c r="F14" s="61">
        <f>IFERROR(VLOOKUP(C14,'export opale'!B:G,6,FALSE),"")</f>
        <v>51670.018295785994</v>
      </c>
      <c r="G14" s="34">
        <v>29047.813586097949</v>
      </c>
      <c r="H14" s="62">
        <f>IFERROR(VLOOKUP(C14,'export opale'!B:J,9,FALSE),"")</f>
        <v>27927.527113369764</v>
      </c>
      <c r="K14" s="34">
        <v>50355.245348043638</v>
      </c>
      <c r="L14" s="35">
        <v>50508.01944500806</v>
      </c>
      <c r="M14" s="34">
        <v>29047.813586097949</v>
      </c>
      <c r="N14" s="33">
        <v>29439.720909496213</v>
      </c>
    </row>
    <row r="15" spans="1:14" x14ac:dyDescent="0.25">
      <c r="A15" s="36" t="s">
        <v>148</v>
      </c>
      <c r="B15" s="36" t="s">
        <v>37</v>
      </c>
      <c r="C15" s="37">
        <v>12050011</v>
      </c>
      <c r="D15" s="36" t="s">
        <v>236</v>
      </c>
      <c r="E15" s="34">
        <v>45914.301235935534</v>
      </c>
      <c r="F15" s="61">
        <f>IFERROR(VLOOKUP(C15,'export opale'!B:G,6,FALSE),"")</f>
        <v>47100.486001873331</v>
      </c>
      <c r="G15" s="34">
        <v>29183.94035878967</v>
      </c>
      <c r="H15" s="62">
        <f>IFERROR(VLOOKUP(C15,'export opale'!B:J,9,FALSE),"")</f>
        <v>29396.903515073016</v>
      </c>
      <c r="K15" s="34">
        <v>45602.219398219742</v>
      </c>
      <c r="L15" s="35">
        <v>45914.301235935534</v>
      </c>
      <c r="M15" s="34">
        <v>29183.94035878967</v>
      </c>
      <c r="N15" s="33">
        <v>29436.06055411639</v>
      </c>
    </row>
    <row r="16" spans="1:14" x14ac:dyDescent="0.25">
      <c r="A16" s="36" t="s">
        <v>148</v>
      </c>
      <c r="B16" s="36" t="s">
        <v>37</v>
      </c>
      <c r="C16" s="37">
        <v>13010002</v>
      </c>
      <c r="D16" s="36" t="s">
        <v>235</v>
      </c>
      <c r="E16" s="34">
        <v>36620.017923820502</v>
      </c>
      <c r="F16" s="61">
        <f>IFERROR(VLOOKUP(C16,'export opale'!B:G,6,FALSE),"")</f>
        <v>45579.464093112954</v>
      </c>
      <c r="G16" s="34">
        <v>28456.858290436398</v>
      </c>
      <c r="H16" s="62">
        <f>IFERROR(VLOOKUP(C16,'export opale'!B:J,9,FALSE),"")</f>
        <v>37180.974100970147</v>
      </c>
      <c r="K16" s="34">
        <v>35807.155600897218</v>
      </c>
      <c r="L16" s="35">
        <v>36620.017923820502</v>
      </c>
      <c r="M16" s="34">
        <v>28456.858290436398</v>
      </c>
      <c r="N16" s="33">
        <v>28870.448828298417</v>
      </c>
    </row>
    <row r="17" spans="1:14" x14ac:dyDescent="0.25">
      <c r="A17" s="36" t="s">
        <v>148</v>
      </c>
      <c r="B17" s="36" t="s">
        <v>37</v>
      </c>
      <c r="C17" s="37">
        <v>13080021</v>
      </c>
      <c r="D17" s="36" t="s">
        <v>234</v>
      </c>
      <c r="E17" s="34">
        <v>37031.703850057616</v>
      </c>
      <c r="F17" s="61">
        <f>IFERROR(VLOOKUP(C17,'export opale'!B:G,6,FALSE),"")</f>
        <v>37637.724608188524</v>
      </c>
      <c r="G17" s="34">
        <v>30270.696226415093</v>
      </c>
      <c r="H17" s="62">
        <f>IFERROR(VLOOKUP(C17,'export opale'!B:J,9,FALSE),"")</f>
        <v>31289.625402041667</v>
      </c>
      <c r="K17" s="34">
        <v>35211.691613751398</v>
      </c>
      <c r="L17" s="35">
        <v>37031.703850057616</v>
      </c>
      <c r="M17" s="34">
        <v>30270.696226415093</v>
      </c>
      <c r="N17" s="33">
        <v>31286.525283481456</v>
      </c>
    </row>
    <row r="18" spans="1:14" x14ac:dyDescent="0.25">
      <c r="A18" s="36" t="s">
        <v>148</v>
      </c>
      <c r="B18" s="36" t="s">
        <v>37</v>
      </c>
      <c r="C18" s="37">
        <v>13090001</v>
      </c>
      <c r="D18" s="36" t="s">
        <v>233</v>
      </c>
      <c r="E18" s="34">
        <v>42303.937959183677</v>
      </c>
      <c r="F18" s="61">
        <f>IFERROR(VLOOKUP(C18,'export opale'!B:G,6,FALSE),"")</f>
        <v>29533.654999999999</v>
      </c>
      <c r="G18" s="34">
        <v>0</v>
      </c>
      <c r="H18" s="62">
        <f>IFERROR(VLOOKUP(C18,'export opale'!B:J,9,FALSE),"")</f>
        <v>0</v>
      </c>
      <c r="K18" s="34">
        <v>43170.16657142857</v>
      </c>
      <c r="L18" s="35">
        <v>42303.937959183677</v>
      </c>
      <c r="M18" s="34">
        <v>0</v>
      </c>
      <c r="N18" s="33">
        <v>0</v>
      </c>
    </row>
    <row r="19" spans="1:14" x14ac:dyDescent="0.25">
      <c r="A19" s="36" t="s">
        <v>148</v>
      </c>
      <c r="B19" s="36" t="s">
        <v>37</v>
      </c>
      <c r="C19" s="37">
        <v>14050001</v>
      </c>
      <c r="D19" s="36" t="s">
        <v>232</v>
      </c>
      <c r="E19" s="34">
        <v>995.86846601270815</v>
      </c>
      <c r="F19" s="61">
        <f>IFERROR(VLOOKUP(C19,'export opale'!B:G,6,FALSE),"")</f>
        <v>996.21405483298508</v>
      </c>
      <c r="G19" s="34">
        <v>1197.9377777777777</v>
      </c>
      <c r="H19" s="62">
        <f>IFERROR(VLOOKUP(C19,'export opale'!B:J,9,FALSE),"")</f>
        <v>928.10999972156696</v>
      </c>
      <c r="K19" s="34">
        <v>984.7767780058706</v>
      </c>
      <c r="L19" s="35">
        <v>995.86846601270815</v>
      </c>
      <c r="M19" s="34">
        <v>1197.9377777777777</v>
      </c>
      <c r="N19" s="33">
        <v>1349.6999999999998</v>
      </c>
    </row>
    <row r="20" spans="1:14" x14ac:dyDescent="0.25">
      <c r="A20" s="36" t="s">
        <v>148</v>
      </c>
      <c r="B20" s="36" t="s">
        <v>37</v>
      </c>
      <c r="C20" s="37">
        <v>22220301</v>
      </c>
      <c r="D20" s="36" t="s">
        <v>231</v>
      </c>
      <c r="E20" s="34">
        <v>72637.185415796877</v>
      </c>
      <c r="F20" s="61">
        <f>IFERROR(VLOOKUP(C20,'export opale'!B:G,6,FALSE),"")</f>
        <v>76105.833705227531</v>
      </c>
      <c r="G20" s="34">
        <v>0</v>
      </c>
      <c r="H20" s="62">
        <f>IFERROR(VLOOKUP(C20,'export opale'!B:J,9,FALSE),"")</f>
        <v>0</v>
      </c>
      <c r="K20" s="34">
        <v>72300.67719681075</v>
      </c>
      <c r="L20" s="35">
        <v>72637.185415796877</v>
      </c>
      <c r="M20" s="34">
        <v>0</v>
      </c>
      <c r="N20" s="33">
        <v>0</v>
      </c>
    </row>
    <row r="21" spans="1:14" x14ac:dyDescent="0.25">
      <c r="A21" s="36" t="s">
        <v>148</v>
      </c>
      <c r="B21" s="36" t="s">
        <v>37</v>
      </c>
      <c r="C21" s="37">
        <v>22230301</v>
      </c>
      <c r="D21" s="36" t="s">
        <v>230</v>
      </c>
      <c r="E21" s="34">
        <v>65493.517859260326</v>
      </c>
      <c r="F21" s="61">
        <f>IFERROR(VLOOKUP(C21,'export opale'!B:G,6,FALSE),"")</f>
        <v>67620.241595832791</v>
      </c>
      <c r="G21" s="34">
        <v>0</v>
      </c>
      <c r="H21" s="62">
        <f>IFERROR(VLOOKUP(C21,'export opale'!B:J,9,FALSE),"")</f>
        <v>0</v>
      </c>
      <c r="K21" s="34">
        <v>66108.672689929634</v>
      </c>
      <c r="L21" s="35">
        <v>65493.517859260326</v>
      </c>
      <c r="M21" s="34">
        <v>0</v>
      </c>
      <c r="N21" s="33">
        <v>0</v>
      </c>
    </row>
    <row r="22" spans="1:14" x14ac:dyDescent="0.25">
      <c r="A22" s="36" t="s">
        <v>148</v>
      </c>
      <c r="B22" s="36" t="s">
        <v>37</v>
      </c>
      <c r="C22" s="37">
        <v>22240201</v>
      </c>
      <c r="D22" s="36" t="s">
        <v>229</v>
      </c>
      <c r="E22" s="34">
        <v>48552.670297293182</v>
      </c>
      <c r="F22" s="61">
        <f>IFERROR(VLOOKUP(C22,'export opale'!B:G,6,FALSE),"")</f>
        <v>49556.75190402905</v>
      </c>
      <c r="G22" s="34">
        <v>29491.179140511831</v>
      </c>
      <c r="H22" s="62">
        <f>IFERROR(VLOOKUP(C22,'export opale'!B:J,9,FALSE),"")</f>
        <v>29531.890969421242</v>
      </c>
      <c r="K22" s="34">
        <v>47456.488337068411</v>
      </c>
      <c r="L22" s="35">
        <v>48552.670297293182</v>
      </c>
      <c r="M22" s="34">
        <v>29491.179140511831</v>
      </c>
      <c r="N22" s="33">
        <v>29354.319127849358</v>
      </c>
    </row>
    <row r="23" spans="1:14" x14ac:dyDescent="0.25">
      <c r="A23" s="36" t="s">
        <v>148</v>
      </c>
      <c r="B23" s="36" t="s">
        <v>37</v>
      </c>
      <c r="C23" s="37">
        <v>22240301</v>
      </c>
      <c r="D23" s="36" t="s">
        <v>228</v>
      </c>
      <c r="E23" s="34">
        <v>46030.266356790133</v>
      </c>
      <c r="F23" s="61">
        <f>IFERROR(VLOOKUP(C23,'export opale'!B:G,6,FALSE),"")</f>
        <v>46724.330522271877</v>
      </c>
      <c r="G23" s="34">
        <v>29603.388366548199</v>
      </c>
      <c r="H23" s="62">
        <f>IFERROR(VLOOKUP(C23,'export opale'!B:J,9,FALSE),"")</f>
        <v>29250.39048772653</v>
      </c>
      <c r="K23" s="34">
        <v>45791.995982949855</v>
      </c>
      <c r="L23" s="35">
        <v>46030.266356790133</v>
      </c>
      <c r="M23" s="34">
        <v>29603.388366548199</v>
      </c>
      <c r="N23" s="33">
        <v>29899.036384368199</v>
      </c>
    </row>
    <row r="24" spans="1:14" x14ac:dyDescent="0.25">
      <c r="A24" s="36" t="s">
        <v>148</v>
      </c>
      <c r="B24" s="36" t="s">
        <v>37</v>
      </c>
      <c r="C24" s="37">
        <v>22240401</v>
      </c>
      <c r="D24" s="36" t="s">
        <v>227</v>
      </c>
      <c r="E24" s="34">
        <v>42251.083128269704</v>
      </c>
      <c r="F24" s="61">
        <f>IFERROR(VLOOKUP(C24,'export opale'!B:G,6,FALSE),"")</f>
        <v>42572.040824308941</v>
      </c>
      <c r="G24" s="34">
        <v>26033.195435092726</v>
      </c>
      <c r="H24" s="62">
        <f>IFERROR(VLOOKUP(C24,'export opale'!B:J,9,FALSE),"")</f>
        <v>27137.410742067339</v>
      </c>
      <c r="K24" s="34">
        <v>42710.154415629935</v>
      </c>
      <c r="L24" s="35">
        <v>42251.083128269704</v>
      </c>
      <c r="M24" s="34">
        <v>26033.195435092726</v>
      </c>
      <c r="N24" s="33">
        <v>29475.590673575127</v>
      </c>
    </row>
    <row r="25" spans="1:14" x14ac:dyDescent="0.25">
      <c r="A25" s="36" t="s">
        <v>148</v>
      </c>
      <c r="B25" s="36" t="s">
        <v>37</v>
      </c>
      <c r="C25" s="37">
        <v>22240501</v>
      </c>
      <c r="D25" s="36" t="s">
        <v>226</v>
      </c>
      <c r="E25" s="34">
        <v>36799.69832558975</v>
      </c>
      <c r="F25" s="61">
        <f>IFERROR(VLOOKUP(C25,'export opale'!B:G,6,FALSE),"")</f>
        <v>34902.182883734451</v>
      </c>
      <c r="G25" s="34">
        <v>30740.544927536233</v>
      </c>
      <c r="H25" s="62">
        <f>IFERROR(VLOOKUP(C25,'export opale'!B:J,9,FALSE),"")</f>
        <v>29972.872727272726</v>
      </c>
      <c r="K25" s="34">
        <v>35977.249383883202</v>
      </c>
      <c r="L25" s="35">
        <v>36799.69832558975</v>
      </c>
      <c r="M25" s="34">
        <v>30740.544927536233</v>
      </c>
      <c r="N25" s="33">
        <v>36778.839999999997</v>
      </c>
    </row>
    <row r="26" spans="1:14" x14ac:dyDescent="0.25">
      <c r="A26" s="36" t="s">
        <v>148</v>
      </c>
      <c r="B26" s="36" t="s">
        <v>37</v>
      </c>
      <c r="C26" s="37">
        <v>22241001</v>
      </c>
      <c r="D26" s="36" t="s">
        <v>225</v>
      </c>
      <c r="E26" s="34">
        <v>39914.583539709005</v>
      </c>
      <c r="F26" s="61">
        <f>IFERROR(VLOOKUP(C26,'export opale'!B:G,6,FALSE),"")</f>
        <v>39864.488776617778</v>
      </c>
      <c r="G26" s="34">
        <v>30725.768508863399</v>
      </c>
      <c r="H26" s="62">
        <f>IFERROR(VLOOKUP(C26,'export opale'!B:J,9,FALSE),"")</f>
        <v>30476.615382576816</v>
      </c>
      <c r="K26" s="34">
        <v>38650.760520843403</v>
      </c>
      <c r="L26" s="35">
        <v>39914.583539709005</v>
      </c>
      <c r="M26" s="34">
        <v>30725.768508863399</v>
      </c>
      <c r="N26" s="33">
        <v>31404.81</v>
      </c>
    </row>
    <row r="27" spans="1:14" x14ac:dyDescent="0.25">
      <c r="A27" s="36" t="s">
        <v>148</v>
      </c>
      <c r="B27" s="36" t="s">
        <v>37</v>
      </c>
      <c r="C27" s="37">
        <v>32010201</v>
      </c>
      <c r="D27" s="36" t="s">
        <v>224</v>
      </c>
      <c r="E27" s="34">
        <v>81258.854274146768</v>
      </c>
      <c r="F27" s="61">
        <f>IFERROR(VLOOKUP(C27,'export opale'!B:G,6,FALSE),"")</f>
        <v>82422.571418423002</v>
      </c>
      <c r="G27" s="34">
        <v>61904.1</v>
      </c>
      <c r="H27" s="62">
        <f>IFERROR(VLOOKUP(C27,'export opale'!B:J,9,FALSE),"")</f>
        <v>66251.71428571429</v>
      </c>
      <c r="K27" s="34">
        <v>75541.684086766574</v>
      </c>
      <c r="L27" s="35">
        <v>81258.854274146768</v>
      </c>
      <c r="M27" s="34">
        <v>61904.1</v>
      </c>
      <c r="N27" s="33">
        <v>66553</v>
      </c>
    </row>
    <row r="28" spans="1:14" x14ac:dyDescent="0.25">
      <c r="A28" s="36" t="s">
        <v>148</v>
      </c>
      <c r="B28" s="36" t="s">
        <v>37</v>
      </c>
      <c r="C28" s="37">
        <v>32020202</v>
      </c>
      <c r="D28" s="36" t="s">
        <v>223</v>
      </c>
      <c r="E28" s="34">
        <v>64069.913901783824</v>
      </c>
      <c r="F28" s="61">
        <f>IFERROR(VLOOKUP(C28,'export opale'!B:G,6,FALSE),"")</f>
        <v>65951.593890753385</v>
      </c>
      <c r="G28" s="34">
        <v>0</v>
      </c>
      <c r="H28" s="62">
        <f>IFERROR(VLOOKUP(C28,'export opale'!B:J,9,FALSE),"")</f>
        <v>0</v>
      </c>
      <c r="K28" s="34">
        <v>62823.756472120309</v>
      </c>
      <c r="L28" s="35">
        <v>64069.913901783824</v>
      </c>
      <c r="M28" s="34">
        <v>0</v>
      </c>
      <c r="N28" s="33">
        <v>0</v>
      </c>
    </row>
    <row r="29" spans="1:14" x14ac:dyDescent="0.25">
      <c r="A29" s="36" t="s">
        <v>148</v>
      </c>
      <c r="B29" s="36" t="s">
        <v>37</v>
      </c>
      <c r="C29" s="37">
        <v>32030201</v>
      </c>
      <c r="D29" s="36" t="s">
        <v>222</v>
      </c>
      <c r="E29" s="34">
        <v>51582.438412070165</v>
      </c>
      <c r="F29" s="61">
        <f>IFERROR(VLOOKUP(C29,'export opale'!B:G,6,FALSE),"")</f>
        <v>52764.355790458882</v>
      </c>
      <c r="G29" s="34">
        <v>31347.38188654208</v>
      </c>
      <c r="H29" s="62">
        <f>IFERROR(VLOOKUP(C29,'export opale'!B:J,9,FALSE),"")</f>
        <v>26005.253096024106</v>
      </c>
      <c r="K29" s="34">
        <v>51853.79339352555</v>
      </c>
      <c r="L29" s="35">
        <v>51582.438412070165</v>
      </c>
      <c r="M29" s="34">
        <v>31347.38188654208</v>
      </c>
      <c r="N29" s="33">
        <v>31196.418735001815</v>
      </c>
    </row>
    <row r="30" spans="1:14" x14ac:dyDescent="0.25">
      <c r="A30" s="36" t="s">
        <v>148</v>
      </c>
      <c r="B30" s="36" t="s">
        <v>37</v>
      </c>
      <c r="C30" s="37">
        <v>32040201</v>
      </c>
      <c r="D30" s="36" t="s">
        <v>221</v>
      </c>
      <c r="E30" s="34">
        <v>78042.527551995969</v>
      </c>
      <c r="F30" s="61">
        <f>IFERROR(VLOOKUP(C30,'export opale'!B:G,6,FALSE),"")</f>
        <v>81216.376239275342</v>
      </c>
      <c r="G30" s="34">
        <v>47153.703296703301</v>
      </c>
      <c r="H30" s="62">
        <f>IFERROR(VLOOKUP(C30,'export opale'!B:J,9,FALSE),"")</f>
        <v>0</v>
      </c>
      <c r="K30" s="34">
        <v>75697.409775611333</v>
      </c>
      <c r="L30" s="35">
        <v>78042.527551995969</v>
      </c>
      <c r="M30" s="34">
        <v>47153.703296703301</v>
      </c>
      <c r="N30" s="33">
        <v>0</v>
      </c>
    </row>
    <row r="31" spans="1:14" x14ac:dyDescent="0.25">
      <c r="A31" s="36" t="s">
        <v>148</v>
      </c>
      <c r="B31" s="36" t="s">
        <v>37</v>
      </c>
      <c r="C31" s="37">
        <v>32050202</v>
      </c>
      <c r="D31" s="36" t="s">
        <v>220</v>
      </c>
      <c r="E31" s="34">
        <v>68596.670866755463</v>
      </c>
      <c r="F31" s="61">
        <f>IFERROR(VLOOKUP(C31,'export opale'!B:G,6,FALSE),"")</f>
        <v>70060.706588215922</v>
      </c>
      <c r="G31" s="34">
        <v>0</v>
      </c>
      <c r="H31" s="62">
        <f>IFERROR(VLOOKUP(C31,'export opale'!B:J,9,FALSE),"")</f>
        <v>0</v>
      </c>
      <c r="K31" s="34">
        <v>66655.200438836677</v>
      </c>
      <c r="L31" s="35">
        <v>68596.670866755463</v>
      </c>
      <c r="M31" s="34">
        <v>0</v>
      </c>
      <c r="N31" s="33">
        <v>0</v>
      </c>
    </row>
    <row r="32" spans="1:14" x14ac:dyDescent="0.25">
      <c r="A32" s="36" t="s">
        <v>148</v>
      </c>
      <c r="B32" s="36" t="s">
        <v>37</v>
      </c>
      <c r="C32" s="37">
        <v>32060201</v>
      </c>
      <c r="D32" s="36" t="s">
        <v>219</v>
      </c>
      <c r="E32" s="34">
        <v>57643.392200761045</v>
      </c>
      <c r="F32" s="61">
        <f>IFERROR(VLOOKUP(C32,'export opale'!B:G,6,FALSE),"")</f>
        <v>59744.186672443706</v>
      </c>
      <c r="G32" s="34">
        <v>51337.740095087167</v>
      </c>
      <c r="H32" s="62">
        <f>IFERROR(VLOOKUP(C32,'export opale'!B:J,9,FALSE),"")</f>
        <v>51737.055801261733</v>
      </c>
      <c r="K32" s="34">
        <v>57533.288087268134</v>
      </c>
      <c r="L32" s="35">
        <v>57643.392200761045</v>
      </c>
      <c r="M32" s="34">
        <v>51337.740095087167</v>
      </c>
      <c r="N32" s="33">
        <v>51066.514285714278</v>
      </c>
    </row>
    <row r="33" spans="1:14" x14ac:dyDescent="0.25">
      <c r="A33" s="36" t="s">
        <v>148</v>
      </c>
      <c r="B33" s="36" t="s">
        <v>37</v>
      </c>
      <c r="C33" s="37">
        <v>32070201</v>
      </c>
      <c r="D33" s="36" t="s">
        <v>218</v>
      </c>
      <c r="E33" s="34">
        <v>77495.867687371094</v>
      </c>
      <c r="F33" s="61">
        <f>IFERROR(VLOOKUP(C33,'export opale'!B:G,6,FALSE),"")</f>
        <v>79904.334135826386</v>
      </c>
      <c r="G33" s="34">
        <v>0</v>
      </c>
      <c r="H33" s="62">
        <f>IFERROR(VLOOKUP(C33,'export opale'!B:J,9,FALSE),"")</f>
        <v>0</v>
      </c>
      <c r="K33" s="34">
        <v>74492.464619389386</v>
      </c>
      <c r="L33" s="35">
        <v>77495.867687371094</v>
      </c>
      <c r="M33" s="34">
        <v>0</v>
      </c>
      <c r="N33" s="33">
        <v>0</v>
      </c>
    </row>
    <row r="34" spans="1:14" x14ac:dyDescent="0.25">
      <c r="A34" s="36" t="s">
        <v>148</v>
      </c>
      <c r="B34" s="36" t="s">
        <v>37</v>
      </c>
      <c r="C34" s="37">
        <v>32080202</v>
      </c>
      <c r="D34" s="36" t="s">
        <v>217</v>
      </c>
      <c r="E34" s="34">
        <v>65051.711130196316</v>
      </c>
      <c r="F34" s="61">
        <f>IFERROR(VLOOKUP(C34,'export opale'!B:G,6,FALSE),"")</f>
        <v>66194.119484205046</v>
      </c>
      <c r="G34" s="34">
        <v>0</v>
      </c>
      <c r="H34" s="62">
        <f>IFERROR(VLOOKUP(C34,'export opale'!B:J,9,FALSE),"")</f>
        <v>0</v>
      </c>
      <c r="K34" s="34">
        <v>63501.25938203327</v>
      </c>
      <c r="L34" s="35">
        <v>65051.711130196316</v>
      </c>
      <c r="M34" s="34">
        <v>0</v>
      </c>
      <c r="N34" s="33">
        <v>0</v>
      </c>
    </row>
    <row r="35" spans="1:14" x14ac:dyDescent="0.25">
      <c r="A35" s="36" t="s">
        <v>148</v>
      </c>
      <c r="B35" s="36" t="s">
        <v>37</v>
      </c>
      <c r="C35" s="37">
        <v>32090201</v>
      </c>
      <c r="D35" s="36" t="s">
        <v>216</v>
      </c>
      <c r="E35" s="34">
        <v>46256.710883752596</v>
      </c>
      <c r="F35" s="61">
        <f>IFERROR(VLOOKUP(C35,'export opale'!B:G,6,FALSE),"")</f>
        <v>47058.293851093862</v>
      </c>
      <c r="G35" s="34">
        <v>32113.342057513612</v>
      </c>
      <c r="H35" s="62">
        <f>IFERROR(VLOOKUP(C35,'export opale'!B:J,9,FALSE),"")</f>
        <v>33668.496143580051</v>
      </c>
      <c r="K35" s="34">
        <v>46816.831338211348</v>
      </c>
      <c r="L35" s="35">
        <v>46256.710883752596</v>
      </c>
      <c r="M35" s="34">
        <v>32113.342057513612</v>
      </c>
      <c r="N35" s="33">
        <v>32880.524507326933</v>
      </c>
    </row>
    <row r="36" spans="1:14" x14ac:dyDescent="0.25">
      <c r="A36" s="36" t="s">
        <v>148</v>
      </c>
      <c r="B36" s="36" t="s">
        <v>37</v>
      </c>
      <c r="C36" s="37">
        <v>32100201</v>
      </c>
      <c r="D36" s="36" t="s">
        <v>215</v>
      </c>
      <c r="E36" s="34">
        <v>81108.440187755099</v>
      </c>
      <c r="F36" s="61">
        <f>IFERROR(VLOOKUP(C36,'export opale'!B:G,6,FALSE),"")</f>
        <v>83700.68937145127</v>
      </c>
      <c r="G36" s="34">
        <v>57910.879999999997</v>
      </c>
      <c r="H36" s="62">
        <f>IFERROR(VLOOKUP(C36,'export opale'!B:J,9,FALSE),"")</f>
        <v>59379.641010415478</v>
      </c>
      <c r="K36" s="34">
        <v>77072.416447050098</v>
      </c>
      <c r="L36" s="35">
        <v>81108.440187755099</v>
      </c>
      <c r="M36" s="34">
        <v>57910.879999999997</v>
      </c>
      <c r="N36" s="33">
        <v>58015.19999999999</v>
      </c>
    </row>
    <row r="37" spans="1:14" x14ac:dyDescent="0.25">
      <c r="A37" s="36" t="s">
        <v>148</v>
      </c>
      <c r="B37" s="36" t="s">
        <v>37</v>
      </c>
      <c r="C37" s="37">
        <v>32110202</v>
      </c>
      <c r="D37" s="36" t="s">
        <v>214</v>
      </c>
      <c r="E37" s="34">
        <v>64762.065856870744</v>
      </c>
      <c r="F37" s="61">
        <f>IFERROR(VLOOKUP(C37,'export opale'!B:G,6,FALSE),"")</f>
        <v>66692.856416845112</v>
      </c>
      <c r="G37" s="34">
        <v>42989.78</v>
      </c>
      <c r="H37" s="62">
        <f>IFERROR(VLOOKUP(C37,'export opale'!B:J,9,FALSE),"")</f>
        <v>0</v>
      </c>
      <c r="K37" s="34">
        <v>63039.914603268604</v>
      </c>
      <c r="L37" s="35">
        <v>64762.065856870744</v>
      </c>
      <c r="M37" s="34">
        <v>42989.78</v>
      </c>
      <c r="N37" s="33">
        <v>0</v>
      </c>
    </row>
    <row r="38" spans="1:14" x14ac:dyDescent="0.25">
      <c r="A38" s="36" t="s">
        <v>148</v>
      </c>
      <c r="B38" s="36" t="s">
        <v>37</v>
      </c>
      <c r="C38" s="37">
        <v>32120201</v>
      </c>
      <c r="D38" s="36" t="s">
        <v>213</v>
      </c>
      <c r="E38" s="34">
        <v>48863.715571725916</v>
      </c>
      <c r="F38" s="61">
        <f>IFERROR(VLOOKUP(C38,'export opale'!B:G,6,FALSE),"")</f>
        <v>50077.836915418171</v>
      </c>
      <c r="G38" s="34">
        <v>32517.278171201393</v>
      </c>
      <c r="H38" s="62">
        <f>IFERROR(VLOOKUP(C38,'export opale'!B:J,9,FALSE),"")</f>
        <v>32336.62921134011</v>
      </c>
      <c r="K38" s="34">
        <v>49266.023882059046</v>
      </c>
      <c r="L38" s="35">
        <v>48863.715571725916</v>
      </c>
      <c r="M38" s="34">
        <v>32517.278171201393</v>
      </c>
      <c r="N38" s="33">
        <v>31954.084638005879</v>
      </c>
    </row>
    <row r="39" spans="1:14" x14ac:dyDescent="0.25">
      <c r="A39" s="36" t="s">
        <v>148</v>
      </c>
      <c r="B39" s="36" t="s">
        <v>37</v>
      </c>
      <c r="C39" s="37">
        <v>32130201</v>
      </c>
      <c r="D39" s="36" t="s">
        <v>212</v>
      </c>
      <c r="E39" s="34">
        <v>79989.726367346928</v>
      </c>
      <c r="F39" s="61" t="str">
        <f>IFERROR(VLOOKUP(C39,'export opale'!B:G,6,FALSE),"")</f>
        <v/>
      </c>
      <c r="G39" s="34">
        <v>0</v>
      </c>
      <c r="H39" s="62" t="str">
        <f>IFERROR(VLOOKUP(C39,'export opale'!B:J,9,FALSE),"")</f>
        <v/>
      </c>
      <c r="K39" s="34">
        <v>73869.417306122457</v>
      </c>
      <c r="L39" s="35">
        <v>79989.726367346928</v>
      </c>
      <c r="M39" s="34">
        <v>0</v>
      </c>
      <c r="N39" s="33">
        <v>0</v>
      </c>
    </row>
    <row r="40" spans="1:14" x14ac:dyDescent="0.25">
      <c r="A40" s="36" t="s">
        <v>148</v>
      </c>
      <c r="B40" s="36" t="s">
        <v>37</v>
      </c>
      <c r="C40" s="37">
        <v>32130212</v>
      </c>
      <c r="D40" s="36" t="s">
        <v>211</v>
      </c>
      <c r="E40" s="34">
        <v>56527.683820408165</v>
      </c>
      <c r="F40" s="61">
        <f>IFERROR(VLOOKUP(C40,'export opale'!B:G,6,FALSE),"")</f>
        <v>57192.558939710456</v>
      </c>
      <c r="G40" s="34">
        <v>0</v>
      </c>
      <c r="H40" s="62">
        <f>IFERROR(VLOOKUP(C40,'export opale'!B:J,9,FALSE),"")</f>
        <v>0</v>
      </c>
      <c r="K40" s="34">
        <v>52586.211756734694</v>
      </c>
      <c r="L40" s="35">
        <v>56527.683820408165</v>
      </c>
      <c r="M40" s="34">
        <v>0</v>
      </c>
      <c r="N40" s="33">
        <v>0</v>
      </c>
    </row>
    <row r="41" spans="1:14" x14ac:dyDescent="0.25">
      <c r="A41" s="36" t="s">
        <v>148</v>
      </c>
      <c r="B41" s="36" t="s">
        <v>37</v>
      </c>
      <c r="C41" s="37">
        <v>32140201</v>
      </c>
      <c r="D41" s="36" t="s">
        <v>210</v>
      </c>
      <c r="E41" s="34">
        <v>39218.091257562839</v>
      </c>
      <c r="F41" s="61">
        <f>IFERROR(VLOOKUP(C41,'export opale'!B:G,6,FALSE),"")</f>
        <v>40288.195121863479</v>
      </c>
      <c r="G41" s="34">
        <v>29426.84224480778</v>
      </c>
      <c r="H41" s="62">
        <f>IFERROR(VLOOKUP(C41,'export opale'!B:J,9,FALSE),"")</f>
        <v>24895.294307175012</v>
      </c>
      <c r="K41" s="34">
        <v>38958.489836622357</v>
      </c>
      <c r="L41" s="35">
        <v>39218.091257562839</v>
      </c>
      <c r="M41" s="34">
        <v>29426.84224480778</v>
      </c>
      <c r="N41" s="33">
        <v>30154.47515923567</v>
      </c>
    </row>
    <row r="42" spans="1:14" x14ac:dyDescent="0.25">
      <c r="A42" s="36" t="s">
        <v>148</v>
      </c>
      <c r="B42" s="36" t="s">
        <v>37</v>
      </c>
      <c r="C42" s="37">
        <v>32145201</v>
      </c>
      <c r="D42" s="36" t="s">
        <v>209</v>
      </c>
      <c r="E42" s="34">
        <v>80117.545020408157</v>
      </c>
      <c r="F42" s="61">
        <f>IFERROR(VLOOKUP(C42,'export opale'!B:G,6,FALSE),"")</f>
        <v>77420.819984515838</v>
      </c>
      <c r="G42" s="34">
        <v>0</v>
      </c>
      <c r="H42" s="62">
        <f>IFERROR(VLOOKUP(C42,'export opale'!B:J,9,FALSE),"")</f>
        <v>0</v>
      </c>
      <c r="K42" s="34">
        <v>74162.4292555102</v>
      </c>
      <c r="L42" s="35">
        <v>80117.545020408157</v>
      </c>
      <c r="M42" s="34">
        <v>0</v>
      </c>
      <c r="N42" s="33">
        <v>0</v>
      </c>
    </row>
    <row r="43" spans="1:14" x14ac:dyDescent="0.25">
      <c r="A43" s="36" t="s">
        <v>148</v>
      </c>
      <c r="B43" s="36" t="s">
        <v>37</v>
      </c>
      <c r="C43" s="37">
        <v>32145212</v>
      </c>
      <c r="D43" s="36" t="s">
        <v>208</v>
      </c>
      <c r="E43" s="34">
        <v>70983.16751020409</v>
      </c>
      <c r="F43" s="61">
        <f>IFERROR(VLOOKUP(C43,'export opale'!B:G,6,FALSE),"")</f>
        <v>63925.195705102698</v>
      </c>
      <c r="G43" s="34">
        <v>0</v>
      </c>
      <c r="H43" s="62">
        <f>IFERROR(VLOOKUP(C43,'export opale'!B:J,9,FALSE),"")</f>
        <v>0</v>
      </c>
      <c r="K43" s="34">
        <v>68989.897510204086</v>
      </c>
      <c r="L43" s="35">
        <v>70983.16751020409</v>
      </c>
      <c r="M43" s="34">
        <v>0</v>
      </c>
      <c r="N43" s="33">
        <v>0</v>
      </c>
    </row>
    <row r="44" spans="1:14" x14ac:dyDescent="0.25">
      <c r="A44" s="36" t="s">
        <v>148</v>
      </c>
      <c r="B44" s="36" t="s">
        <v>37</v>
      </c>
      <c r="C44" s="37">
        <v>32150201</v>
      </c>
      <c r="D44" s="36" t="s">
        <v>207</v>
      </c>
      <c r="E44" s="34">
        <v>42971.167595620747</v>
      </c>
      <c r="F44" s="61">
        <f>IFERROR(VLOOKUP(C44,'export opale'!B:G,6,FALSE),"")</f>
        <v>43865.078754206021</v>
      </c>
      <c r="G44" s="34">
        <v>30633.992954202313</v>
      </c>
      <c r="H44" s="62">
        <f>IFERROR(VLOOKUP(C44,'export opale'!B:J,9,FALSE),"")</f>
        <v>31017.511949990272</v>
      </c>
      <c r="K44" s="34">
        <v>41513.217566343061</v>
      </c>
      <c r="L44" s="35">
        <v>42971.167595620747</v>
      </c>
      <c r="M44" s="34">
        <v>30633.992954202313</v>
      </c>
      <c r="N44" s="33">
        <v>29287.030008826128</v>
      </c>
    </row>
    <row r="45" spans="1:14" x14ac:dyDescent="0.25">
      <c r="A45" s="36" t="s">
        <v>148</v>
      </c>
      <c r="B45" s="36" t="s">
        <v>37</v>
      </c>
      <c r="C45" s="37">
        <v>32160201</v>
      </c>
      <c r="D45" s="36" t="s">
        <v>206</v>
      </c>
      <c r="E45" s="34">
        <v>48816.471077402603</v>
      </c>
      <c r="F45" s="61">
        <f>IFERROR(VLOOKUP(C45,'export opale'!B:G,6,FALSE),"")</f>
        <v>50744.423617140805</v>
      </c>
      <c r="G45" s="34">
        <v>31723.470383020689</v>
      </c>
      <c r="H45" s="62">
        <f>IFERROR(VLOOKUP(C45,'export opale'!B:J,9,FALSE),"")</f>
        <v>27076.326372324438</v>
      </c>
      <c r="K45" s="34">
        <v>48062.876199944629</v>
      </c>
      <c r="L45" s="35">
        <v>48816.471077402603</v>
      </c>
      <c r="M45" s="34">
        <v>31723.470383020689</v>
      </c>
      <c r="N45" s="33">
        <v>31805.817295747733</v>
      </c>
    </row>
    <row r="46" spans="1:14" x14ac:dyDescent="0.25">
      <c r="A46" s="36" t="s">
        <v>148</v>
      </c>
      <c r="B46" s="36" t="s">
        <v>37</v>
      </c>
      <c r="C46" s="37">
        <v>32163101</v>
      </c>
      <c r="D46" s="36" t="s">
        <v>205</v>
      </c>
      <c r="E46" s="34">
        <v>61819.584407346934</v>
      </c>
      <c r="F46" s="61">
        <f>IFERROR(VLOOKUP(C46,'export opale'!B:G,6,FALSE),"")</f>
        <v>62163.226664594556</v>
      </c>
      <c r="G46" s="34">
        <v>0</v>
      </c>
      <c r="H46" s="62">
        <f>IFERROR(VLOOKUP(C46,'export opale'!B:J,9,FALSE),"")</f>
        <v>0</v>
      </c>
      <c r="K46" s="34">
        <v>62108.04</v>
      </c>
      <c r="L46" s="35">
        <v>61819.584407346934</v>
      </c>
      <c r="M46" s="34">
        <v>0</v>
      </c>
      <c r="N46" s="33">
        <v>0</v>
      </c>
    </row>
    <row r="47" spans="1:14" x14ac:dyDescent="0.25">
      <c r="A47" s="36" t="s">
        <v>148</v>
      </c>
      <c r="B47" s="36" t="s">
        <v>37</v>
      </c>
      <c r="C47" s="37">
        <v>32163201</v>
      </c>
      <c r="D47" s="36" t="s">
        <v>204</v>
      </c>
      <c r="E47" s="34">
        <v>44165.01410007188</v>
      </c>
      <c r="F47" s="61">
        <f>IFERROR(VLOOKUP(C47,'export opale'!B:G,6,FALSE),"")</f>
        <v>43390.950729266406</v>
      </c>
      <c r="G47" s="34">
        <v>45921.066666666666</v>
      </c>
      <c r="H47" s="62">
        <f>IFERROR(VLOOKUP(C47,'export opale'!B:J,9,FALSE),"")</f>
        <v>40573.881814493288</v>
      </c>
      <c r="K47" s="34">
        <v>44387.326333785917</v>
      </c>
      <c r="L47" s="35">
        <v>44165.01410007188</v>
      </c>
      <c r="M47" s="34">
        <v>45921.066666666666</v>
      </c>
      <c r="N47" s="33">
        <v>33300.255737704916</v>
      </c>
    </row>
    <row r="48" spans="1:14" x14ac:dyDescent="0.25">
      <c r="A48" s="36" t="s">
        <v>148</v>
      </c>
      <c r="B48" s="36" t="s">
        <v>37</v>
      </c>
      <c r="C48" s="37">
        <v>32165101</v>
      </c>
      <c r="D48" s="36" t="s">
        <v>203</v>
      </c>
      <c r="E48" s="34">
        <v>79018.005306122446</v>
      </c>
      <c r="F48" s="61">
        <f>IFERROR(VLOOKUP(C48,'export opale'!B:G,6,FALSE),"")</f>
        <v>85183.440001793337</v>
      </c>
      <c r="G48" s="34">
        <v>0</v>
      </c>
      <c r="H48" s="62">
        <f>IFERROR(VLOOKUP(C48,'export opale'!B:J,9,FALSE),"")</f>
        <v>0</v>
      </c>
      <c r="K48" s="34">
        <v>74908.684693877542</v>
      </c>
      <c r="L48" s="35">
        <v>79018.005306122446</v>
      </c>
      <c r="M48" s="34">
        <v>0</v>
      </c>
      <c r="N48" s="33">
        <v>0</v>
      </c>
    </row>
    <row r="49" spans="1:14" x14ac:dyDescent="0.25">
      <c r="A49" s="36" t="s">
        <v>148</v>
      </c>
      <c r="B49" s="36" t="s">
        <v>37</v>
      </c>
      <c r="C49" s="37">
        <v>32165202</v>
      </c>
      <c r="D49" s="36" t="s">
        <v>202</v>
      </c>
      <c r="E49" s="34">
        <v>59517.841095307362</v>
      </c>
      <c r="F49" s="61">
        <f>IFERROR(VLOOKUP(C49,'export opale'!B:G,6,FALSE),"")</f>
        <v>63549.588583158671</v>
      </c>
      <c r="G49" s="34">
        <v>0</v>
      </c>
      <c r="H49" s="62">
        <f>IFERROR(VLOOKUP(C49,'export opale'!B:J,9,FALSE),"")</f>
        <v>0</v>
      </c>
      <c r="K49" s="34">
        <v>58886.580564131786</v>
      </c>
      <c r="L49" s="35">
        <v>59517.841095307362</v>
      </c>
      <c r="M49" s="34">
        <v>0</v>
      </c>
      <c r="N49" s="33">
        <v>0</v>
      </c>
    </row>
    <row r="50" spans="1:14" x14ac:dyDescent="0.25">
      <c r="A50" s="36" t="s">
        <v>148</v>
      </c>
      <c r="B50" s="36" t="s">
        <v>37</v>
      </c>
      <c r="C50" s="37">
        <v>32166201</v>
      </c>
      <c r="D50" s="36" t="s">
        <v>201</v>
      </c>
      <c r="E50" s="34">
        <v>45309.714519385714</v>
      </c>
      <c r="F50" s="61">
        <f>IFERROR(VLOOKUP(C50,'export opale'!B:G,6,FALSE),"")</f>
        <v>47469.63294071456</v>
      </c>
      <c r="G50" s="34">
        <v>29711.770710245128</v>
      </c>
      <c r="H50" s="62">
        <f>IFERROR(VLOOKUP(C50,'export opale'!B:J,9,FALSE),"")</f>
        <v>30896.849909543689</v>
      </c>
      <c r="K50" s="34">
        <v>45085.166293010574</v>
      </c>
      <c r="L50" s="35">
        <v>45309.714519385714</v>
      </c>
      <c r="M50" s="34">
        <v>29711.770710245128</v>
      </c>
      <c r="N50" s="33">
        <v>29689.622093023259</v>
      </c>
    </row>
    <row r="51" spans="1:14" x14ac:dyDescent="0.25">
      <c r="A51" s="36" t="s">
        <v>148</v>
      </c>
      <c r="B51" s="36" t="s">
        <v>37</v>
      </c>
      <c r="C51" s="37">
        <v>32168202</v>
      </c>
      <c r="D51" s="36" t="s">
        <v>200</v>
      </c>
      <c r="E51" s="34">
        <v>56580.237126530614</v>
      </c>
      <c r="F51" s="61">
        <f>IFERROR(VLOOKUP(C51,'export opale'!B:G,6,FALSE),"")</f>
        <v>72046.559999999998</v>
      </c>
      <c r="G51" s="34">
        <v>0</v>
      </c>
      <c r="H51" s="62">
        <f>IFERROR(VLOOKUP(C51,'export opale'!B:J,9,FALSE),"")</f>
        <v>0</v>
      </c>
      <c r="K51" s="34">
        <v>55701.63383836735</v>
      </c>
      <c r="L51" s="35">
        <v>56580.237126530614</v>
      </c>
      <c r="M51" s="34">
        <v>0</v>
      </c>
      <c r="N51" s="33">
        <v>0</v>
      </c>
    </row>
    <row r="52" spans="1:14" x14ac:dyDescent="0.25">
      <c r="A52" s="36" t="s">
        <v>148</v>
      </c>
      <c r="B52" s="36" t="s">
        <v>37</v>
      </c>
      <c r="C52" s="37">
        <v>32169201</v>
      </c>
      <c r="D52" s="36" t="s">
        <v>199</v>
      </c>
      <c r="E52" s="34">
        <v>44728.593155268354</v>
      </c>
      <c r="F52" s="61">
        <f>IFERROR(VLOOKUP(C52,'export opale'!B:G,6,FALSE),"")</f>
        <v>46026.493400256302</v>
      </c>
      <c r="G52" s="34">
        <v>28741.248247879012</v>
      </c>
      <c r="H52" s="62">
        <f>IFERROR(VLOOKUP(C52,'export opale'!B:J,9,FALSE),"")</f>
        <v>30188.377196224803</v>
      </c>
      <c r="K52" s="34">
        <v>44460.751280721197</v>
      </c>
      <c r="L52" s="35">
        <v>44728.593155268354</v>
      </c>
      <c r="M52" s="34">
        <v>28741.248247879012</v>
      </c>
      <c r="N52" s="33">
        <v>29407.765124555161</v>
      </c>
    </row>
    <row r="53" spans="1:14" x14ac:dyDescent="0.25">
      <c r="A53" s="36" t="s">
        <v>148</v>
      </c>
      <c r="B53" s="36" t="s">
        <v>37</v>
      </c>
      <c r="C53" s="37">
        <v>32170201</v>
      </c>
      <c r="D53" s="36" t="s">
        <v>198</v>
      </c>
      <c r="E53" s="34">
        <v>83278.033509931978</v>
      </c>
      <c r="F53" s="61">
        <f>IFERROR(VLOOKUP(C53,'export opale'!B:G,6,FALSE),"")</f>
        <v>87703.526828983086</v>
      </c>
      <c r="G53" s="34">
        <v>0</v>
      </c>
      <c r="H53" s="62">
        <f>IFERROR(VLOOKUP(C53,'export opale'!B:J,9,FALSE),"")</f>
        <v>0</v>
      </c>
      <c r="K53" s="34">
        <v>79084.751810790825</v>
      </c>
      <c r="L53" s="35">
        <v>83278.033509931978</v>
      </c>
      <c r="M53" s="34">
        <v>0</v>
      </c>
      <c r="N53" s="33">
        <v>0</v>
      </c>
    </row>
    <row r="54" spans="1:14" x14ac:dyDescent="0.25">
      <c r="A54" s="36" t="s">
        <v>148</v>
      </c>
      <c r="B54" s="36" t="s">
        <v>37</v>
      </c>
      <c r="C54" s="37">
        <v>32180202</v>
      </c>
      <c r="D54" s="36" t="s">
        <v>197</v>
      </c>
      <c r="E54" s="34">
        <v>73065.023813598164</v>
      </c>
      <c r="F54" s="61">
        <f>IFERROR(VLOOKUP(C54,'export opale'!B:G,6,FALSE),"")</f>
        <v>75399.554974653467</v>
      </c>
      <c r="G54" s="34">
        <v>55920</v>
      </c>
      <c r="H54" s="62">
        <f>IFERROR(VLOOKUP(C54,'export opale'!B:J,9,FALSE),"")</f>
        <v>0</v>
      </c>
      <c r="K54" s="34">
        <v>71866.165519165792</v>
      </c>
      <c r="L54" s="35">
        <v>73065.023813598164</v>
      </c>
      <c r="M54" s="34">
        <v>55920</v>
      </c>
      <c r="N54" s="33">
        <v>0</v>
      </c>
    </row>
    <row r="55" spans="1:14" x14ac:dyDescent="0.25">
      <c r="A55" s="36" t="s">
        <v>148</v>
      </c>
      <c r="B55" s="36" t="s">
        <v>37</v>
      </c>
      <c r="C55" s="37">
        <v>32190201</v>
      </c>
      <c r="D55" s="36" t="s">
        <v>196</v>
      </c>
      <c r="E55" s="34">
        <v>62094.140778995141</v>
      </c>
      <c r="F55" s="61">
        <f>IFERROR(VLOOKUP(C55,'export opale'!B:G,6,FALSE),"")</f>
        <v>63720.065733832998</v>
      </c>
      <c r="G55" s="34">
        <v>0</v>
      </c>
      <c r="H55" s="62">
        <f>IFERROR(VLOOKUP(C55,'export opale'!B:J,9,FALSE),"")</f>
        <v>39593.986577181211</v>
      </c>
      <c r="K55" s="34">
        <v>60985.730526240644</v>
      </c>
      <c r="L55" s="35">
        <v>62094.140778995141</v>
      </c>
      <c r="M55" s="34">
        <v>0</v>
      </c>
      <c r="N55" s="33">
        <v>46576.71428571429</v>
      </c>
    </row>
    <row r="56" spans="1:14" x14ac:dyDescent="0.25">
      <c r="A56" s="36" t="s">
        <v>148</v>
      </c>
      <c r="B56" s="36" t="s">
        <v>37</v>
      </c>
      <c r="C56" s="37">
        <v>32192201</v>
      </c>
      <c r="D56" s="36" t="s">
        <v>195</v>
      </c>
      <c r="E56" s="34">
        <v>80943.138061656675</v>
      </c>
      <c r="F56" s="61">
        <f>IFERROR(VLOOKUP(C56,'export opale'!B:G,6,FALSE),"")</f>
        <v>83107.355021316558</v>
      </c>
      <c r="G56" s="34">
        <v>0</v>
      </c>
      <c r="H56" s="62">
        <f>IFERROR(VLOOKUP(C56,'export opale'!B:J,9,FALSE),"")</f>
        <v>0</v>
      </c>
      <c r="K56" s="34">
        <v>73675.57859728027</v>
      </c>
      <c r="L56" s="35">
        <v>80943.138061656675</v>
      </c>
      <c r="M56" s="34">
        <v>0</v>
      </c>
      <c r="N56" s="33">
        <v>0</v>
      </c>
    </row>
    <row r="57" spans="1:14" x14ac:dyDescent="0.25">
      <c r="A57" s="36" t="s">
        <v>148</v>
      </c>
      <c r="B57" s="36" t="s">
        <v>37</v>
      </c>
      <c r="C57" s="37">
        <v>32193202</v>
      </c>
      <c r="D57" s="36" t="s">
        <v>194</v>
      </c>
      <c r="E57" s="34">
        <v>68580.189045479405</v>
      </c>
      <c r="F57" s="61">
        <f>IFERROR(VLOOKUP(C57,'export opale'!B:G,6,FALSE),"")</f>
        <v>70169.949520899012</v>
      </c>
      <c r="G57" s="34">
        <v>0</v>
      </c>
      <c r="H57" s="62">
        <f>IFERROR(VLOOKUP(C57,'export opale'!B:J,9,FALSE),"")</f>
        <v>0</v>
      </c>
      <c r="K57" s="34">
        <v>67004.56558202795</v>
      </c>
      <c r="L57" s="35">
        <v>68580.189045479405</v>
      </c>
      <c r="M57" s="34">
        <v>0</v>
      </c>
      <c r="N57" s="33">
        <v>0</v>
      </c>
    </row>
    <row r="58" spans="1:14" x14ac:dyDescent="0.25">
      <c r="A58" s="36" t="s">
        <v>148</v>
      </c>
      <c r="B58" s="36" t="s">
        <v>37</v>
      </c>
      <c r="C58" s="37">
        <v>32200201</v>
      </c>
      <c r="D58" s="36" t="s">
        <v>193</v>
      </c>
      <c r="E58" s="34">
        <v>50981.54187446228</v>
      </c>
      <c r="F58" s="61">
        <f>IFERROR(VLOOKUP(C58,'export opale'!B:G,6,FALSE),"")</f>
        <v>52925.400158239347</v>
      </c>
      <c r="G58" s="34">
        <v>36710.814932486093</v>
      </c>
      <c r="H58" s="62">
        <f>IFERROR(VLOOKUP(C58,'export opale'!B:J,9,FALSE),"")</f>
        <v>37315.066601850202</v>
      </c>
      <c r="K58" s="34">
        <v>50667.062500061918</v>
      </c>
      <c r="L58" s="35">
        <v>50981.54187446228</v>
      </c>
      <c r="M58" s="34">
        <v>36710.814932486093</v>
      </c>
      <c r="N58" s="33">
        <v>36166.44</v>
      </c>
    </row>
    <row r="59" spans="1:14" x14ac:dyDescent="0.25">
      <c r="A59" s="36" t="s">
        <v>148</v>
      </c>
      <c r="B59" s="36" t="s">
        <v>37</v>
      </c>
      <c r="C59" s="37">
        <v>32220201</v>
      </c>
      <c r="D59" s="36" t="s">
        <v>192</v>
      </c>
      <c r="E59" s="34">
        <v>45164.325060469077</v>
      </c>
      <c r="F59" s="61">
        <f>IFERROR(VLOOKUP(C59,'export opale'!B:G,6,FALSE),"")</f>
        <v>46542.91141688131</v>
      </c>
      <c r="G59" s="34">
        <v>29727.340111493028</v>
      </c>
      <c r="H59" s="62">
        <f>IFERROR(VLOOKUP(C59,'export opale'!B:J,9,FALSE),"")</f>
        <v>29969.835894704389</v>
      </c>
      <c r="K59" s="34">
        <v>45094.178955772702</v>
      </c>
      <c r="L59" s="35">
        <v>45164.325060469077</v>
      </c>
      <c r="M59" s="34">
        <v>29727.340111493028</v>
      </c>
      <c r="N59" s="33">
        <v>29472.599687741968</v>
      </c>
    </row>
    <row r="60" spans="1:14" x14ac:dyDescent="0.25">
      <c r="A60" s="36" t="s">
        <v>148</v>
      </c>
      <c r="B60" s="36" t="s">
        <v>37</v>
      </c>
      <c r="C60" s="37">
        <v>32220202</v>
      </c>
      <c r="D60" s="36" t="s">
        <v>191</v>
      </c>
      <c r="E60" s="34">
        <v>60820.003040586074</v>
      </c>
      <c r="F60" s="61">
        <f>IFERROR(VLOOKUP(C60,'export opale'!B:G,6,FALSE),"")</f>
        <v>61839.383050813864</v>
      </c>
      <c r="G60" s="34">
        <v>0</v>
      </c>
      <c r="H60" s="62">
        <f>IFERROR(VLOOKUP(C60,'export opale'!B:J,9,FALSE),"")</f>
        <v>0</v>
      </c>
      <c r="K60" s="34">
        <v>61712.554213728516</v>
      </c>
      <c r="L60" s="35">
        <v>60820.003040586074</v>
      </c>
      <c r="M60" s="34">
        <v>0</v>
      </c>
      <c r="N60" s="33">
        <v>0</v>
      </c>
    </row>
    <row r="61" spans="1:14" x14ac:dyDescent="0.25">
      <c r="A61" s="36" t="s">
        <v>148</v>
      </c>
      <c r="B61" s="36" t="s">
        <v>37</v>
      </c>
      <c r="C61" s="37">
        <v>32220203</v>
      </c>
      <c r="D61" s="36" t="s">
        <v>190</v>
      </c>
      <c r="E61" s="34">
        <v>73514.654678857143</v>
      </c>
      <c r="F61" s="61">
        <f>IFERROR(VLOOKUP(C61,'export opale'!B:G,6,FALSE),"")</f>
        <v>76607.520333221692</v>
      </c>
      <c r="G61" s="34">
        <v>0</v>
      </c>
      <c r="H61" s="62">
        <f>IFERROR(VLOOKUP(C61,'export opale'!B:J,9,FALSE),"")</f>
        <v>0</v>
      </c>
      <c r="K61" s="34">
        <v>72420.237442099125</v>
      </c>
      <c r="L61" s="35">
        <v>73514.654678857143</v>
      </c>
      <c r="M61" s="34">
        <v>0</v>
      </c>
      <c r="N61" s="33">
        <v>0</v>
      </c>
    </row>
    <row r="62" spans="1:14" x14ac:dyDescent="0.25">
      <c r="A62" s="36" t="s">
        <v>148</v>
      </c>
      <c r="B62" s="36" t="s">
        <v>37</v>
      </c>
      <c r="C62" s="37">
        <v>32250201</v>
      </c>
      <c r="D62" s="36" t="s">
        <v>189</v>
      </c>
      <c r="E62" s="34">
        <v>80011.037664829433</v>
      </c>
      <c r="F62" s="61">
        <f>IFERROR(VLOOKUP(C62,'export opale'!B:G,6,FALSE),"")</f>
        <v>82105.5059874094</v>
      </c>
      <c r="G62" s="34">
        <v>0</v>
      </c>
      <c r="H62" s="62">
        <f>IFERROR(VLOOKUP(C62,'export opale'!B:J,9,FALSE),"")</f>
        <v>0</v>
      </c>
      <c r="K62" s="34">
        <v>74765.261540856038</v>
      </c>
      <c r="L62" s="35">
        <v>80011.037664829433</v>
      </c>
      <c r="M62" s="34">
        <v>0</v>
      </c>
      <c r="N62" s="33">
        <v>0</v>
      </c>
    </row>
    <row r="63" spans="1:14" x14ac:dyDescent="0.25">
      <c r="A63" s="36" t="s">
        <v>148</v>
      </c>
      <c r="B63" s="36" t="s">
        <v>37</v>
      </c>
      <c r="C63" s="37">
        <v>32250212</v>
      </c>
      <c r="D63" s="36" t="s">
        <v>188</v>
      </c>
      <c r="E63" s="34">
        <v>67042.192679771892</v>
      </c>
      <c r="F63" s="61">
        <f>IFERROR(VLOOKUP(C63,'export opale'!B:G,6,FALSE),"")</f>
        <v>66829.596325240142</v>
      </c>
      <c r="G63" s="34">
        <v>0</v>
      </c>
      <c r="H63" s="62">
        <f>IFERROR(VLOOKUP(C63,'export opale'!B:J,9,FALSE),"")</f>
        <v>0</v>
      </c>
      <c r="K63" s="34">
        <v>63718.110444230049</v>
      </c>
      <c r="L63" s="35">
        <v>67042.192679771892</v>
      </c>
      <c r="M63" s="34">
        <v>0</v>
      </c>
      <c r="N63" s="33">
        <v>0</v>
      </c>
    </row>
    <row r="64" spans="1:14" x14ac:dyDescent="0.25">
      <c r="A64" s="36" t="s">
        <v>148</v>
      </c>
      <c r="B64" s="36" t="s">
        <v>37</v>
      </c>
      <c r="C64" s="37">
        <v>32260201</v>
      </c>
      <c r="D64" s="36" t="s">
        <v>187</v>
      </c>
      <c r="E64" s="34">
        <v>49707.668873848917</v>
      </c>
      <c r="F64" s="61">
        <f>IFERROR(VLOOKUP(C64,'export opale'!B:G,6,FALSE),"")</f>
        <v>50025.68427753271</v>
      </c>
      <c r="G64" s="34">
        <v>30421.090238807192</v>
      </c>
      <c r="H64" s="62">
        <f>IFERROR(VLOOKUP(C64,'export opale'!B:J,9,FALSE),"")</f>
        <v>29960.189231047862</v>
      </c>
      <c r="K64" s="34">
        <v>49717.211866149817</v>
      </c>
      <c r="L64" s="35">
        <v>49707.668873848917</v>
      </c>
      <c r="M64" s="34">
        <v>30421.090238807192</v>
      </c>
      <c r="N64" s="33">
        <v>30293.11920012498</v>
      </c>
    </row>
    <row r="65" spans="1:14" x14ac:dyDescent="0.25">
      <c r="A65" s="36" t="s">
        <v>148</v>
      </c>
      <c r="B65" s="36" t="s">
        <v>37</v>
      </c>
      <c r="C65" s="37">
        <v>33000101</v>
      </c>
      <c r="D65" s="36" t="s">
        <v>186</v>
      </c>
      <c r="E65" s="34">
        <v>92963.502611751435</v>
      </c>
      <c r="F65" s="61">
        <f>IFERROR(VLOOKUP(C65,'export opale'!B:G,6,FALSE),"")</f>
        <v>107077.32482339819</v>
      </c>
      <c r="G65" s="34">
        <v>0</v>
      </c>
      <c r="H65" s="62">
        <f>IFERROR(VLOOKUP(C65,'export opale'!B:J,9,FALSE),"")</f>
        <v>0</v>
      </c>
      <c r="K65" s="34">
        <v>91884.225293647527</v>
      </c>
      <c r="L65" s="35">
        <v>92963.502611751435</v>
      </c>
      <c r="M65" s="34">
        <v>0</v>
      </c>
      <c r="N65" s="33">
        <v>0</v>
      </c>
    </row>
    <row r="66" spans="1:14" x14ac:dyDescent="0.25">
      <c r="A66" s="36" t="s">
        <v>148</v>
      </c>
      <c r="B66" s="36" t="s">
        <v>37</v>
      </c>
      <c r="C66" s="37">
        <v>33000102</v>
      </c>
      <c r="D66" s="36" t="s">
        <v>185</v>
      </c>
      <c r="E66" s="34">
        <v>81392.90482145772</v>
      </c>
      <c r="F66" s="61">
        <f>IFERROR(VLOOKUP(C66,'export opale'!B:G,6,FALSE),"")</f>
        <v>85623.006562232433</v>
      </c>
      <c r="G66" s="34">
        <v>0</v>
      </c>
      <c r="H66" s="62">
        <f>IFERROR(VLOOKUP(C66,'export opale'!B:J,9,FALSE),"")</f>
        <v>0</v>
      </c>
      <c r="K66" s="34">
        <v>76476.694805692227</v>
      </c>
      <c r="L66" s="35">
        <v>81392.90482145772</v>
      </c>
      <c r="M66" s="34">
        <v>0</v>
      </c>
      <c r="N66" s="33">
        <v>0</v>
      </c>
    </row>
    <row r="67" spans="1:14" x14ac:dyDescent="0.25">
      <c r="A67" s="36" t="s">
        <v>148</v>
      </c>
      <c r="B67" s="36" t="s">
        <v>37</v>
      </c>
      <c r="C67" s="37">
        <v>33010201</v>
      </c>
      <c r="D67" s="36" t="s">
        <v>184</v>
      </c>
      <c r="E67" s="34">
        <v>75715.184562689072</v>
      </c>
      <c r="F67" s="61">
        <f>IFERROR(VLOOKUP(C67,'export opale'!B:G,6,FALSE),"")</f>
        <v>78599.206480131441</v>
      </c>
      <c r="G67" s="34">
        <v>56139.822222222218</v>
      </c>
      <c r="H67" s="62">
        <f>IFERROR(VLOOKUP(C67,'export opale'!B:J,9,FALSE),"")</f>
        <v>56808.930602969973</v>
      </c>
      <c r="K67" s="34">
        <v>73757.687022472921</v>
      </c>
      <c r="L67" s="35">
        <v>75715.184562689072</v>
      </c>
      <c r="M67" s="34">
        <v>56139.822222222218</v>
      </c>
      <c r="N67" s="33">
        <v>49470.181818181816</v>
      </c>
    </row>
    <row r="68" spans="1:14" x14ac:dyDescent="0.25">
      <c r="A68" s="36" t="s">
        <v>148</v>
      </c>
      <c r="B68" s="36" t="s">
        <v>37</v>
      </c>
      <c r="C68" s="37">
        <v>33020202</v>
      </c>
      <c r="D68" s="36" t="s">
        <v>183</v>
      </c>
      <c r="E68" s="34">
        <v>63316.213700699496</v>
      </c>
      <c r="F68" s="61">
        <f>IFERROR(VLOOKUP(C68,'export opale'!B:G,6,FALSE),"")</f>
        <v>65045.359701378693</v>
      </c>
      <c r="G68" s="34">
        <v>55007.384352287299</v>
      </c>
      <c r="H68" s="62">
        <f>IFERROR(VLOOKUP(C68,'export opale'!B:J,9,FALSE),"")</f>
        <v>61064.924952879155</v>
      </c>
      <c r="K68" s="34">
        <v>61857.215612601402</v>
      </c>
      <c r="L68" s="35">
        <v>63316.213700699496</v>
      </c>
      <c r="M68" s="34">
        <v>55007.384352287299</v>
      </c>
      <c r="N68" s="33">
        <v>51048.466019417479</v>
      </c>
    </row>
    <row r="69" spans="1:14" x14ac:dyDescent="0.25">
      <c r="A69" s="36" t="s">
        <v>148</v>
      </c>
      <c r="B69" s="36" t="s">
        <v>37</v>
      </c>
      <c r="C69" s="37">
        <v>33030202</v>
      </c>
      <c r="D69" s="36" t="s">
        <v>182</v>
      </c>
      <c r="E69" s="34">
        <v>47808.2316502795</v>
      </c>
      <c r="F69" s="61">
        <f>IFERROR(VLOOKUP(C69,'export opale'!B:G,6,FALSE),"")</f>
        <v>46483.944842643643</v>
      </c>
      <c r="G69" s="34">
        <v>33331.970488844287</v>
      </c>
      <c r="H69" s="62">
        <f>IFERROR(VLOOKUP(C69,'export opale'!B:J,9,FALSE),"")</f>
        <v>33891.125355455581</v>
      </c>
      <c r="K69" s="34">
        <v>47462.661121328158</v>
      </c>
      <c r="L69" s="35">
        <v>47808.2316502795</v>
      </c>
      <c r="M69" s="34">
        <v>33331.970488844287</v>
      </c>
      <c r="N69" s="33">
        <v>33600.843149807937</v>
      </c>
    </row>
    <row r="70" spans="1:14" x14ac:dyDescent="0.25">
      <c r="A70" s="36" t="s">
        <v>148</v>
      </c>
      <c r="B70" s="36" t="s">
        <v>37</v>
      </c>
      <c r="C70" s="37">
        <v>33040201</v>
      </c>
      <c r="D70" s="36" t="s">
        <v>181</v>
      </c>
      <c r="E70" s="34">
        <v>57435.817613028339</v>
      </c>
      <c r="F70" s="61">
        <f>IFERROR(VLOOKUP(C70,'export opale'!B:G,6,FALSE),"")</f>
        <v>59120.800718623272</v>
      </c>
      <c r="G70" s="34">
        <v>38975.036897803642</v>
      </c>
      <c r="H70" s="62">
        <f>IFERROR(VLOOKUP(C70,'export opale'!B:J,9,FALSE),"")</f>
        <v>40352.959663480913</v>
      </c>
      <c r="K70" s="34">
        <v>55549.447861399756</v>
      </c>
      <c r="L70" s="35">
        <v>57435.817613028339</v>
      </c>
      <c r="M70" s="34">
        <v>38975.036897803642</v>
      </c>
      <c r="N70" s="33">
        <v>41143.640942323305</v>
      </c>
    </row>
    <row r="71" spans="1:14" x14ac:dyDescent="0.25">
      <c r="A71" s="36" t="s">
        <v>148</v>
      </c>
      <c r="B71" s="36" t="s">
        <v>37</v>
      </c>
      <c r="C71" s="37">
        <v>34000201</v>
      </c>
      <c r="D71" s="36" t="s">
        <v>180</v>
      </c>
      <c r="E71" s="34">
        <v>37838.519774652719</v>
      </c>
      <c r="F71" s="61">
        <f>IFERROR(VLOOKUP(C71,'export opale'!B:G,6,FALSE),"")</f>
        <v>38146.851507980486</v>
      </c>
      <c r="G71" s="34">
        <v>32787.813333333332</v>
      </c>
      <c r="H71" s="62">
        <f>IFERROR(VLOOKUP(C71,'export opale'!B:J,9,FALSE),"")</f>
        <v>32281.952724258746</v>
      </c>
      <c r="K71" s="34">
        <v>37874.337999877076</v>
      </c>
      <c r="L71" s="35">
        <v>37838.519774652719</v>
      </c>
      <c r="M71" s="34">
        <v>32787.813333333332</v>
      </c>
      <c r="N71" s="33">
        <v>32607.156966490296</v>
      </c>
    </row>
    <row r="72" spans="1:14" x14ac:dyDescent="0.25">
      <c r="A72" s="36" t="s">
        <v>148</v>
      </c>
      <c r="B72" s="36" t="s">
        <v>37</v>
      </c>
      <c r="C72" s="37">
        <v>34010201</v>
      </c>
      <c r="D72" s="36" t="s">
        <v>179</v>
      </c>
      <c r="E72" s="34">
        <v>38357.400108971895</v>
      </c>
      <c r="F72" s="61">
        <f>IFERROR(VLOOKUP(C72,'export opale'!B:G,6,FALSE),"")</f>
        <v>39121.457818930037</v>
      </c>
      <c r="G72" s="34">
        <v>0</v>
      </c>
      <c r="H72" s="62">
        <f>IFERROR(VLOOKUP(C72,'export opale'!B:J,9,FALSE),"")</f>
        <v>0</v>
      </c>
      <c r="K72" s="34">
        <v>37480.876538740129</v>
      </c>
      <c r="L72" s="35">
        <v>38357.400108971895</v>
      </c>
      <c r="M72" s="34">
        <v>0</v>
      </c>
      <c r="N72" s="33">
        <v>0</v>
      </c>
    </row>
    <row r="73" spans="1:14" x14ac:dyDescent="0.25">
      <c r="A73" s="36" t="s">
        <v>148</v>
      </c>
      <c r="B73" s="36" t="s">
        <v>37</v>
      </c>
      <c r="C73" s="37">
        <v>34020201</v>
      </c>
      <c r="D73" s="36" t="s">
        <v>178</v>
      </c>
      <c r="E73" s="34">
        <v>42151.032182857147</v>
      </c>
      <c r="F73" s="61">
        <f>IFERROR(VLOOKUP(C73,'export opale'!B:G,6,FALSE),"")</f>
        <v>41298.773869346733</v>
      </c>
      <c r="G73" s="34">
        <v>0</v>
      </c>
      <c r="H73" s="62">
        <f>IFERROR(VLOOKUP(C73,'export opale'!B:J,9,FALSE),"")</f>
        <v>0</v>
      </c>
      <c r="K73" s="34">
        <v>41373.936816326524</v>
      </c>
      <c r="L73" s="35">
        <v>42151.032182857147</v>
      </c>
      <c r="M73" s="34">
        <v>0</v>
      </c>
      <c r="N73" s="33">
        <v>0</v>
      </c>
    </row>
    <row r="74" spans="1:14" x14ac:dyDescent="0.25">
      <c r="A74" s="36" t="s">
        <v>148</v>
      </c>
      <c r="B74" s="36" t="s">
        <v>37</v>
      </c>
      <c r="C74" s="37">
        <v>34030201</v>
      </c>
      <c r="D74" s="36" t="s">
        <v>177</v>
      </c>
      <c r="E74" s="34">
        <v>42004.09510204081</v>
      </c>
      <c r="F74" s="61">
        <f>IFERROR(VLOOKUP(C74,'export opale'!B:G,6,FALSE),"")</f>
        <v>39574.370000000003</v>
      </c>
      <c r="G74" s="34">
        <v>0</v>
      </c>
      <c r="H74" s="62">
        <f>IFERROR(VLOOKUP(C74,'export opale'!B:J,9,FALSE),"")</f>
        <v>0</v>
      </c>
      <c r="K74" s="34">
        <v>39219.807673469382</v>
      </c>
      <c r="L74" s="35">
        <v>42004.09510204081</v>
      </c>
      <c r="M74" s="34">
        <v>0</v>
      </c>
      <c r="N74" s="33">
        <v>0</v>
      </c>
    </row>
    <row r="75" spans="1:14" x14ac:dyDescent="0.25">
      <c r="A75" s="36" t="s">
        <v>148</v>
      </c>
      <c r="B75" s="36" t="s">
        <v>37</v>
      </c>
      <c r="C75" s="37">
        <v>34040201</v>
      </c>
      <c r="D75" s="36" t="s">
        <v>176</v>
      </c>
      <c r="E75" s="34">
        <v>0</v>
      </c>
      <c r="F75" s="61">
        <f>IFERROR(VLOOKUP(C75,'export opale'!B:G,6,FALSE),"")</f>
        <v>39840.089999999997</v>
      </c>
      <c r="G75" s="34">
        <v>0</v>
      </c>
      <c r="H75" s="62">
        <f>IFERROR(VLOOKUP(C75,'export opale'!B:J,9,FALSE),"")</f>
        <v>0</v>
      </c>
      <c r="K75" s="34">
        <v>0</v>
      </c>
      <c r="L75" s="35">
        <v>0</v>
      </c>
      <c r="M75" s="34">
        <v>0</v>
      </c>
      <c r="N75" s="33">
        <v>0</v>
      </c>
    </row>
    <row r="76" spans="1:14" x14ac:dyDescent="0.25">
      <c r="A76" s="36" t="s">
        <v>148</v>
      </c>
      <c r="B76" s="36" t="s">
        <v>37</v>
      </c>
      <c r="C76" s="37">
        <v>34050201</v>
      </c>
      <c r="D76" s="36" t="s">
        <v>175</v>
      </c>
      <c r="E76" s="34">
        <v>41137.811199197597</v>
      </c>
      <c r="F76" s="61">
        <f>IFERROR(VLOOKUP(C76,'export opale'!B:G,6,FALSE),"")</f>
        <v>41425.145615935478</v>
      </c>
      <c r="G76" s="34">
        <v>33425.801409850028</v>
      </c>
      <c r="H76" s="62">
        <f>IFERROR(VLOOKUP(C76,'export opale'!B:J,9,FALSE),"")</f>
        <v>34296.449905377936</v>
      </c>
      <c r="K76" s="34">
        <v>40281.301308865026</v>
      </c>
      <c r="L76" s="35">
        <v>41137.811199197597</v>
      </c>
      <c r="M76" s="34">
        <v>33425.801409850028</v>
      </c>
      <c r="N76" s="33">
        <v>33797.480949899757</v>
      </c>
    </row>
    <row r="77" spans="1:14" x14ac:dyDescent="0.25">
      <c r="A77" s="36" t="s">
        <v>148</v>
      </c>
      <c r="B77" s="36" t="s">
        <v>37</v>
      </c>
      <c r="C77" s="37">
        <v>34060201</v>
      </c>
      <c r="D77" s="36" t="s">
        <v>174</v>
      </c>
      <c r="E77" s="34">
        <v>39952.675297008638</v>
      </c>
      <c r="F77" s="61">
        <f>IFERROR(VLOOKUP(C77,'export opale'!B:G,6,FALSE),"")</f>
        <v>40171.603808262509</v>
      </c>
      <c r="G77" s="34">
        <v>33103.887910070807</v>
      </c>
      <c r="H77" s="62">
        <f>IFERROR(VLOOKUP(C77,'export opale'!B:J,9,FALSE),"")</f>
        <v>33346.385416739948</v>
      </c>
      <c r="K77" s="34">
        <v>39207.304675403895</v>
      </c>
      <c r="L77" s="35">
        <v>39952.675297008638</v>
      </c>
      <c r="M77" s="34">
        <v>33103.887910070807</v>
      </c>
      <c r="N77" s="33">
        <v>32991.195186620433</v>
      </c>
    </row>
    <row r="78" spans="1:14" x14ac:dyDescent="0.25">
      <c r="A78" s="36" t="s">
        <v>148</v>
      </c>
      <c r="B78" s="36" t="s">
        <v>37</v>
      </c>
      <c r="C78" s="37">
        <v>34080201</v>
      </c>
      <c r="D78" s="36" t="s">
        <v>173</v>
      </c>
      <c r="E78" s="34">
        <v>34131.626079735914</v>
      </c>
      <c r="F78" s="61">
        <f>IFERROR(VLOOKUP(C78,'export opale'!B:G,6,FALSE),"")</f>
        <v>34660.7856925448</v>
      </c>
      <c r="G78" s="34">
        <v>29711.948313883568</v>
      </c>
      <c r="H78" s="62">
        <f>IFERROR(VLOOKUP(C78,'export opale'!B:J,9,FALSE),"")</f>
        <v>29849.001533313985</v>
      </c>
      <c r="K78" s="34">
        <v>33408.731477255904</v>
      </c>
      <c r="L78" s="35">
        <v>34131.626079735914</v>
      </c>
      <c r="M78" s="34">
        <v>29711.948313883568</v>
      </c>
      <c r="N78" s="33">
        <v>29654.147859701177</v>
      </c>
    </row>
    <row r="79" spans="1:14" x14ac:dyDescent="0.25">
      <c r="A79" s="36" t="s">
        <v>148</v>
      </c>
      <c r="B79" s="36" t="s">
        <v>37</v>
      </c>
      <c r="C79" s="37">
        <v>62210101</v>
      </c>
      <c r="D79" s="36" t="s">
        <v>172</v>
      </c>
      <c r="E79" s="34">
        <v>124736.49926921951</v>
      </c>
      <c r="F79" s="61">
        <f>IFERROR(VLOOKUP(C79,'export opale'!B:G,6,FALSE),"")</f>
        <v>134133.15215686275</v>
      </c>
      <c r="G79" s="34">
        <v>0</v>
      </c>
      <c r="H79" s="62">
        <f>IFERROR(VLOOKUP(C79,'export opale'!B:J,9,FALSE),"")</f>
        <v>0</v>
      </c>
      <c r="K79" s="34">
        <v>125635.39111111111</v>
      </c>
      <c r="L79" s="35">
        <v>124736.49926921951</v>
      </c>
      <c r="M79" s="34">
        <v>0</v>
      </c>
      <c r="N79" s="33">
        <v>0</v>
      </c>
    </row>
    <row r="80" spans="1:14" x14ac:dyDescent="0.25">
      <c r="A80" s="36" t="s">
        <v>148</v>
      </c>
      <c r="B80" s="36" t="s">
        <v>37</v>
      </c>
      <c r="C80" s="37">
        <v>62230101</v>
      </c>
      <c r="D80" s="36" t="s">
        <v>171</v>
      </c>
      <c r="E80" s="34">
        <v>88852.464722198871</v>
      </c>
      <c r="F80" s="61">
        <f>IFERROR(VLOOKUP(C80,'export opale'!B:G,6,FALSE),"")</f>
        <v>84234.257919208467</v>
      </c>
      <c r="G80" s="34">
        <v>0</v>
      </c>
      <c r="H80" s="62">
        <f>IFERROR(VLOOKUP(C80,'export opale'!B:J,9,FALSE),"")</f>
        <v>0</v>
      </c>
      <c r="K80" s="34">
        <v>88760.418570375827</v>
      </c>
      <c r="L80" s="35">
        <v>88852.464722198871</v>
      </c>
      <c r="M80" s="34">
        <v>0</v>
      </c>
      <c r="N80" s="33">
        <v>0</v>
      </c>
    </row>
    <row r="81" spans="1:14" x14ac:dyDescent="0.25">
      <c r="A81" s="36" t="s">
        <v>148</v>
      </c>
      <c r="B81" s="36" t="s">
        <v>37</v>
      </c>
      <c r="C81" s="37">
        <v>62250101</v>
      </c>
      <c r="D81" s="36" t="s">
        <v>170</v>
      </c>
      <c r="E81" s="34">
        <v>64306.549272271353</v>
      </c>
      <c r="F81" s="61">
        <f>IFERROR(VLOOKUP(C81,'export opale'!B:G,6,FALSE),"")</f>
        <v>57940.315929529039</v>
      </c>
      <c r="G81" s="34">
        <v>41146.997468354428</v>
      </c>
      <c r="H81" s="62">
        <f>IFERROR(VLOOKUP(C81,'export opale'!B:J,9,FALSE),"")</f>
        <v>39044.931012370202</v>
      </c>
      <c r="K81" s="34">
        <v>62537.607149309639</v>
      </c>
      <c r="L81" s="35">
        <v>64306.549272271353</v>
      </c>
      <c r="M81" s="34">
        <v>41146.997468354428</v>
      </c>
      <c r="N81" s="33">
        <v>40052.178792201616</v>
      </c>
    </row>
    <row r="82" spans="1:14" x14ac:dyDescent="0.25">
      <c r="A82" s="36" t="s">
        <v>148</v>
      </c>
      <c r="B82" s="36" t="s">
        <v>37</v>
      </c>
      <c r="C82" s="37">
        <v>62300101</v>
      </c>
      <c r="D82" s="36" t="s">
        <v>169</v>
      </c>
      <c r="E82" s="34">
        <v>106623.05726428004</v>
      </c>
      <c r="F82" s="61">
        <f>IFERROR(VLOOKUP(C82,'export opale'!B:G,6,FALSE),"")</f>
        <v>107432.20608922301</v>
      </c>
      <c r="G82" s="34">
        <v>0</v>
      </c>
      <c r="H82" s="62">
        <f>IFERROR(VLOOKUP(C82,'export opale'!B:J,9,FALSE),"")</f>
        <v>44746.78</v>
      </c>
      <c r="K82" s="34">
        <v>107084.52660550458</v>
      </c>
      <c r="L82" s="35">
        <v>106623.05726428004</v>
      </c>
      <c r="M82" s="34">
        <v>0</v>
      </c>
      <c r="N82" s="33">
        <v>44486.80000000001</v>
      </c>
    </row>
    <row r="83" spans="1:14" x14ac:dyDescent="0.25">
      <c r="A83" s="36" t="s">
        <v>148</v>
      </c>
      <c r="B83" s="36" t="s">
        <v>37</v>
      </c>
      <c r="C83" s="37">
        <v>62300201</v>
      </c>
      <c r="D83" s="36" t="s">
        <v>168</v>
      </c>
      <c r="E83" s="34">
        <v>85479.293524446213</v>
      </c>
      <c r="F83" s="61">
        <f>IFERROR(VLOOKUP(C83,'export opale'!B:G,6,FALSE),"")</f>
        <v>83086.560703391006</v>
      </c>
      <c r="G83" s="34">
        <v>0</v>
      </c>
      <c r="H83" s="62">
        <f>IFERROR(VLOOKUP(C83,'export opale'!B:J,9,FALSE),"")</f>
        <v>63795.613588757471</v>
      </c>
      <c r="K83" s="34">
        <v>81703.245774630515</v>
      </c>
      <c r="L83" s="35">
        <v>85479.293524446213</v>
      </c>
      <c r="M83" s="34">
        <v>0</v>
      </c>
      <c r="N83" s="33">
        <v>49726.74</v>
      </c>
    </row>
    <row r="84" spans="1:14" x14ac:dyDescent="0.25">
      <c r="A84" s="36" t="s">
        <v>148</v>
      </c>
      <c r="B84" s="36" t="s">
        <v>37</v>
      </c>
      <c r="C84" s="37">
        <v>62300301</v>
      </c>
      <c r="D84" s="36" t="s">
        <v>167</v>
      </c>
      <c r="E84" s="34">
        <v>63863.106408650063</v>
      </c>
      <c r="F84" s="61">
        <f>IFERROR(VLOOKUP(C84,'export opale'!B:G,6,FALSE),"")</f>
        <v>62399.389118887237</v>
      </c>
      <c r="G84" s="34">
        <v>58558.19</v>
      </c>
      <c r="H84" s="62">
        <f>IFERROR(VLOOKUP(C84,'export opale'!B:J,9,FALSE),"")</f>
        <v>24061.452704328476</v>
      </c>
      <c r="K84" s="34">
        <v>63405.801006581503</v>
      </c>
      <c r="L84" s="35">
        <v>63863.106408650063</v>
      </c>
      <c r="M84" s="34">
        <v>58558.19</v>
      </c>
      <c r="N84" s="33">
        <v>47774.741538461538</v>
      </c>
    </row>
    <row r="85" spans="1:14" x14ac:dyDescent="0.25">
      <c r="A85" s="36" t="s">
        <v>148</v>
      </c>
      <c r="B85" s="36" t="s">
        <v>37</v>
      </c>
      <c r="C85" s="37">
        <v>62300401</v>
      </c>
      <c r="D85" s="36" t="s">
        <v>166</v>
      </c>
      <c r="E85" s="34">
        <v>50625.023424732157</v>
      </c>
      <c r="F85" s="61">
        <f>IFERROR(VLOOKUP(C85,'export opale'!B:G,6,FALSE),"")</f>
        <v>52298.491782410121</v>
      </c>
      <c r="G85" s="34">
        <v>40471.146603098925</v>
      </c>
      <c r="H85" s="62">
        <f>IFERROR(VLOOKUP(C85,'export opale'!B:J,9,FALSE),"")</f>
        <v>20627.741511865304</v>
      </c>
      <c r="K85" s="34">
        <v>50685.966889053627</v>
      </c>
      <c r="L85" s="35">
        <v>50625.023424732157</v>
      </c>
      <c r="M85" s="34">
        <v>40471.146603098925</v>
      </c>
      <c r="N85" s="33">
        <v>35383.144370860929</v>
      </c>
    </row>
    <row r="86" spans="1:14" x14ac:dyDescent="0.25">
      <c r="A86" s="36" t="s">
        <v>148</v>
      </c>
      <c r="B86" s="36" t="s">
        <v>37</v>
      </c>
      <c r="C86" s="37">
        <v>62300501</v>
      </c>
      <c r="D86" s="36" t="s">
        <v>165</v>
      </c>
      <c r="E86" s="34">
        <v>44968.854751051891</v>
      </c>
      <c r="F86" s="61">
        <f>IFERROR(VLOOKUP(C86,'export opale'!B:G,6,FALSE),"")</f>
        <v>46664.909530174387</v>
      </c>
      <c r="G86" s="34">
        <v>39101.492313108793</v>
      </c>
      <c r="H86" s="62">
        <f>IFERROR(VLOOKUP(C86,'export opale'!B:J,9,FALSE),"")</f>
        <v>35915.932246378419</v>
      </c>
      <c r="K86" s="34">
        <v>45002.38488801333</v>
      </c>
      <c r="L86" s="35">
        <v>44968.854751051891</v>
      </c>
      <c r="M86" s="34">
        <v>39101.492313108793</v>
      </c>
      <c r="N86" s="33">
        <v>40347.948865631799</v>
      </c>
    </row>
    <row r="87" spans="1:14" x14ac:dyDescent="0.25">
      <c r="A87" s="36" t="s">
        <v>148</v>
      </c>
      <c r="B87" s="36" t="s">
        <v>37</v>
      </c>
      <c r="C87" s="37">
        <v>62300601</v>
      </c>
      <c r="D87" s="36" t="s">
        <v>164</v>
      </c>
      <c r="E87" s="34">
        <v>39028.010242362892</v>
      </c>
      <c r="F87" s="61">
        <f>IFERROR(VLOOKUP(C87,'export opale'!B:G,6,FALSE),"")</f>
        <v>38125.936241677642</v>
      </c>
      <c r="G87" s="34">
        <v>35116.5320056899</v>
      </c>
      <c r="H87" s="62">
        <f>IFERROR(VLOOKUP(C87,'export opale'!B:J,9,FALSE),"")</f>
        <v>26401.00683680697</v>
      </c>
      <c r="K87" s="34">
        <v>37791.65876452766</v>
      </c>
      <c r="L87" s="35">
        <v>39028.010242362892</v>
      </c>
      <c r="M87" s="34">
        <v>35116.5320056899</v>
      </c>
      <c r="N87" s="33">
        <v>38335.637286415156</v>
      </c>
    </row>
    <row r="88" spans="1:14" x14ac:dyDescent="0.25">
      <c r="A88" s="36" t="s">
        <v>148</v>
      </c>
      <c r="B88" s="36" t="s">
        <v>37</v>
      </c>
      <c r="C88" s="37">
        <v>62300701</v>
      </c>
      <c r="D88" s="36" t="s">
        <v>163</v>
      </c>
      <c r="E88" s="34">
        <v>35633.762694564939</v>
      </c>
      <c r="F88" s="61">
        <f>IFERROR(VLOOKUP(C88,'export opale'!B:G,6,FALSE),"")</f>
        <v>38978.313100968044</v>
      </c>
      <c r="G88" s="34">
        <v>30395.77</v>
      </c>
      <c r="H88" s="62">
        <f>IFERROR(VLOOKUP(C88,'export opale'!B:J,9,FALSE),"")</f>
        <v>-63633.112232006744</v>
      </c>
      <c r="K88" s="34">
        <v>36766.832579185517</v>
      </c>
      <c r="L88" s="35">
        <v>35633.762694564939</v>
      </c>
      <c r="M88" s="34">
        <v>30395.77</v>
      </c>
      <c r="N88" s="33">
        <v>31146.981176470585</v>
      </c>
    </row>
    <row r="89" spans="1:14" x14ac:dyDescent="0.25">
      <c r="A89" s="36" t="s">
        <v>148</v>
      </c>
      <c r="B89" s="36" t="s">
        <v>37</v>
      </c>
      <c r="C89" s="37">
        <v>62390101</v>
      </c>
      <c r="D89" s="36" t="s">
        <v>162</v>
      </c>
      <c r="E89" s="34">
        <v>55171.303335562348</v>
      </c>
      <c r="F89" s="61">
        <f>IFERROR(VLOOKUP(C89,'export opale'!B:G,6,FALSE),"")</f>
        <v>51640.67476229521</v>
      </c>
      <c r="G89" s="34">
        <v>35431.018537439792</v>
      </c>
      <c r="H89" s="62">
        <f>IFERROR(VLOOKUP(C89,'export opale'!B:J,9,FALSE),"")</f>
        <v>45229.319994830934</v>
      </c>
      <c r="K89" s="34">
        <v>55353.055536348496</v>
      </c>
      <c r="L89" s="35">
        <v>55171.303335562348</v>
      </c>
      <c r="M89" s="34">
        <v>35431.018537439792</v>
      </c>
      <c r="N89" s="33">
        <v>37614.300878477305</v>
      </c>
    </row>
    <row r="90" spans="1:14" x14ac:dyDescent="0.25">
      <c r="A90" s="36" t="s">
        <v>148</v>
      </c>
      <c r="B90" s="36" t="s">
        <v>37</v>
      </c>
      <c r="C90" s="37">
        <v>62450101</v>
      </c>
      <c r="D90" s="36" t="s">
        <v>161</v>
      </c>
      <c r="E90" s="34">
        <v>38659.82584068914</v>
      </c>
      <c r="F90" s="61">
        <f>IFERROR(VLOOKUP(C90,'export opale'!B:G,6,FALSE),"")</f>
        <v>37154.490406765057</v>
      </c>
      <c r="G90" s="34">
        <v>0</v>
      </c>
      <c r="H90" s="62">
        <f>IFERROR(VLOOKUP(C90,'export opale'!B:J,9,FALSE),"")</f>
        <v>0</v>
      </c>
      <c r="K90" s="34">
        <v>36676.544487628802</v>
      </c>
      <c r="L90" s="35">
        <v>38659.82584068914</v>
      </c>
      <c r="M90" s="34">
        <v>0</v>
      </c>
      <c r="N90" s="33">
        <v>0</v>
      </c>
    </row>
    <row r="91" spans="1:14" x14ac:dyDescent="0.25">
      <c r="A91" s="36" t="s">
        <v>148</v>
      </c>
      <c r="B91" s="36" t="s">
        <v>37</v>
      </c>
      <c r="C91" s="37">
        <v>62610101</v>
      </c>
      <c r="D91" s="36" t="s">
        <v>160</v>
      </c>
      <c r="E91" s="34">
        <v>80306.663220926566</v>
      </c>
      <c r="F91" s="61">
        <f>IFERROR(VLOOKUP(C91,'export opale'!B:G,6,FALSE),"")</f>
        <v>86421.510242727629</v>
      </c>
      <c r="G91" s="34">
        <v>56822.334946757015</v>
      </c>
      <c r="H91" s="62">
        <f>IFERROR(VLOOKUP(C91,'export opale'!B:J,9,FALSE),"")</f>
        <v>0</v>
      </c>
      <c r="K91" s="34">
        <v>75937.422333278708</v>
      </c>
      <c r="L91" s="35">
        <v>80306.663220926566</v>
      </c>
      <c r="M91" s="34">
        <v>56822.334946757015</v>
      </c>
      <c r="N91" s="33">
        <v>56887.05333333333</v>
      </c>
    </row>
    <row r="92" spans="1:14" x14ac:dyDescent="0.25">
      <c r="A92" s="36" t="s">
        <v>148</v>
      </c>
      <c r="B92" s="36" t="s">
        <v>37</v>
      </c>
      <c r="C92" s="37">
        <v>62630101</v>
      </c>
      <c r="D92" s="36" t="s">
        <v>159</v>
      </c>
      <c r="E92" s="34">
        <v>44987.053255102044</v>
      </c>
      <c r="F92" s="61">
        <f>IFERROR(VLOOKUP(C92,'export opale'!B:G,6,FALSE),"")</f>
        <v>45052.469047619044</v>
      </c>
      <c r="G92" s="34">
        <v>0</v>
      </c>
      <c r="H92" s="62">
        <f>IFERROR(VLOOKUP(C92,'export opale'!B:J,9,FALSE),"")</f>
        <v>0</v>
      </c>
      <c r="K92" s="34">
        <v>44751.800897959183</v>
      </c>
      <c r="L92" s="35">
        <v>44987.053255102044</v>
      </c>
      <c r="M92" s="34">
        <v>0</v>
      </c>
      <c r="N92" s="33">
        <v>0</v>
      </c>
    </row>
    <row r="93" spans="1:14" x14ac:dyDescent="0.25">
      <c r="A93" s="36" t="s">
        <v>148</v>
      </c>
      <c r="B93" s="36" t="s">
        <v>37</v>
      </c>
      <c r="C93" s="37">
        <v>64200401</v>
      </c>
      <c r="D93" s="36" t="s">
        <v>158</v>
      </c>
      <c r="E93" s="34">
        <v>46829.295866679473</v>
      </c>
      <c r="F93" s="61" t="str">
        <f>IFERROR(VLOOKUP(C93,'export opale'!B:G,6,FALSE),"")</f>
        <v/>
      </c>
      <c r="G93" s="34">
        <v>30170.091784702548</v>
      </c>
      <c r="H93" s="62" t="str">
        <f>IFERROR(VLOOKUP(C93,'export opale'!B:J,9,FALSE),"")</f>
        <v/>
      </c>
      <c r="K93" s="34">
        <v>46290.850985274235</v>
      </c>
      <c r="L93" s="35">
        <v>46829.295866679473</v>
      </c>
      <c r="M93" s="34">
        <v>30170.091784702548</v>
      </c>
      <c r="N93" s="33">
        <v>30036.068571428576</v>
      </c>
    </row>
    <row r="94" spans="1:14" x14ac:dyDescent="0.25">
      <c r="A94" s="36" t="s">
        <v>148</v>
      </c>
      <c r="B94" s="36" t="s">
        <v>37</v>
      </c>
      <c r="C94" s="37">
        <v>64200501</v>
      </c>
      <c r="D94" s="36" t="s">
        <v>157</v>
      </c>
      <c r="E94" s="34">
        <v>44651.229944200888</v>
      </c>
      <c r="F94" s="61">
        <f>IFERROR(VLOOKUP(C94,'export opale'!B:G,6,FALSE),"")</f>
        <v>44939.680246404678</v>
      </c>
      <c r="G94" s="34">
        <v>0</v>
      </c>
      <c r="H94" s="62">
        <f>IFERROR(VLOOKUP(C94,'export opale'!B:J,9,FALSE),"")</f>
        <v>0</v>
      </c>
      <c r="K94" s="34">
        <v>43395.059183565645</v>
      </c>
      <c r="L94" s="35">
        <v>44651.229944200888</v>
      </c>
      <c r="M94" s="34">
        <v>0</v>
      </c>
      <c r="N94" s="33">
        <v>0</v>
      </c>
    </row>
    <row r="95" spans="1:14" x14ac:dyDescent="0.25">
      <c r="A95" s="36" t="s">
        <v>148</v>
      </c>
      <c r="B95" s="36" t="s">
        <v>37</v>
      </c>
      <c r="C95" s="37">
        <v>64200601</v>
      </c>
      <c r="D95" s="36" t="s">
        <v>156</v>
      </c>
      <c r="E95" s="34">
        <v>34389.699004825176</v>
      </c>
      <c r="F95" s="61">
        <f>IFERROR(VLOOKUP(C95,'export opale'!B:G,6,FALSE),"")</f>
        <v>34397.156654315229</v>
      </c>
      <c r="G95" s="34">
        <v>30092.965956278724</v>
      </c>
      <c r="H95" s="62">
        <f>IFERROR(VLOOKUP(C95,'export opale'!B:J,9,FALSE),"")</f>
        <v>30647.934571465717</v>
      </c>
      <c r="K95" s="34">
        <v>33817.432256488071</v>
      </c>
      <c r="L95" s="35">
        <v>34389.699004825176</v>
      </c>
      <c r="M95" s="34">
        <v>30092.965956278724</v>
      </c>
      <c r="N95" s="33">
        <v>30219.075889905707</v>
      </c>
    </row>
    <row r="96" spans="1:14" x14ac:dyDescent="0.25">
      <c r="A96" s="36" t="s">
        <v>148</v>
      </c>
      <c r="B96" s="36" t="s">
        <v>37</v>
      </c>
      <c r="C96" s="37">
        <v>64210301</v>
      </c>
      <c r="D96" s="36" t="s">
        <v>155</v>
      </c>
      <c r="E96" s="34">
        <v>39906.997212246453</v>
      </c>
      <c r="F96" s="61">
        <f>IFERROR(VLOOKUP(C96,'export opale'!B:G,6,FALSE),"")</f>
        <v>40714.282627859386</v>
      </c>
      <c r="G96" s="34">
        <v>0</v>
      </c>
      <c r="H96" s="62">
        <f>IFERROR(VLOOKUP(C96,'export opale'!B:J,9,FALSE),"")</f>
        <v>30655.200001362453</v>
      </c>
      <c r="K96" s="34">
        <v>38887.736980188929</v>
      </c>
      <c r="L96" s="35">
        <v>39906.997212246453</v>
      </c>
      <c r="M96" s="34">
        <v>0</v>
      </c>
      <c r="N96" s="33">
        <v>0</v>
      </c>
    </row>
    <row r="97" spans="1:14" x14ac:dyDescent="0.25">
      <c r="A97" s="36" t="s">
        <v>148</v>
      </c>
      <c r="B97" s="36" t="s">
        <v>37</v>
      </c>
      <c r="C97" s="37">
        <v>64210401</v>
      </c>
      <c r="D97" s="36" t="s">
        <v>154</v>
      </c>
      <c r="E97" s="34">
        <v>0</v>
      </c>
      <c r="F97" s="61">
        <f>IFERROR(VLOOKUP(C97,'export opale'!B:G,6,FALSE),"")</f>
        <v>39007.765166666664</v>
      </c>
      <c r="G97" s="34">
        <v>0</v>
      </c>
      <c r="H97" s="62">
        <f>IFERROR(VLOOKUP(C97,'export opale'!B:J,9,FALSE),"")</f>
        <v>0</v>
      </c>
      <c r="K97" s="34">
        <v>0</v>
      </c>
      <c r="L97" s="35">
        <v>0</v>
      </c>
      <c r="M97" s="34">
        <v>0</v>
      </c>
      <c r="N97" s="33">
        <v>0</v>
      </c>
    </row>
    <row r="98" spans="1:14" x14ac:dyDescent="0.25">
      <c r="A98" s="36" t="s">
        <v>148</v>
      </c>
      <c r="B98" s="36" t="s">
        <v>37</v>
      </c>
      <c r="C98" s="37">
        <v>64211501</v>
      </c>
      <c r="D98" s="36" t="s">
        <v>153</v>
      </c>
      <c r="E98" s="34">
        <v>39966.879674370153</v>
      </c>
      <c r="F98" s="61">
        <f>IFERROR(VLOOKUP(C98,'export opale'!B:G,6,FALSE),"")</f>
        <v>39406.524579008226</v>
      </c>
      <c r="G98" s="34">
        <v>0</v>
      </c>
      <c r="H98" s="62">
        <f>IFERROR(VLOOKUP(C98,'export opale'!B:J,9,FALSE),"")</f>
        <v>0</v>
      </c>
      <c r="K98" s="34">
        <v>39357.155567168527</v>
      </c>
      <c r="L98" s="35">
        <v>39966.879674370153</v>
      </c>
      <c r="M98" s="34">
        <v>0</v>
      </c>
      <c r="N98" s="33">
        <v>0</v>
      </c>
    </row>
    <row r="99" spans="1:14" x14ac:dyDescent="0.25">
      <c r="A99" s="36" t="s">
        <v>148</v>
      </c>
      <c r="B99" s="36" t="s">
        <v>37</v>
      </c>
      <c r="C99" s="37">
        <v>64310301</v>
      </c>
      <c r="D99" s="36" t="s">
        <v>152</v>
      </c>
      <c r="E99" s="34">
        <v>34641.231050183109</v>
      </c>
      <c r="F99" s="61">
        <f>IFERROR(VLOOKUP(C99,'export opale'!B:G,6,FALSE),"")</f>
        <v>34949.538187095939</v>
      </c>
      <c r="G99" s="34">
        <v>28853.283706487993</v>
      </c>
      <c r="H99" s="62">
        <f>IFERROR(VLOOKUP(C99,'export opale'!B:J,9,FALSE),"")</f>
        <v>30146.380611344081</v>
      </c>
      <c r="K99" s="34">
        <v>33773.71647256727</v>
      </c>
      <c r="L99" s="35">
        <v>34641.231050183109</v>
      </c>
      <c r="M99" s="34">
        <v>28853.283706487993</v>
      </c>
      <c r="N99" s="33">
        <v>30230.217836812142</v>
      </c>
    </row>
    <row r="100" spans="1:14" x14ac:dyDescent="0.25">
      <c r="A100" s="36" t="s">
        <v>148</v>
      </c>
      <c r="B100" s="36" t="s">
        <v>37</v>
      </c>
      <c r="C100" s="37">
        <v>64311501</v>
      </c>
      <c r="D100" s="36" t="s">
        <v>151</v>
      </c>
      <c r="E100" s="34">
        <v>34881.755982418494</v>
      </c>
      <c r="F100" s="61">
        <f>IFERROR(VLOOKUP(C100,'export opale'!B:G,6,FALSE),"")</f>
        <v>34060.254792928878</v>
      </c>
      <c r="G100" s="34">
        <v>0</v>
      </c>
      <c r="H100" s="62">
        <f>IFERROR(VLOOKUP(C100,'export opale'!B:J,9,FALSE),"")</f>
        <v>0</v>
      </c>
      <c r="K100" s="34">
        <v>33407.708924749822</v>
      </c>
      <c r="L100" s="35">
        <v>34881.755982418494</v>
      </c>
      <c r="M100" s="34">
        <v>0</v>
      </c>
      <c r="N100" s="33">
        <v>0</v>
      </c>
    </row>
    <row r="101" spans="1:14" x14ac:dyDescent="0.25">
      <c r="A101" s="36" t="s">
        <v>148</v>
      </c>
      <c r="B101" s="36" t="s">
        <v>37</v>
      </c>
      <c r="C101" s="37">
        <v>64311502</v>
      </c>
      <c r="D101" s="36" t="s">
        <v>150</v>
      </c>
      <c r="E101" s="34">
        <v>33582.083548872179</v>
      </c>
      <c r="F101" s="61">
        <f>IFERROR(VLOOKUP(C101,'export opale'!B:G,6,FALSE),"")</f>
        <v>33847.754066048547</v>
      </c>
      <c r="G101" s="34">
        <v>0</v>
      </c>
      <c r="H101" s="62">
        <f>IFERROR(VLOOKUP(C101,'export opale'!B:J,9,FALSE),"")</f>
        <v>0</v>
      </c>
      <c r="K101" s="34">
        <v>32776.795223401365</v>
      </c>
      <c r="L101" s="35">
        <v>33582.083548872179</v>
      </c>
      <c r="M101" s="34">
        <v>0</v>
      </c>
      <c r="N101" s="33">
        <v>0</v>
      </c>
    </row>
    <row r="102" spans="1:14" x14ac:dyDescent="0.25">
      <c r="A102" s="36" t="s">
        <v>148</v>
      </c>
      <c r="B102" s="36" t="s">
        <v>37</v>
      </c>
      <c r="C102" s="37">
        <v>64375301</v>
      </c>
      <c r="D102" s="36" t="s">
        <v>149</v>
      </c>
      <c r="E102" s="34">
        <v>39303.448549417102</v>
      </c>
      <c r="F102" s="61">
        <f>IFERROR(VLOOKUP(C102,'export opale'!B:G,6,FALSE),"")</f>
        <v>40765.658343238363</v>
      </c>
      <c r="G102" s="34">
        <v>47522.100000000006</v>
      </c>
      <c r="H102" s="62">
        <f>IFERROR(VLOOKUP(C102,'export opale'!B:J,9,FALSE),"")</f>
        <v>31133.928758990834</v>
      </c>
      <c r="K102" s="34">
        <v>38484.759971095795</v>
      </c>
      <c r="L102" s="35">
        <v>39303.448549417102</v>
      </c>
      <c r="M102" s="34">
        <v>47522.100000000006</v>
      </c>
      <c r="N102" s="33">
        <v>33848.18</v>
      </c>
    </row>
    <row r="103" spans="1:14" ht="15.75" thickBot="1" x14ac:dyDescent="0.3">
      <c r="A103" s="31" t="s">
        <v>148</v>
      </c>
      <c r="B103" s="31" t="s">
        <v>37</v>
      </c>
      <c r="C103" s="32">
        <v>64440501</v>
      </c>
      <c r="D103" s="31" t="s">
        <v>147</v>
      </c>
      <c r="E103" s="29">
        <v>33691.692408163268</v>
      </c>
      <c r="F103" s="61">
        <f>IFERROR(VLOOKUP(C103,'export opale'!B:G,6,FALSE),"")</f>
        <v>35174.18</v>
      </c>
      <c r="G103" s="29">
        <v>0</v>
      </c>
      <c r="H103" s="62">
        <f>IFERROR(VLOOKUP(C103,'export opale'!B:J,9,FALSE),"")</f>
        <v>0</v>
      </c>
      <c r="K103" s="29">
        <v>30490.94</v>
      </c>
      <c r="L103" s="30">
        <v>33691.692408163268</v>
      </c>
      <c r="M103" s="29">
        <v>0</v>
      </c>
      <c r="N103" s="28">
        <v>0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8"/>
  <sheetViews>
    <sheetView topLeftCell="A128" workbookViewId="0">
      <selection activeCell="A139" sqref="A139:XFD1048576"/>
    </sheetView>
  </sheetViews>
  <sheetFormatPr baseColWidth="10" defaultRowHeight="15" x14ac:dyDescent="0.25"/>
  <cols>
    <col min="2" max="2" width="13.140625" bestFit="1" customWidth="1"/>
    <col min="3" max="3" width="38.85546875" bestFit="1" customWidth="1"/>
    <col min="4" max="4" width="19.7109375" bestFit="1" customWidth="1"/>
    <col min="5" max="5" width="29.85546875" bestFit="1" customWidth="1"/>
    <col min="6" max="6" width="30.28515625" bestFit="1" customWidth="1"/>
    <col min="7" max="8" width="30.28515625" customWidth="1"/>
    <col min="9" max="9" width="32.140625" bestFit="1" customWidth="1"/>
    <col min="10" max="10" width="32.5703125" bestFit="1" customWidth="1"/>
  </cols>
  <sheetData>
    <row r="1" spans="1:11" ht="18" x14ac:dyDescent="0.25">
      <c r="A1" s="63"/>
      <c r="B1" s="64"/>
      <c r="C1" s="64"/>
      <c r="D1" s="64"/>
      <c r="E1" s="64"/>
      <c r="F1" s="64"/>
      <c r="G1" s="64"/>
      <c r="H1" s="64"/>
      <c r="I1" s="64"/>
      <c r="J1" s="51"/>
    </row>
    <row r="2" spans="1:11" x14ac:dyDescent="0.25">
      <c r="A2" s="65" t="s">
        <v>259</v>
      </c>
      <c r="B2" s="64"/>
      <c r="C2" s="64"/>
      <c r="D2" s="64"/>
      <c r="E2" s="64"/>
      <c r="F2" s="64"/>
      <c r="G2" s="64"/>
      <c r="H2" s="64"/>
      <c r="I2" s="64"/>
      <c r="J2" s="51"/>
    </row>
    <row r="3" spans="1:11" ht="15.75" thickBot="1" x14ac:dyDescent="0.3">
      <c r="A3" s="66" t="s">
        <v>260</v>
      </c>
      <c r="B3" s="64"/>
      <c r="C3" s="64"/>
      <c r="D3" s="64"/>
      <c r="E3" s="64"/>
      <c r="F3" s="64"/>
      <c r="G3" s="64"/>
      <c r="H3" s="64"/>
      <c r="I3" s="64"/>
      <c r="J3" s="51"/>
    </row>
    <row r="4" spans="1:11" ht="15.75" thickBot="1" x14ac:dyDescent="0.3">
      <c r="A4" s="52" t="s">
        <v>261</v>
      </c>
      <c r="B4" s="52" t="s">
        <v>384</v>
      </c>
      <c r="C4" s="52" t="s">
        <v>385</v>
      </c>
      <c r="D4" s="52" t="s">
        <v>262</v>
      </c>
      <c r="E4" s="52" t="s">
        <v>263</v>
      </c>
      <c r="F4" s="52" t="s">
        <v>264</v>
      </c>
      <c r="G4" s="52" t="s">
        <v>386</v>
      </c>
      <c r="H4" s="52" t="s">
        <v>265</v>
      </c>
      <c r="I4" s="52" t="s">
        <v>266</v>
      </c>
      <c r="J4" s="49" t="s">
        <v>387</v>
      </c>
    </row>
    <row r="5" spans="1:11" ht="15.75" thickBot="1" x14ac:dyDescent="0.3">
      <c r="A5" s="54">
        <v>201612</v>
      </c>
      <c r="B5" s="58">
        <v>32193202</v>
      </c>
      <c r="C5" s="55" t="s">
        <v>330</v>
      </c>
      <c r="D5" s="55" t="s">
        <v>269</v>
      </c>
      <c r="E5" s="56">
        <v>4955694.21</v>
      </c>
      <c r="F5" s="56">
        <v>70.624166667300003</v>
      </c>
      <c r="G5" s="59">
        <f>+E5/F5</f>
        <v>70169.949520899012</v>
      </c>
      <c r="H5" s="53"/>
      <c r="I5" s="53"/>
      <c r="J5" s="50"/>
    </row>
    <row r="6" spans="1:11" ht="15.75" thickBot="1" x14ac:dyDescent="0.3">
      <c r="A6" s="54">
        <v>201612</v>
      </c>
      <c r="B6" s="58">
        <v>62630101</v>
      </c>
      <c r="C6" s="55" t="s">
        <v>159</v>
      </c>
      <c r="D6" s="55" t="s">
        <v>269</v>
      </c>
      <c r="E6" s="56">
        <v>189220.37</v>
      </c>
      <c r="F6" s="56">
        <v>4.2</v>
      </c>
      <c r="G6" s="59">
        <f t="shared" ref="G6:G69" si="0">+E6/F6</f>
        <v>45052.469047619044</v>
      </c>
      <c r="H6" s="53"/>
      <c r="I6" s="53"/>
      <c r="J6" s="50"/>
      <c r="K6" s="50"/>
    </row>
    <row r="7" spans="1:11" ht="15.75" thickBot="1" x14ac:dyDescent="0.3">
      <c r="A7" s="54">
        <v>201612</v>
      </c>
      <c r="B7" s="58">
        <v>33010201</v>
      </c>
      <c r="C7" s="55" t="s">
        <v>340</v>
      </c>
      <c r="D7" s="55" t="s">
        <v>269</v>
      </c>
      <c r="E7" s="56">
        <v>22978936.510000002</v>
      </c>
      <c r="F7" s="56">
        <v>292.35583333540001</v>
      </c>
      <c r="G7" s="59">
        <f t="shared" si="0"/>
        <v>78599.206480131441</v>
      </c>
      <c r="H7" s="56">
        <v>23196.98</v>
      </c>
      <c r="I7" s="56">
        <v>0.4083333334</v>
      </c>
      <c r="J7" s="60">
        <f t="shared" ref="J7:J67" si="1">+H7/I7</f>
        <v>56808.930602969973</v>
      </c>
      <c r="K7" s="50"/>
    </row>
    <row r="8" spans="1:11" ht="15.75" thickBot="1" x14ac:dyDescent="0.3">
      <c r="A8" s="54">
        <v>201612</v>
      </c>
      <c r="B8" s="58">
        <v>32165101</v>
      </c>
      <c r="C8" s="55" t="s">
        <v>322</v>
      </c>
      <c r="D8" s="55" t="s">
        <v>269</v>
      </c>
      <c r="E8" s="56">
        <v>134873.78</v>
      </c>
      <c r="F8" s="56">
        <v>1.5833333332999999</v>
      </c>
      <c r="G8" s="59">
        <f t="shared" si="0"/>
        <v>85183.440001793337</v>
      </c>
      <c r="H8" s="53"/>
      <c r="I8" s="53"/>
      <c r="J8" s="60"/>
      <c r="K8" s="50"/>
    </row>
    <row r="9" spans="1:11" ht="15.75" thickBot="1" x14ac:dyDescent="0.3">
      <c r="A9" s="54">
        <v>201612</v>
      </c>
      <c r="B9" s="58">
        <v>32260201</v>
      </c>
      <c r="C9" s="55" t="s">
        <v>337</v>
      </c>
      <c r="D9" s="55" t="s">
        <v>269</v>
      </c>
      <c r="E9" s="56">
        <v>18482989.57</v>
      </c>
      <c r="F9" s="56">
        <v>369.46999999960002</v>
      </c>
      <c r="G9" s="59">
        <f t="shared" si="0"/>
        <v>50025.68427753271</v>
      </c>
      <c r="H9" s="56">
        <v>718270.57</v>
      </c>
      <c r="I9" s="56">
        <v>23.974166666999999</v>
      </c>
      <c r="J9" s="60">
        <f t="shared" si="1"/>
        <v>29960.189231047862</v>
      </c>
      <c r="K9" s="50"/>
    </row>
    <row r="10" spans="1:11" ht="15.75" thickBot="1" x14ac:dyDescent="0.3">
      <c r="A10" s="54">
        <v>201612</v>
      </c>
      <c r="B10" s="58">
        <v>34070201</v>
      </c>
      <c r="C10" s="55" t="s">
        <v>350</v>
      </c>
      <c r="D10" s="55" t="s">
        <v>269</v>
      </c>
      <c r="E10" s="56">
        <v>1300827.93</v>
      </c>
      <c r="F10" s="56">
        <v>38.6249999996</v>
      </c>
      <c r="G10" s="59">
        <f t="shared" si="0"/>
        <v>33678.393010057509</v>
      </c>
      <c r="H10" s="53"/>
      <c r="I10" s="53"/>
      <c r="J10" s="60"/>
      <c r="K10" s="50"/>
    </row>
    <row r="11" spans="1:11" ht="15.75" thickBot="1" x14ac:dyDescent="0.3">
      <c r="A11" s="54">
        <v>201612</v>
      </c>
      <c r="B11" s="58">
        <v>34020201</v>
      </c>
      <c r="C11" s="55" t="s">
        <v>347</v>
      </c>
      <c r="D11" s="55" t="s">
        <v>269</v>
      </c>
      <c r="E11" s="56">
        <v>20546.14</v>
      </c>
      <c r="F11" s="56">
        <v>0.4975</v>
      </c>
      <c r="G11" s="59">
        <f t="shared" si="0"/>
        <v>41298.773869346733</v>
      </c>
      <c r="H11" s="53"/>
      <c r="I11" s="53"/>
      <c r="J11" s="60"/>
      <c r="K11" s="50"/>
    </row>
    <row r="12" spans="1:11" ht="15.75" thickBot="1" x14ac:dyDescent="0.3">
      <c r="A12" s="54">
        <v>201612</v>
      </c>
      <c r="B12" s="58">
        <v>32169201</v>
      </c>
      <c r="C12" s="55" t="s">
        <v>199</v>
      </c>
      <c r="D12" s="55" t="s">
        <v>269</v>
      </c>
      <c r="E12" s="56">
        <v>4460389.12</v>
      </c>
      <c r="F12" s="56">
        <v>96.909166666499999</v>
      </c>
      <c r="G12" s="59">
        <f t="shared" si="0"/>
        <v>46026.493400256302</v>
      </c>
      <c r="H12" s="56">
        <v>176073.71</v>
      </c>
      <c r="I12" s="56">
        <v>5.8325000000999996</v>
      </c>
      <c r="J12" s="60">
        <f t="shared" si="1"/>
        <v>30188.377196224803</v>
      </c>
      <c r="K12" s="50"/>
    </row>
    <row r="13" spans="1:11" ht="15.75" thickBot="1" x14ac:dyDescent="0.3">
      <c r="A13" s="54">
        <v>201612</v>
      </c>
      <c r="B13" s="58">
        <v>33030203</v>
      </c>
      <c r="C13" s="55" t="s">
        <v>342</v>
      </c>
      <c r="D13" s="55" t="s">
        <v>269</v>
      </c>
      <c r="E13" s="56">
        <v>252072252.91999999</v>
      </c>
      <c r="F13" s="56">
        <v>4536.7041666728001</v>
      </c>
      <c r="G13" s="59">
        <f t="shared" si="0"/>
        <v>55562.858775706489</v>
      </c>
      <c r="H13" s="56">
        <v>67872.960000000006</v>
      </c>
      <c r="I13" s="56">
        <v>1.7875000001000001</v>
      </c>
      <c r="J13" s="60">
        <f t="shared" si="1"/>
        <v>37970.886711162471</v>
      </c>
      <c r="K13" s="50"/>
    </row>
    <row r="14" spans="1:11" ht="15.75" thickBot="1" x14ac:dyDescent="0.3">
      <c r="A14" s="54">
        <v>201612</v>
      </c>
      <c r="B14" s="58">
        <v>32060201</v>
      </c>
      <c r="C14" s="55" t="s">
        <v>307</v>
      </c>
      <c r="D14" s="55" t="s">
        <v>269</v>
      </c>
      <c r="E14" s="56">
        <v>28637927.800000001</v>
      </c>
      <c r="F14" s="56">
        <v>479.34249999939999</v>
      </c>
      <c r="G14" s="59">
        <f t="shared" si="0"/>
        <v>59744.186672443706</v>
      </c>
      <c r="H14" s="56">
        <v>77260.67</v>
      </c>
      <c r="I14" s="56">
        <v>1.4933333334000001</v>
      </c>
      <c r="J14" s="60">
        <f t="shared" si="1"/>
        <v>51737.055801261733</v>
      </c>
      <c r="K14" s="50"/>
    </row>
    <row r="15" spans="1:11" ht="15.75" thickBot="1" x14ac:dyDescent="0.3">
      <c r="A15" s="54">
        <v>201612</v>
      </c>
      <c r="B15" s="58">
        <v>22240201</v>
      </c>
      <c r="C15" s="55" t="s">
        <v>229</v>
      </c>
      <c r="D15" s="55" t="s">
        <v>269</v>
      </c>
      <c r="E15" s="56">
        <v>8365964.3700000001</v>
      </c>
      <c r="F15" s="56">
        <v>168.8158333339</v>
      </c>
      <c r="G15" s="59">
        <f t="shared" si="0"/>
        <v>49556.75190402905</v>
      </c>
      <c r="H15" s="56">
        <v>135428.32999999999</v>
      </c>
      <c r="I15" s="56">
        <v>4.5858333332000001</v>
      </c>
      <c r="J15" s="60">
        <f t="shared" si="1"/>
        <v>29531.890969421242</v>
      </c>
      <c r="K15" s="50"/>
    </row>
    <row r="16" spans="1:11" ht="15.75" thickBot="1" x14ac:dyDescent="0.3">
      <c r="A16" s="54">
        <v>201612</v>
      </c>
      <c r="B16" s="58">
        <v>62390102</v>
      </c>
      <c r="C16" s="55" t="s">
        <v>369</v>
      </c>
      <c r="D16" s="55" t="s">
        <v>269</v>
      </c>
      <c r="E16" s="56">
        <v>9857268.9000000004</v>
      </c>
      <c r="F16" s="56">
        <v>208.1133333336</v>
      </c>
      <c r="G16" s="59">
        <f t="shared" si="0"/>
        <v>47364.908062853749</v>
      </c>
      <c r="H16" s="56">
        <v>206717.48</v>
      </c>
      <c r="I16" s="56">
        <v>6.7558333333</v>
      </c>
      <c r="J16" s="60">
        <f t="shared" si="1"/>
        <v>30598.368817222639</v>
      </c>
      <c r="K16" s="50"/>
    </row>
    <row r="17" spans="1:11" ht="15.75" thickBot="1" x14ac:dyDescent="0.3">
      <c r="A17" s="54">
        <v>201612</v>
      </c>
      <c r="B17" s="58">
        <v>64200601</v>
      </c>
      <c r="C17" s="55" t="s">
        <v>374</v>
      </c>
      <c r="D17" s="55" t="s">
        <v>269</v>
      </c>
      <c r="E17" s="56">
        <v>19143164.25</v>
      </c>
      <c r="F17" s="56">
        <v>556.53333333290004</v>
      </c>
      <c r="G17" s="59">
        <f t="shared" si="0"/>
        <v>34397.156654315229</v>
      </c>
      <c r="H17" s="56">
        <v>6290871.6699999999</v>
      </c>
      <c r="I17" s="56">
        <v>205.2625000008</v>
      </c>
      <c r="J17" s="60">
        <f t="shared" si="1"/>
        <v>30647.934571465717</v>
      </c>
      <c r="K17" s="50"/>
    </row>
    <row r="18" spans="1:11" ht="15.75" thickBot="1" x14ac:dyDescent="0.3">
      <c r="A18" s="54">
        <v>201612</v>
      </c>
      <c r="B18" s="58">
        <v>64311501</v>
      </c>
      <c r="C18" s="55" t="s">
        <v>379</v>
      </c>
      <c r="D18" s="55" t="s">
        <v>269</v>
      </c>
      <c r="E18" s="56">
        <v>2051960.05</v>
      </c>
      <c r="F18" s="56">
        <v>60.244999999999997</v>
      </c>
      <c r="G18" s="59">
        <f t="shared" si="0"/>
        <v>34060.254792928878</v>
      </c>
      <c r="H18" s="53"/>
      <c r="I18" s="53"/>
      <c r="J18" s="60"/>
      <c r="K18" s="50"/>
    </row>
    <row r="19" spans="1:11" ht="15.75" thickBot="1" x14ac:dyDescent="0.3">
      <c r="A19" s="54">
        <v>201612</v>
      </c>
      <c r="B19" s="58">
        <v>64200501</v>
      </c>
      <c r="C19" s="55" t="s">
        <v>373</v>
      </c>
      <c r="D19" s="55" t="s">
        <v>269</v>
      </c>
      <c r="E19" s="56">
        <v>6763009.9299999997</v>
      </c>
      <c r="F19" s="56">
        <v>150.49083333300001</v>
      </c>
      <c r="G19" s="59">
        <f t="shared" si="0"/>
        <v>44939.680246404678</v>
      </c>
      <c r="H19" s="53"/>
      <c r="I19" s="53"/>
      <c r="J19" s="60"/>
      <c r="K19" s="50"/>
    </row>
    <row r="20" spans="1:11" ht="15.75" thickBot="1" x14ac:dyDescent="0.3">
      <c r="A20" s="54">
        <v>201612</v>
      </c>
      <c r="B20" s="58">
        <v>64440501</v>
      </c>
      <c r="C20" s="55" t="s">
        <v>147</v>
      </c>
      <c r="D20" s="55" t="s">
        <v>269</v>
      </c>
      <c r="E20" s="56">
        <v>35174.18</v>
      </c>
      <c r="F20" s="56">
        <v>1</v>
      </c>
      <c r="G20" s="59">
        <f t="shared" si="0"/>
        <v>35174.18</v>
      </c>
      <c r="H20" s="53"/>
      <c r="I20" s="53"/>
      <c r="J20" s="60"/>
      <c r="K20" s="50"/>
    </row>
    <row r="21" spans="1:11" ht="15.75" thickBot="1" x14ac:dyDescent="0.3">
      <c r="A21" s="54">
        <v>201612</v>
      </c>
      <c r="B21" s="58">
        <v>11020001</v>
      </c>
      <c r="C21" s="55" t="s">
        <v>273</v>
      </c>
      <c r="D21" s="55" t="s">
        <v>269</v>
      </c>
      <c r="E21" s="56">
        <v>226094.87</v>
      </c>
      <c r="F21" s="56">
        <v>1</v>
      </c>
      <c r="G21" s="59">
        <f t="shared" si="0"/>
        <v>226094.87</v>
      </c>
      <c r="H21" s="53"/>
      <c r="I21" s="53"/>
      <c r="J21" s="60"/>
      <c r="K21" s="50"/>
    </row>
    <row r="22" spans="1:11" ht="15.75" thickBot="1" x14ac:dyDescent="0.3">
      <c r="A22" s="54">
        <v>201612</v>
      </c>
      <c r="B22" s="58">
        <v>32090202</v>
      </c>
      <c r="C22" s="55" t="s">
        <v>311</v>
      </c>
      <c r="D22" s="55" t="s">
        <v>269</v>
      </c>
      <c r="E22" s="53"/>
      <c r="F22" s="53"/>
      <c r="G22" s="59"/>
      <c r="H22" s="56">
        <v>514.66999999999996</v>
      </c>
      <c r="I22" s="53"/>
      <c r="J22" s="60"/>
      <c r="K22" s="50"/>
    </row>
    <row r="23" spans="1:11" ht="15.75" thickBot="1" x14ac:dyDescent="0.3">
      <c r="A23" s="54">
        <v>201612</v>
      </c>
      <c r="B23" s="58">
        <v>32120202</v>
      </c>
      <c r="C23" s="55" t="s">
        <v>315</v>
      </c>
      <c r="D23" s="55" t="s">
        <v>269</v>
      </c>
      <c r="E23" s="53"/>
      <c r="F23" s="53"/>
      <c r="G23" s="59"/>
      <c r="H23" s="56">
        <v>63.43</v>
      </c>
      <c r="I23" s="53"/>
      <c r="J23" s="60"/>
      <c r="K23" s="50"/>
    </row>
    <row r="24" spans="1:11" ht="15.75" thickBot="1" x14ac:dyDescent="0.3">
      <c r="A24" s="54">
        <v>201612</v>
      </c>
      <c r="B24" s="58">
        <v>11010001</v>
      </c>
      <c r="C24" s="55" t="s">
        <v>272</v>
      </c>
      <c r="D24" s="55" t="s">
        <v>269</v>
      </c>
      <c r="E24" s="53"/>
      <c r="F24" s="56">
        <v>1</v>
      </c>
      <c r="G24" s="59">
        <f t="shared" si="0"/>
        <v>0</v>
      </c>
      <c r="H24" s="53"/>
      <c r="I24" s="53"/>
      <c r="J24" s="60"/>
      <c r="K24" s="50"/>
    </row>
    <row r="25" spans="1:11" ht="15.75" thickBot="1" x14ac:dyDescent="0.3">
      <c r="A25" s="54">
        <v>201612</v>
      </c>
      <c r="B25" s="58">
        <v>11129001</v>
      </c>
      <c r="C25" s="55" t="s">
        <v>283</v>
      </c>
      <c r="D25" s="55" t="s">
        <v>269</v>
      </c>
      <c r="E25" s="56">
        <v>9831103.8499999996</v>
      </c>
      <c r="F25" s="56">
        <v>219.06416666769999</v>
      </c>
      <c r="G25" s="59">
        <f t="shared" si="0"/>
        <v>44877.736051249638</v>
      </c>
      <c r="H25" s="56">
        <v>10310824.51</v>
      </c>
      <c r="I25" s="56">
        <v>541.62166667290001</v>
      </c>
      <c r="J25" s="60">
        <f t="shared" si="1"/>
        <v>19036.949857153675</v>
      </c>
      <c r="K25" s="50"/>
    </row>
    <row r="26" spans="1:11" ht="15.75" thickBot="1" x14ac:dyDescent="0.3">
      <c r="A26" s="54">
        <v>201612</v>
      </c>
      <c r="B26" s="58">
        <v>13080021</v>
      </c>
      <c r="C26" s="55" t="s">
        <v>292</v>
      </c>
      <c r="D26" s="55" t="s">
        <v>269</v>
      </c>
      <c r="E26" s="56">
        <v>805666.86</v>
      </c>
      <c r="F26" s="56">
        <v>21.405833333099999</v>
      </c>
      <c r="G26" s="59">
        <f t="shared" si="0"/>
        <v>37637.724608188524</v>
      </c>
      <c r="H26" s="56">
        <v>413049.13</v>
      </c>
      <c r="I26" s="56">
        <v>13.2008333335</v>
      </c>
      <c r="J26" s="60">
        <f t="shared" si="1"/>
        <v>31289.625402041667</v>
      </c>
      <c r="K26" s="50"/>
    </row>
    <row r="27" spans="1:11" ht="15.75" thickBot="1" x14ac:dyDescent="0.3">
      <c r="A27" s="54">
        <v>201612</v>
      </c>
      <c r="B27" s="58">
        <v>13010004</v>
      </c>
      <c r="C27" s="55" t="s">
        <v>291</v>
      </c>
      <c r="D27" s="55" t="s">
        <v>269</v>
      </c>
      <c r="E27" s="56">
        <v>40921980</v>
      </c>
      <c r="F27" s="56">
        <v>1097.3300000040001</v>
      </c>
      <c r="G27" s="59">
        <f t="shared" si="0"/>
        <v>37292.318627806424</v>
      </c>
      <c r="H27" s="56">
        <v>40843.61</v>
      </c>
      <c r="I27" s="56">
        <v>2.1375000001000002</v>
      </c>
      <c r="J27" s="60">
        <f t="shared" si="1"/>
        <v>19108.121636532953</v>
      </c>
      <c r="K27" s="50"/>
    </row>
    <row r="28" spans="1:11" ht="15.75" thickBot="1" x14ac:dyDescent="0.3">
      <c r="A28" s="54">
        <v>201612</v>
      </c>
      <c r="B28" s="58">
        <v>62300401</v>
      </c>
      <c r="C28" s="55" t="s">
        <v>364</v>
      </c>
      <c r="D28" s="55" t="s">
        <v>269</v>
      </c>
      <c r="E28" s="56">
        <v>3375562.57</v>
      </c>
      <c r="F28" s="56">
        <v>64.544166666300001</v>
      </c>
      <c r="G28" s="59">
        <f t="shared" si="0"/>
        <v>52298.491782410121</v>
      </c>
      <c r="H28" s="56">
        <v>167583.21</v>
      </c>
      <c r="I28" s="56">
        <v>8.1241666667000008</v>
      </c>
      <c r="J28" s="60">
        <f t="shared" si="1"/>
        <v>20627.741511865304</v>
      </c>
      <c r="K28" s="50"/>
    </row>
    <row r="29" spans="1:11" ht="15.75" thickBot="1" x14ac:dyDescent="0.3">
      <c r="A29" s="54">
        <v>201612</v>
      </c>
      <c r="B29" s="58">
        <v>33020202</v>
      </c>
      <c r="C29" s="55" t="s">
        <v>341</v>
      </c>
      <c r="D29" s="55" t="s">
        <v>269</v>
      </c>
      <c r="E29" s="56">
        <v>62457584.270000003</v>
      </c>
      <c r="F29" s="56">
        <v>960.21583333139995</v>
      </c>
      <c r="G29" s="59">
        <f t="shared" si="0"/>
        <v>65045.359701378693</v>
      </c>
      <c r="H29" s="56">
        <v>91546.5</v>
      </c>
      <c r="I29" s="56">
        <v>1.4991666668000001</v>
      </c>
      <c r="J29" s="60">
        <f t="shared" si="1"/>
        <v>61064.924952879155</v>
      </c>
      <c r="K29" s="50"/>
    </row>
    <row r="30" spans="1:11" ht="15.75" thickBot="1" x14ac:dyDescent="0.3">
      <c r="A30" s="54">
        <v>201612</v>
      </c>
      <c r="B30" s="58">
        <v>33000102</v>
      </c>
      <c r="C30" s="55" t="s">
        <v>339</v>
      </c>
      <c r="D30" s="55" t="s">
        <v>269</v>
      </c>
      <c r="E30" s="56">
        <v>913312.07</v>
      </c>
      <c r="F30" s="56">
        <v>10.666666666699999</v>
      </c>
      <c r="G30" s="59">
        <f t="shared" si="0"/>
        <v>85623.006562232433</v>
      </c>
      <c r="H30" s="53"/>
      <c r="I30" s="53"/>
      <c r="J30" s="60"/>
      <c r="K30" s="50"/>
    </row>
    <row r="31" spans="1:11" ht="15.75" thickBot="1" x14ac:dyDescent="0.3">
      <c r="A31" s="54">
        <v>201612</v>
      </c>
      <c r="B31" s="58">
        <v>32160201</v>
      </c>
      <c r="C31" s="55" t="s">
        <v>321</v>
      </c>
      <c r="D31" s="55" t="s">
        <v>269</v>
      </c>
      <c r="E31" s="56">
        <v>28354673.02</v>
      </c>
      <c r="F31" s="56">
        <v>558.77416667360001</v>
      </c>
      <c r="G31" s="59">
        <f t="shared" si="0"/>
        <v>50744.423617140805</v>
      </c>
      <c r="H31" s="56">
        <v>2664716.66</v>
      </c>
      <c r="I31" s="56">
        <v>98.415000002499994</v>
      </c>
      <c r="J31" s="60">
        <f t="shared" si="1"/>
        <v>27076.326372324438</v>
      </c>
      <c r="K31" s="50"/>
    </row>
    <row r="32" spans="1:11" ht="15.75" thickBot="1" x14ac:dyDescent="0.3">
      <c r="A32" s="54">
        <v>201612</v>
      </c>
      <c r="B32" s="58">
        <v>32100201</v>
      </c>
      <c r="C32" s="55" t="s">
        <v>312</v>
      </c>
      <c r="D32" s="55" t="s">
        <v>269</v>
      </c>
      <c r="E32" s="56">
        <v>2850845.48</v>
      </c>
      <c r="F32" s="56">
        <v>34.060000000099997</v>
      </c>
      <c r="G32" s="59">
        <f t="shared" si="0"/>
        <v>83700.68937145127</v>
      </c>
      <c r="H32" s="56">
        <v>23158.06</v>
      </c>
      <c r="I32" s="56">
        <v>0.39000000010000002</v>
      </c>
      <c r="J32" s="60">
        <f t="shared" si="1"/>
        <v>59379.641010415478</v>
      </c>
      <c r="K32" s="50"/>
    </row>
    <row r="33" spans="1:11" ht="15.75" thickBot="1" x14ac:dyDescent="0.3">
      <c r="A33" s="54">
        <v>201612</v>
      </c>
      <c r="B33" s="58">
        <v>32192201</v>
      </c>
      <c r="C33" s="55" t="s">
        <v>329</v>
      </c>
      <c r="D33" s="55" t="s">
        <v>269</v>
      </c>
      <c r="E33" s="56">
        <v>1613667.81</v>
      </c>
      <c r="F33" s="56">
        <v>19.416666666699999</v>
      </c>
      <c r="G33" s="59">
        <f t="shared" si="0"/>
        <v>83107.355021316558</v>
      </c>
      <c r="H33" s="53"/>
      <c r="I33" s="53"/>
      <c r="J33" s="60"/>
      <c r="K33" s="50"/>
    </row>
    <row r="34" spans="1:11" ht="15.75" thickBot="1" x14ac:dyDescent="0.3">
      <c r="A34" s="54">
        <v>201612</v>
      </c>
      <c r="B34" s="58">
        <v>22220301</v>
      </c>
      <c r="C34" s="55" t="s">
        <v>298</v>
      </c>
      <c r="D34" s="55" t="s">
        <v>269</v>
      </c>
      <c r="E34" s="56">
        <v>794798.59</v>
      </c>
      <c r="F34" s="56">
        <v>10.4433333334</v>
      </c>
      <c r="G34" s="59">
        <f t="shared" si="0"/>
        <v>76105.833705227531</v>
      </c>
      <c r="H34" s="53"/>
      <c r="I34" s="53"/>
      <c r="J34" s="60"/>
      <c r="K34" s="50"/>
    </row>
    <row r="35" spans="1:11" ht="15.75" thickBot="1" x14ac:dyDescent="0.3">
      <c r="A35" s="54">
        <v>201612</v>
      </c>
      <c r="B35" s="58">
        <v>32150201</v>
      </c>
      <c r="C35" s="55" t="s">
        <v>320</v>
      </c>
      <c r="D35" s="55" t="s">
        <v>269</v>
      </c>
      <c r="E35" s="56">
        <v>5859497.2199999997</v>
      </c>
      <c r="F35" s="56">
        <v>133.5800000003</v>
      </c>
      <c r="G35" s="59">
        <f t="shared" si="0"/>
        <v>43865.078754206021</v>
      </c>
      <c r="H35" s="56">
        <v>216295.45</v>
      </c>
      <c r="I35" s="56">
        <v>6.9733333334000003</v>
      </c>
      <c r="J35" s="60">
        <f t="shared" si="1"/>
        <v>31017.511949990272</v>
      </c>
      <c r="K35" s="50"/>
    </row>
    <row r="36" spans="1:11" ht="15.75" thickBot="1" x14ac:dyDescent="0.3">
      <c r="A36" s="54">
        <v>201612</v>
      </c>
      <c r="B36" s="58">
        <v>64310301</v>
      </c>
      <c r="C36" s="55" t="s">
        <v>378</v>
      </c>
      <c r="D36" s="55" t="s">
        <v>269</v>
      </c>
      <c r="E36" s="56">
        <v>10377479</v>
      </c>
      <c r="F36" s="56">
        <v>296.92749999860001</v>
      </c>
      <c r="G36" s="59">
        <f t="shared" si="0"/>
        <v>34949.538187095939</v>
      </c>
      <c r="H36" s="56">
        <v>939110</v>
      </c>
      <c r="I36" s="56">
        <v>31.151666666299999</v>
      </c>
      <c r="J36" s="60">
        <f t="shared" si="1"/>
        <v>30146.380611344081</v>
      </c>
      <c r="K36" s="50"/>
    </row>
    <row r="37" spans="1:11" ht="15.75" thickBot="1" x14ac:dyDescent="0.3">
      <c r="A37" s="54">
        <v>201612</v>
      </c>
      <c r="B37" s="58">
        <v>11127001</v>
      </c>
      <c r="C37" s="55" t="s">
        <v>282</v>
      </c>
      <c r="D37" s="55" t="s">
        <v>269</v>
      </c>
      <c r="E37" s="56">
        <v>5839425.6399999997</v>
      </c>
      <c r="F37" s="56">
        <v>110.804166667</v>
      </c>
      <c r="G37" s="59">
        <f t="shared" si="0"/>
        <v>52700.415658097387</v>
      </c>
      <c r="H37" s="56">
        <v>2014124.36</v>
      </c>
      <c r="I37" s="56">
        <v>117.83250000229999</v>
      </c>
      <c r="J37" s="60">
        <f t="shared" si="1"/>
        <v>17093.114038662388</v>
      </c>
      <c r="K37" s="50"/>
    </row>
    <row r="38" spans="1:11" ht="15.75" thickBot="1" x14ac:dyDescent="0.3">
      <c r="A38" s="54">
        <v>201612</v>
      </c>
      <c r="B38" s="58">
        <v>12015001</v>
      </c>
      <c r="C38" s="55" t="s">
        <v>287</v>
      </c>
      <c r="D38" s="55" t="s">
        <v>269</v>
      </c>
      <c r="E38" s="56">
        <v>31977.31</v>
      </c>
      <c r="F38" s="56">
        <v>1</v>
      </c>
      <c r="G38" s="59">
        <f t="shared" si="0"/>
        <v>31977.31</v>
      </c>
      <c r="H38" s="53"/>
      <c r="I38" s="53"/>
      <c r="J38" s="60"/>
      <c r="K38" s="50"/>
    </row>
    <row r="39" spans="1:11" ht="15.75" thickBot="1" x14ac:dyDescent="0.3">
      <c r="A39" s="54">
        <v>201612</v>
      </c>
      <c r="B39" s="58">
        <v>11110011</v>
      </c>
      <c r="C39" s="55" t="s">
        <v>279</v>
      </c>
      <c r="D39" s="55" t="s">
        <v>269</v>
      </c>
      <c r="E39" s="56">
        <v>369173.13</v>
      </c>
      <c r="F39" s="56">
        <v>4</v>
      </c>
      <c r="G39" s="59">
        <f t="shared" si="0"/>
        <v>92293.282500000001</v>
      </c>
      <c r="H39" s="53"/>
      <c r="I39" s="53"/>
      <c r="J39" s="60"/>
      <c r="K39" s="50"/>
    </row>
    <row r="40" spans="1:11" ht="15.75" thickBot="1" x14ac:dyDescent="0.3">
      <c r="A40" s="54">
        <v>201612</v>
      </c>
      <c r="B40" s="58">
        <v>32050202</v>
      </c>
      <c r="C40" s="55" t="s">
        <v>306</v>
      </c>
      <c r="D40" s="55" t="s">
        <v>269</v>
      </c>
      <c r="E40" s="56">
        <v>5470631.8899999997</v>
      </c>
      <c r="F40" s="56">
        <v>78.084166666399994</v>
      </c>
      <c r="G40" s="59">
        <f t="shared" si="0"/>
        <v>70060.706588215922</v>
      </c>
      <c r="H40" s="53"/>
      <c r="I40" s="53"/>
      <c r="J40" s="60"/>
      <c r="K40" s="50"/>
    </row>
    <row r="41" spans="1:11" ht="15.75" thickBot="1" x14ac:dyDescent="0.3">
      <c r="A41" s="54">
        <v>201612</v>
      </c>
      <c r="B41" s="58">
        <v>32220202</v>
      </c>
      <c r="C41" s="55" t="s">
        <v>333</v>
      </c>
      <c r="D41" s="55" t="s">
        <v>269</v>
      </c>
      <c r="E41" s="56">
        <v>2949893.17</v>
      </c>
      <c r="F41" s="56">
        <v>47.702500000299999</v>
      </c>
      <c r="G41" s="59">
        <f t="shared" si="0"/>
        <v>61839.383050813864</v>
      </c>
      <c r="H41" s="53"/>
      <c r="I41" s="53"/>
      <c r="J41" s="60"/>
      <c r="K41" s="50"/>
    </row>
    <row r="42" spans="1:11" ht="15.75" thickBot="1" x14ac:dyDescent="0.3">
      <c r="A42" s="54">
        <v>201612</v>
      </c>
      <c r="B42" s="58">
        <v>33000101</v>
      </c>
      <c r="C42" s="55" t="s">
        <v>338</v>
      </c>
      <c r="D42" s="55" t="s">
        <v>269</v>
      </c>
      <c r="E42" s="56">
        <v>4320034.67</v>
      </c>
      <c r="F42" s="56">
        <v>40.344999999999999</v>
      </c>
      <c r="G42" s="59">
        <f t="shared" si="0"/>
        <v>107077.32482339819</v>
      </c>
      <c r="H42" s="53"/>
      <c r="I42" s="53"/>
      <c r="J42" s="60"/>
      <c r="K42" s="50"/>
    </row>
    <row r="43" spans="1:11" ht="15.75" thickBot="1" x14ac:dyDescent="0.3">
      <c r="A43" s="54">
        <v>201612</v>
      </c>
      <c r="B43" s="58">
        <v>62230100</v>
      </c>
      <c r="C43" s="55" t="s">
        <v>358</v>
      </c>
      <c r="D43" s="55" t="s">
        <v>269</v>
      </c>
      <c r="E43" s="56">
        <v>3898694.99</v>
      </c>
      <c r="F43" s="56">
        <v>34.874166666400001</v>
      </c>
      <c r="G43" s="59">
        <f t="shared" si="0"/>
        <v>111793.20863188544</v>
      </c>
      <c r="H43" s="53"/>
      <c r="I43" s="53"/>
      <c r="J43" s="60"/>
      <c r="K43" s="50"/>
    </row>
    <row r="44" spans="1:11" ht="15.75" thickBot="1" x14ac:dyDescent="0.3">
      <c r="A44" s="54">
        <v>201612</v>
      </c>
      <c r="B44" s="58">
        <v>62300101</v>
      </c>
      <c r="C44" s="55" t="s">
        <v>361</v>
      </c>
      <c r="D44" s="55" t="s">
        <v>269</v>
      </c>
      <c r="E44" s="56">
        <v>6689893</v>
      </c>
      <c r="F44" s="56">
        <v>62.270833333200002</v>
      </c>
      <c r="G44" s="59">
        <f t="shared" si="0"/>
        <v>107432.20608922301</v>
      </c>
      <c r="H44" s="56">
        <v>44746.78</v>
      </c>
      <c r="I44" s="56">
        <v>1</v>
      </c>
      <c r="J44" s="60">
        <f t="shared" si="1"/>
        <v>44746.78</v>
      </c>
      <c r="K44" s="50"/>
    </row>
    <row r="45" spans="1:11" ht="15.75" thickBot="1" x14ac:dyDescent="0.3">
      <c r="A45" s="54">
        <v>201612</v>
      </c>
      <c r="B45" s="58">
        <v>32250201</v>
      </c>
      <c r="C45" s="55" t="s">
        <v>335</v>
      </c>
      <c r="D45" s="55" t="s">
        <v>269</v>
      </c>
      <c r="E45" s="56">
        <v>1096929.56</v>
      </c>
      <c r="F45" s="56">
        <v>13.360000000099999</v>
      </c>
      <c r="G45" s="59">
        <f t="shared" si="0"/>
        <v>82105.5059874094</v>
      </c>
      <c r="H45" s="53"/>
      <c r="I45" s="53"/>
      <c r="J45" s="60"/>
      <c r="K45" s="50"/>
    </row>
    <row r="46" spans="1:11" ht="15.75" thickBot="1" x14ac:dyDescent="0.3">
      <c r="A46" s="54">
        <v>201612</v>
      </c>
      <c r="B46" s="58">
        <v>22230301</v>
      </c>
      <c r="C46" s="55" t="s">
        <v>299</v>
      </c>
      <c r="D46" s="55" t="s">
        <v>269</v>
      </c>
      <c r="E46" s="56">
        <v>1847272.3</v>
      </c>
      <c r="F46" s="56">
        <v>27.318333333399998</v>
      </c>
      <c r="G46" s="59">
        <f t="shared" si="0"/>
        <v>67620.241595832791</v>
      </c>
      <c r="H46" s="53"/>
      <c r="I46" s="53"/>
      <c r="J46" s="60"/>
      <c r="K46" s="50"/>
    </row>
    <row r="47" spans="1:11" ht="15.75" thickBot="1" x14ac:dyDescent="0.3">
      <c r="A47" s="54">
        <v>201612</v>
      </c>
      <c r="B47" s="58">
        <v>34070202</v>
      </c>
      <c r="C47" s="55" t="s">
        <v>351</v>
      </c>
      <c r="D47" s="55" t="s">
        <v>269</v>
      </c>
      <c r="E47" s="56">
        <v>99068.95</v>
      </c>
      <c r="F47" s="56">
        <v>2.8225000000999998</v>
      </c>
      <c r="G47" s="59">
        <f t="shared" si="0"/>
        <v>35099.716562086811</v>
      </c>
      <c r="H47" s="53"/>
      <c r="I47" s="53"/>
      <c r="J47" s="60"/>
      <c r="K47" s="50"/>
    </row>
    <row r="48" spans="1:11" ht="15.75" thickBot="1" x14ac:dyDescent="0.3">
      <c r="A48" s="54">
        <v>201612</v>
      </c>
      <c r="B48" s="58">
        <v>33030202</v>
      </c>
      <c r="C48" s="55" t="s">
        <v>343</v>
      </c>
      <c r="D48" s="55" t="s">
        <v>269</v>
      </c>
      <c r="E48" s="56">
        <v>592311440.69000006</v>
      </c>
      <c r="F48" s="56">
        <v>12742.2800000103</v>
      </c>
      <c r="G48" s="59">
        <f t="shared" si="0"/>
        <v>46483.944842643643</v>
      </c>
      <c r="H48" s="56">
        <v>20074927.98</v>
      </c>
      <c r="I48" s="56">
        <v>592.33583333249999</v>
      </c>
      <c r="J48" s="60">
        <f t="shared" si="1"/>
        <v>33891.125355455581</v>
      </c>
      <c r="K48" s="50"/>
    </row>
    <row r="49" spans="1:11" ht="15.75" thickBot="1" x14ac:dyDescent="0.3">
      <c r="A49" s="54">
        <v>201612</v>
      </c>
      <c r="B49" s="58">
        <v>32190201</v>
      </c>
      <c r="C49" s="55" t="s">
        <v>328</v>
      </c>
      <c r="D49" s="55" t="s">
        <v>269</v>
      </c>
      <c r="E49" s="56">
        <v>48119216.539999999</v>
      </c>
      <c r="F49" s="56">
        <v>755.16583333419999</v>
      </c>
      <c r="G49" s="59">
        <f t="shared" si="0"/>
        <v>63720.065733832998</v>
      </c>
      <c r="H49" s="56">
        <v>14748.76</v>
      </c>
      <c r="I49" s="56">
        <v>0.3725</v>
      </c>
      <c r="J49" s="60">
        <f t="shared" si="1"/>
        <v>39593.986577181211</v>
      </c>
      <c r="K49" s="50"/>
    </row>
    <row r="50" spans="1:11" ht="15.75" thickBot="1" x14ac:dyDescent="0.3">
      <c r="A50" s="54">
        <v>201612</v>
      </c>
      <c r="B50" s="58">
        <v>62450101</v>
      </c>
      <c r="C50" s="55" t="s">
        <v>161</v>
      </c>
      <c r="D50" s="55" t="s">
        <v>269</v>
      </c>
      <c r="E50" s="56">
        <v>661659.55000000005</v>
      </c>
      <c r="F50" s="56">
        <v>17.808333333499998</v>
      </c>
      <c r="G50" s="59">
        <f t="shared" si="0"/>
        <v>37154.490406765057</v>
      </c>
      <c r="H50" s="53"/>
      <c r="I50" s="53"/>
      <c r="J50" s="60"/>
      <c r="K50" s="50"/>
    </row>
    <row r="51" spans="1:11" ht="15.75" thickBot="1" x14ac:dyDescent="0.3">
      <c r="A51" s="54">
        <v>201612</v>
      </c>
      <c r="B51" s="58">
        <v>64211501</v>
      </c>
      <c r="C51" s="55" t="s">
        <v>377</v>
      </c>
      <c r="D51" s="55" t="s">
        <v>269</v>
      </c>
      <c r="E51" s="56">
        <v>9900101.1699999999</v>
      </c>
      <c r="F51" s="56">
        <v>251.2300000004</v>
      </c>
      <c r="G51" s="59">
        <f t="shared" si="0"/>
        <v>39406.524579008226</v>
      </c>
      <c r="H51" s="53"/>
      <c r="I51" s="53"/>
      <c r="J51" s="60"/>
      <c r="K51" s="50"/>
    </row>
    <row r="52" spans="1:11" ht="15.75" thickBot="1" x14ac:dyDescent="0.3">
      <c r="A52" s="54">
        <v>201612</v>
      </c>
      <c r="B52" s="55" t="s">
        <v>267</v>
      </c>
      <c r="C52" s="55" t="s">
        <v>268</v>
      </c>
      <c r="D52" s="55" t="s">
        <v>269</v>
      </c>
      <c r="E52" s="53"/>
      <c r="F52" s="53"/>
      <c r="G52" s="59"/>
      <c r="H52" s="53"/>
      <c r="I52" s="53"/>
      <c r="J52" s="60"/>
      <c r="K52" s="50"/>
    </row>
    <row r="53" spans="1:11" ht="15.75" thickBot="1" x14ac:dyDescent="0.3">
      <c r="A53" s="54">
        <v>201612</v>
      </c>
      <c r="B53" s="58">
        <v>11020003</v>
      </c>
      <c r="C53" s="55" t="s">
        <v>274</v>
      </c>
      <c r="D53" s="55" t="s">
        <v>269</v>
      </c>
      <c r="E53" s="56">
        <v>205357.09</v>
      </c>
      <c r="F53" s="56">
        <v>1</v>
      </c>
      <c r="G53" s="59">
        <f t="shared" si="0"/>
        <v>205357.09</v>
      </c>
      <c r="H53" s="53"/>
      <c r="I53" s="53"/>
      <c r="J53" s="60"/>
      <c r="K53" s="50"/>
    </row>
    <row r="54" spans="1:11" ht="15.75" thickBot="1" x14ac:dyDescent="0.3">
      <c r="A54" s="54">
        <v>201612</v>
      </c>
      <c r="B54" s="58">
        <v>11020005</v>
      </c>
      <c r="C54" s="55" t="s">
        <v>275</v>
      </c>
      <c r="D54" s="55" t="s">
        <v>269</v>
      </c>
      <c r="E54" s="56">
        <v>1352797.5</v>
      </c>
      <c r="F54" s="56">
        <v>8.4166666665999994</v>
      </c>
      <c r="G54" s="59">
        <f t="shared" si="0"/>
        <v>160728.41584285727</v>
      </c>
      <c r="H54" s="53"/>
      <c r="I54" s="53"/>
      <c r="J54" s="60"/>
      <c r="K54" s="50"/>
    </row>
    <row r="55" spans="1:11" ht="15.75" thickBot="1" x14ac:dyDescent="0.3">
      <c r="A55" s="54">
        <v>201612</v>
      </c>
      <c r="B55" s="58">
        <v>32163101</v>
      </c>
      <c r="C55" s="55" t="s">
        <v>205</v>
      </c>
      <c r="D55" s="55" t="s">
        <v>269</v>
      </c>
      <c r="E55" s="56">
        <v>186489.68</v>
      </c>
      <c r="F55" s="56">
        <v>3.0000000001</v>
      </c>
      <c r="G55" s="59">
        <f t="shared" si="0"/>
        <v>62163.226664594556</v>
      </c>
      <c r="H55" s="53"/>
      <c r="I55" s="53"/>
      <c r="J55" s="60"/>
      <c r="K55" s="50"/>
    </row>
    <row r="56" spans="1:11" ht="15.75" thickBot="1" x14ac:dyDescent="0.3">
      <c r="A56" s="54">
        <v>201612</v>
      </c>
      <c r="B56" s="58">
        <v>11125001</v>
      </c>
      <c r="C56" s="55" t="s">
        <v>281</v>
      </c>
      <c r="D56" s="55" t="s">
        <v>269</v>
      </c>
      <c r="E56" s="56">
        <v>6010511.9900000002</v>
      </c>
      <c r="F56" s="56">
        <v>93.995000000700003</v>
      </c>
      <c r="G56" s="59">
        <f t="shared" si="0"/>
        <v>63945.018245175153</v>
      </c>
      <c r="H56" s="56">
        <v>3363458.01</v>
      </c>
      <c r="I56" s="56">
        <v>133.44333333399999</v>
      </c>
      <c r="J56" s="60">
        <f t="shared" si="1"/>
        <v>25205.140833686182</v>
      </c>
      <c r="K56" s="50"/>
    </row>
    <row r="57" spans="1:11" ht="15.75" thickBot="1" x14ac:dyDescent="0.3">
      <c r="A57" s="54">
        <v>201612</v>
      </c>
      <c r="B57" s="58">
        <v>13010002</v>
      </c>
      <c r="C57" s="55" t="s">
        <v>290</v>
      </c>
      <c r="D57" s="55" t="s">
        <v>269</v>
      </c>
      <c r="E57" s="56">
        <v>13370317.98</v>
      </c>
      <c r="F57" s="56">
        <v>293.3408333342</v>
      </c>
      <c r="G57" s="59">
        <f t="shared" si="0"/>
        <v>45579.464093112954</v>
      </c>
      <c r="H57" s="56">
        <v>5979.94</v>
      </c>
      <c r="I57" s="56">
        <v>0.16083333329999999</v>
      </c>
      <c r="J57" s="60">
        <f t="shared" si="1"/>
        <v>37180.974100970147</v>
      </c>
      <c r="K57" s="50"/>
    </row>
    <row r="58" spans="1:11" ht="15.75" thickBot="1" x14ac:dyDescent="0.3">
      <c r="A58" s="54">
        <v>201612</v>
      </c>
      <c r="B58" s="58">
        <v>62250101</v>
      </c>
      <c r="C58" s="55" t="s">
        <v>360</v>
      </c>
      <c r="D58" s="55" t="s">
        <v>269</v>
      </c>
      <c r="E58" s="56">
        <v>7788240.7000000002</v>
      </c>
      <c r="F58" s="56">
        <v>134.41833333240001</v>
      </c>
      <c r="G58" s="59">
        <f t="shared" si="0"/>
        <v>57940.315929529039</v>
      </c>
      <c r="H58" s="56">
        <v>442867.13</v>
      </c>
      <c r="I58" s="56">
        <v>11.342499999799999</v>
      </c>
      <c r="J58" s="60">
        <f t="shared" si="1"/>
        <v>39044.931012370202</v>
      </c>
      <c r="K58" s="50"/>
    </row>
    <row r="59" spans="1:11" ht="15.75" thickBot="1" x14ac:dyDescent="0.3">
      <c r="A59" s="54">
        <v>201612</v>
      </c>
      <c r="B59" s="58">
        <v>32010201</v>
      </c>
      <c r="C59" s="55" t="s">
        <v>302</v>
      </c>
      <c r="D59" s="55" t="s">
        <v>269</v>
      </c>
      <c r="E59" s="56">
        <v>4045986.66</v>
      </c>
      <c r="F59" s="56">
        <v>49.088333333599998</v>
      </c>
      <c r="G59" s="59">
        <f t="shared" si="0"/>
        <v>82422.571418423002</v>
      </c>
      <c r="H59" s="56">
        <v>46376.2</v>
      </c>
      <c r="I59" s="56">
        <v>0.7</v>
      </c>
      <c r="J59" s="60">
        <f t="shared" si="1"/>
        <v>66251.71428571429</v>
      </c>
      <c r="K59" s="50"/>
    </row>
    <row r="60" spans="1:11" ht="15.75" thickBot="1" x14ac:dyDescent="0.3">
      <c r="A60" s="54">
        <v>201612</v>
      </c>
      <c r="B60" s="58">
        <v>32070201</v>
      </c>
      <c r="C60" s="55" t="s">
        <v>308</v>
      </c>
      <c r="D60" s="55" t="s">
        <v>269</v>
      </c>
      <c r="E60" s="56">
        <v>1222802.6599999999</v>
      </c>
      <c r="F60" s="56">
        <v>15.303333332599999</v>
      </c>
      <c r="G60" s="59">
        <f t="shared" si="0"/>
        <v>79904.334135826386</v>
      </c>
      <c r="H60" s="53"/>
      <c r="I60" s="53"/>
      <c r="J60" s="60"/>
      <c r="K60" s="50"/>
    </row>
    <row r="61" spans="1:11" ht="15.75" thickBot="1" x14ac:dyDescent="0.3">
      <c r="A61" s="54">
        <v>201612</v>
      </c>
      <c r="B61" s="58">
        <v>34040201</v>
      </c>
      <c r="C61" s="55" t="s">
        <v>348</v>
      </c>
      <c r="D61" s="55" t="s">
        <v>269</v>
      </c>
      <c r="E61" s="56">
        <v>79680.179999999993</v>
      </c>
      <c r="F61" s="56">
        <v>2</v>
      </c>
      <c r="G61" s="59">
        <f t="shared" si="0"/>
        <v>39840.089999999997</v>
      </c>
      <c r="H61" s="53"/>
      <c r="I61" s="53"/>
      <c r="J61" s="60"/>
      <c r="K61" s="50"/>
    </row>
    <row r="62" spans="1:11" ht="15.75" thickBot="1" x14ac:dyDescent="0.3">
      <c r="A62" s="54">
        <v>201612</v>
      </c>
      <c r="B62" s="58">
        <v>39013201</v>
      </c>
      <c r="C62" s="55" t="s">
        <v>356</v>
      </c>
      <c r="D62" s="55" t="s">
        <v>269</v>
      </c>
      <c r="E62" s="53"/>
      <c r="F62" s="53"/>
      <c r="G62" s="59"/>
      <c r="H62" s="56">
        <v>1085776.8600000001</v>
      </c>
      <c r="I62" s="53"/>
      <c r="J62" s="60"/>
      <c r="K62" s="50"/>
    </row>
    <row r="63" spans="1:11" ht="15.75" thickBot="1" x14ac:dyDescent="0.3">
      <c r="A63" s="54">
        <v>201612</v>
      </c>
      <c r="B63" s="58">
        <v>32030201</v>
      </c>
      <c r="C63" s="55" t="s">
        <v>304</v>
      </c>
      <c r="D63" s="55" t="s">
        <v>269</v>
      </c>
      <c r="E63" s="56">
        <v>146843949.66</v>
      </c>
      <c r="F63" s="56">
        <v>2783.0141666688</v>
      </c>
      <c r="G63" s="59">
        <f t="shared" si="0"/>
        <v>52764.355790458882</v>
      </c>
      <c r="H63" s="56">
        <v>4822327.45</v>
      </c>
      <c r="I63" s="56">
        <v>185.4366666686</v>
      </c>
      <c r="J63" s="60">
        <f t="shared" si="1"/>
        <v>26005.253096024106</v>
      </c>
      <c r="K63" s="50"/>
    </row>
    <row r="64" spans="1:11" ht="15.75" thickBot="1" x14ac:dyDescent="0.3">
      <c r="A64" s="54">
        <v>201612</v>
      </c>
      <c r="B64" s="58">
        <v>34060201</v>
      </c>
      <c r="C64" s="55" t="s">
        <v>349</v>
      </c>
      <c r="D64" s="55" t="s">
        <v>269</v>
      </c>
      <c r="E64" s="56">
        <v>77927320.840000004</v>
      </c>
      <c r="F64" s="56">
        <v>1939.8608333375</v>
      </c>
      <c r="G64" s="59">
        <f t="shared" si="0"/>
        <v>40171.603808262509</v>
      </c>
      <c r="H64" s="56">
        <v>4672384.37</v>
      </c>
      <c r="I64" s="56">
        <v>140.11666666740001</v>
      </c>
      <c r="J64" s="60">
        <f t="shared" si="1"/>
        <v>33346.385416739948</v>
      </c>
      <c r="K64" s="50"/>
    </row>
    <row r="65" spans="1:11" ht="15.75" thickBot="1" x14ac:dyDescent="0.3">
      <c r="A65" s="54">
        <v>201612</v>
      </c>
      <c r="B65" s="58">
        <v>22240301</v>
      </c>
      <c r="C65" s="55" t="s">
        <v>300</v>
      </c>
      <c r="D65" s="55" t="s">
        <v>269</v>
      </c>
      <c r="E65" s="56">
        <v>33397500.16</v>
      </c>
      <c r="F65" s="56">
        <v>714.77750000250001</v>
      </c>
      <c r="G65" s="59">
        <f t="shared" si="0"/>
        <v>46724.330522271877</v>
      </c>
      <c r="H65" s="56">
        <v>861058.37</v>
      </c>
      <c r="I65" s="56">
        <v>29.4375000006</v>
      </c>
      <c r="J65" s="60">
        <f t="shared" si="1"/>
        <v>29250.39048772653</v>
      </c>
      <c r="K65" s="50"/>
    </row>
    <row r="66" spans="1:11" ht="15.75" thickBot="1" x14ac:dyDescent="0.3">
      <c r="A66" s="54">
        <v>201612</v>
      </c>
      <c r="B66" s="58">
        <v>22241001</v>
      </c>
      <c r="C66" s="55" t="s">
        <v>225</v>
      </c>
      <c r="D66" s="55" t="s">
        <v>269</v>
      </c>
      <c r="E66" s="56">
        <v>470600.29</v>
      </c>
      <c r="F66" s="56">
        <v>11.8049999998</v>
      </c>
      <c r="G66" s="59">
        <f t="shared" si="0"/>
        <v>39864.488776617778</v>
      </c>
      <c r="H66" s="56">
        <v>45562.54</v>
      </c>
      <c r="I66" s="56">
        <v>1.4950000000999999</v>
      </c>
      <c r="J66" s="60">
        <f t="shared" si="1"/>
        <v>30476.615382576816</v>
      </c>
      <c r="K66" s="50"/>
    </row>
    <row r="67" spans="1:11" ht="15.75" thickBot="1" x14ac:dyDescent="0.3">
      <c r="A67" s="54">
        <v>201612</v>
      </c>
      <c r="B67" s="58">
        <v>32166201</v>
      </c>
      <c r="C67" s="55" t="s">
        <v>201</v>
      </c>
      <c r="D67" s="55" t="s">
        <v>269</v>
      </c>
      <c r="E67" s="56">
        <v>7706853.1399999997</v>
      </c>
      <c r="F67" s="56">
        <v>162.35333333259999</v>
      </c>
      <c r="G67" s="59">
        <f t="shared" si="0"/>
        <v>47469.63294071456</v>
      </c>
      <c r="H67" s="56">
        <v>347898.53</v>
      </c>
      <c r="I67" s="56">
        <v>11.2600000006</v>
      </c>
      <c r="J67" s="60">
        <f t="shared" si="1"/>
        <v>30896.849909543689</v>
      </c>
      <c r="K67" s="50"/>
    </row>
    <row r="68" spans="1:11" ht="15.75" thickBot="1" x14ac:dyDescent="0.3">
      <c r="A68" s="54">
        <v>201612</v>
      </c>
      <c r="B68" s="58">
        <v>11020004</v>
      </c>
      <c r="C68" s="55" t="s">
        <v>274</v>
      </c>
      <c r="D68" s="55" t="s">
        <v>269</v>
      </c>
      <c r="E68" s="56">
        <v>536138.16</v>
      </c>
      <c r="F68" s="56">
        <v>3</v>
      </c>
      <c r="G68" s="59">
        <f t="shared" si="0"/>
        <v>178712.72</v>
      </c>
      <c r="H68" s="53"/>
      <c r="I68" s="53"/>
      <c r="J68" s="60"/>
      <c r="K68" s="50"/>
    </row>
    <row r="69" spans="1:11" ht="15.75" thickBot="1" x14ac:dyDescent="0.3">
      <c r="A69" s="54">
        <v>201612</v>
      </c>
      <c r="B69" s="58">
        <v>32250212</v>
      </c>
      <c r="C69" s="55" t="s">
        <v>336</v>
      </c>
      <c r="D69" s="55" t="s">
        <v>269</v>
      </c>
      <c r="E69" s="56">
        <v>1188118.8400000001</v>
      </c>
      <c r="F69" s="56">
        <v>17.778333333300001</v>
      </c>
      <c r="G69" s="59">
        <f t="shared" si="0"/>
        <v>66829.596325240142</v>
      </c>
      <c r="H69" s="53"/>
      <c r="I69" s="53"/>
      <c r="J69" s="60"/>
      <c r="K69" s="50"/>
    </row>
    <row r="70" spans="1:11" ht="15.75" thickBot="1" x14ac:dyDescent="0.3">
      <c r="A70" s="54">
        <v>201612</v>
      </c>
      <c r="B70" s="58">
        <v>11140001</v>
      </c>
      <c r="C70" s="55" t="s">
        <v>286</v>
      </c>
      <c r="D70" s="55" t="s">
        <v>269</v>
      </c>
      <c r="E70" s="56">
        <v>245.64</v>
      </c>
      <c r="F70" s="53"/>
      <c r="G70" s="59" t="e">
        <f t="shared" ref="G70:G133" si="2">+E70/F70</f>
        <v>#DIV/0!</v>
      </c>
      <c r="H70" s="56">
        <v>12970.81</v>
      </c>
      <c r="I70" s="56">
        <v>0.25</v>
      </c>
      <c r="J70" s="60">
        <f t="shared" ref="J70:J133" si="3">+H70/I70</f>
        <v>51883.24</v>
      </c>
      <c r="K70" s="50"/>
    </row>
    <row r="71" spans="1:11" ht="15.75" thickBot="1" x14ac:dyDescent="0.3">
      <c r="A71" s="54">
        <v>201612</v>
      </c>
      <c r="B71" s="58">
        <v>11123001</v>
      </c>
      <c r="C71" s="55" t="s">
        <v>280</v>
      </c>
      <c r="D71" s="55" t="s">
        <v>269</v>
      </c>
      <c r="E71" s="56">
        <v>5288693.49</v>
      </c>
      <c r="F71" s="56">
        <v>43.292500000099999</v>
      </c>
      <c r="G71" s="59">
        <f t="shared" si="2"/>
        <v>122161.88693163445</v>
      </c>
      <c r="H71" s="56">
        <v>106439.01</v>
      </c>
      <c r="I71" s="56">
        <v>3.3533333336000002</v>
      </c>
      <c r="J71" s="60">
        <f t="shared" si="3"/>
        <v>31741.25546467266</v>
      </c>
      <c r="K71" s="50"/>
    </row>
    <row r="72" spans="1:11" ht="15.75" thickBot="1" x14ac:dyDescent="0.3">
      <c r="A72" s="54">
        <v>201612</v>
      </c>
      <c r="B72" s="58">
        <v>13130001</v>
      </c>
      <c r="C72" s="55" t="s">
        <v>294</v>
      </c>
      <c r="D72" s="55" t="s">
        <v>269</v>
      </c>
      <c r="E72" s="56">
        <v>92171565.126000002</v>
      </c>
      <c r="F72" s="56">
        <v>2582.7558333375</v>
      </c>
      <c r="G72" s="59">
        <f t="shared" si="2"/>
        <v>35687.293369460196</v>
      </c>
      <c r="H72" s="56">
        <v>11874696.970000001</v>
      </c>
      <c r="I72" s="56">
        <v>435.17583333440001</v>
      </c>
      <c r="J72" s="60">
        <f t="shared" si="3"/>
        <v>27287.12410111061</v>
      </c>
      <c r="K72" s="50"/>
    </row>
    <row r="73" spans="1:11" ht="15.75" thickBot="1" x14ac:dyDescent="0.3">
      <c r="A73" s="54">
        <v>201612</v>
      </c>
      <c r="B73" s="58">
        <v>62300501</v>
      </c>
      <c r="C73" s="55" t="s">
        <v>365</v>
      </c>
      <c r="D73" s="55" t="s">
        <v>269</v>
      </c>
      <c r="E73" s="56">
        <v>4460426.49</v>
      </c>
      <c r="F73" s="56">
        <v>95.584166666300007</v>
      </c>
      <c r="G73" s="59">
        <f t="shared" si="2"/>
        <v>46664.909530174387</v>
      </c>
      <c r="H73" s="56">
        <v>705029.75</v>
      </c>
      <c r="I73" s="56">
        <v>19.630000000100001</v>
      </c>
      <c r="J73" s="60">
        <f t="shared" si="3"/>
        <v>35915.932246378419</v>
      </c>
      <c r="K73" s="50"/>
    </row>
    <row r="74" spans="1:11" ht="15.75" thickBot="1" x14ac:dyDescent="0.3">
      <c r="A74" s="54">
        <v>201612</v>
      </c>
      <c r="B74" s="58">
        <v>19100001</v>
      </c>
      <c r="C74" s="55" t="s">
        <v>296</v>
      </c>
      <c r="D74" s="55" t="s">
        <v>269</v>
      </c>
      <c r="E74" s="53"/>
      <c r="F74" s="53"/>
      <c r="G74" s="59" t="e">
        <f t="shared" si="2"/>
        <v>#DIV/0!</v>
      </c>
      <c r="H74" s="53"/>
      <c r="I74" s="53"/>
      <c r="J74" s="60"/>
      <c r="K74" s="50"/>
    </row>
    <row r="75" spans="1:11" ht="15.75" thickBot="1" x14ac:dyDescent="0.3">
      <c r="A75" s="54">
        <v>201612</v>
      </c>
      <c r="B75" s="58">
        <v>62230101</v>
      </c>
      <c r="C75" s="55" t="s">
        <v>171</v>
      </c>
      <c r="D75" s="55" t="s">
        <v>269</v>
      </c>
      <c r="E75" s="56">
        <v>3675772.43</v>
      </c>
      <c r="F75" s="56">
        <v>43.637500000599999</v>
      </c>
      <c r="G75" s="59">
        <f t="shared" si="2"/>
        <v>84234.257919208467</v>
      </c>
      <c r="H75" s="53"/>
      <c r="I75" s="53"/>
      <c r="J75" s="60"/>
      <c r="K75" s="50"/>
    </row>
    <row r="76" spans="1:11" ht="15.75" thickBot="1" x14ac:dyDescent="0.3">
      <c r="A76" s="54">
        <v>201612</v>
      </c>
      <c r="B76" s="58">
        <v>32080202</v>
      </c>
      <c r="C76" s="55" t="s">
        <v>309</v>
      </c>
      <c r="D76" s="55" t="s">
        <v>269</v>
      </c>
      <c r="E76" s="56">
        <v>2521609.8199999998</v>
      </c>
      <c r="F76" s="56">
        <v>38.094166666900001</v>
      </c>
      <c r="G76" s="59">
        <f t="shared" si="2"/>
        <v>66194.119484205046</v>
      </c>
      <c r="H76" s="53"/>
      <c r="I76" s="53"/>
      <c r="J76" s="60"/>
      <c r="K76" s="50"/>
    </row>
    <row r="77" spans="1:11" ht="15.75" thickBot="1" x14ac:dyDescent="0.3">
      <c r="A77" s="54">
        <v>201612</v>
      </c>
      <c r="B77" s="58">
        <v>62300201</v>
      </c>
      <c r="C77" s="55" t="s">
        <v>362</v>
      </c>
      <c r="D77" s="55" t="s">
        <v>269</v>
      </c>
      <c r="E77" s="56">
        <v>9445903.3699999992</v>
      </c>
      <c r="F77" s="56">
        <v>113.68750000039999</v>
      </c>
      <c r="G77" s="59">
        <f t="shared" si="2"/>
        <v>83086.560703391006</v>
      </c>
      <c r="H77" s="56">
        <v>70440.990000000005</v>
      </c>
      <c r="I77" s="56">
        <v>1.1041666666000001</v>
      </c>
      <c r="J77" s="60">
        <f t="shared" si="3"/>
        <v>63795.613588757471</v>
      </c>
      <c r="K77" s="50"/>
    </row>
    <row r="78" spans="1:11" ht="15.75" thickBot="1" x14ac:dyDescent="0.3">
      <c r="A78" s="54">
        <v>201612</v>
      </c>
      <c r="B78" s="58">
        <v>62240101</v>
      </c>
      <c r="C78" s="55" t="s">
        <v>359</v>
      </c>
      <c r="D78" s="55" t="s">
        <v>269</v>
      </c>
      <c r="E78" s="56">
        <v>10622689.405999999</v>
      </c>
      <c r="F78" s="56">
        <v>138.14416666689999</v>
      </c>
      <c r="G78" s="59">
        <f t="shared" si="2"/>
        <v>76895.678350385584</v>
      </c>
      <c r="H78" s="56">
        <v>10665.35</v>
      </c>
      <c r="I78" s="56">
        <v>0.125</v>
      </c>
      <c r="J78" s="60">
        <f t="shared" si="3"/>
        <v>85322.8</v>
      </c>
      <c r="K78" s="50"/>
    </row>
    <row r="79" spans="1:11" ht="15.75" thickBot="1" x14ac:dyDescent="0.3">
      <c r="A79" s="54">
        <v>201612</v>
      </c>
      <c r="B79" s="58">
        <v>39008201</v>
      </c>
      <c r="C79" s="55" t="s">
        <v>355</v>
      </c>
      <c r="D79" s="55" t="s">
        <v>269</v>
      </c>
      <c r="E79" s="53"/>
      <c r="F79" s="53"/>
      <c r="G79" s="59" t="e">
        <f t="shared" si="2"/>
        <v>#DIV/0!</v>
      </c>
      <c r="H79" s="53"/>
      <c r="I79" s="53"/>
      <c r="J79" s="60"/>
      <c r="K79" s="50"/>
    </row>
    <row r="80" spans="1:11" ht="15.75" thickBot="1" x14ac:dyDescent="0.3">
      <c r="A80" s="54">
        <v>201612</v>
      </c>
      <c r="B80" s="58">
        <v>32220203</v>
      </c>
      <c r="C80" s="55" t="s">
        <v>334</v>
      </c>
      <c r="D80" s="55" t="s">
        <v>269</v>
      </c>
      <c r="E80" s="56">
        <v>923120.62</v>
      </c>
      <c r="F80" s="56">
        <v>12.049999999800001</v>
      </c>
      <c r="G80" s="59">
        <f t="shared" si="2"/>
        <v>76607.520333221692</v>
      </c>
      <c r="H80" s="53"/>
      <c r="I80" s="53"/>
      <c r="J80" s="60"/>
      <c r="K80" s="50"/>
    </row>
    <row r="81" spans="1:11" ht="15.75" thickBot="1" x14ac:dyDescent="0.3">
      <c r="A81" s="54">
        <v>201612</v>
      </c>
      <c r="B81" s="58">
        <v>34080201</v>
      </c>
      <c r="C81" s="55" t="s">
        <v>173</v>
      </c>
      <c r="D81" s="55" t="s">
        <v>269</v>
      </c>
      <c r="E81" s="56">
        <v>120110742.76000001</v>
      </c>
      <c r="F81" s="56">
        <v>3465.3208333310999</v>
      </c>
      <c r="G81" s="59">
        <f t="shared" si="2"/>
        <v>34660.7856925448</v>
      </c>
      <c r="H81" s="56">
        <v>25253125.892999999</v>
      </c>
      <c r="I81" s="56">
        <v>846.02916666459998</v>
      </c>
      <c r="J81" s="60">
        <f t="shared" si="3"/>
        <v>29849.001533313985</v>
      </c>
      <c r="K81" s="50"/>
    </row>
    <row r="82" spans="1:11" ht="15.75" thickBot="1" x14ac:dyDescent="0.3">
      <c r="A82" s="54">
        <v>201612</v>
      </c>
      <c r="B82" s="58">
        <v>62390101</v>
      </c>
      <c r="C82" s="55" t="s">
        <v>368</v>
      </c>
      <c r="D82" s="55" t="s">
        <v>269</v>
      </c>
      <c r="E82" s="56">
        <v>35459.93</v>
      </c>
      <c r="F82" s="56">
        <v>0.68666666659999998</v>
      </c>
      <c r="G82" s="59">
        <f t="shared" si="2"/>
        <v>51640.67476229521</v>
      </c>
      <c r="H82" s="56">
        <v>26383.77</v>
      </c>
      <c r="I82" s="56">
        <v>0.58333333340000004</v>
      </c>
      <c r="J82" s="60">
        <f t="shared" si="3"/>
        <v>45229.319994830934</v>
      </c>
      <c r="K82" s="50"/>
    </row>
    <row r="83" spans="1:11" ht="15.75" thickBot="1" x14ac:dyDescent="0.3">
      <c r="A83" s="54">
        <v>201612</v>
      </c>
      <c r="B83" s="58">
        <v>64375301</v>
      </c>
      <c r="C83" s="55" t="s">
        <v>381</v>
      </c>
      <c r="D83" s="55" t="s">
        <v>269</v>
      </c>
      <c r="E83" s="56">
        <v>7692004.1299999999</v>
      </c>
      <c r="F83" s="56">
        <v>188.6883333328</v>
      </c>
      <c r="G83" s="59">
        <f t="shared" si="2"/>
        <v>40765.658343238363</v>
      </c>
      <c r="H83" s="56">
        <v>393325.3</v>
      </c>
      <c r="I83" s="56">
        <v>12.6333333337</v>
      </c>
      <c r="J83" s="60">
        <f t="shared" si="3"/>
        <v>31133.928758990834</v>
      </c>
      <c r="K83" s="50"/>
    </row>
    <row r="84" spans="1:11" ht="15.75" thickBot="1" x14ac:dyDescent="0.3">
      <c r="A84" s="54">
        <v>201612</v>
      </c>
      <c r="B84" s="58">
        <v>11070004</v>
      </c>
      <c r="C84" s="55" t="s">
        <v>277</v>
      </c>
      <c r="D84" s="55" t="s">
        <v>269</v>
      </c>
      <c r="E84" s="56">
        <v>1165219.7</v>
      </c>
      <c r="F84" s="56">
        <v>7.9166666666000003</v>
      </c>
      <c r="G84" s="59">
        <f t="shared" si="2"/>
        <v>147185.64631702891</v>
      </c>
      <c r="H84" s="53"/>
      <c r="I84" s="53"/>
      <c r="J84" s="60"/>
      <c r="K84" s="50"/>
    </row>
    <row r="85" spans="1:11" ht="15.75" thickBot="1" x14ac:dyDescent="0.3">
      <c r="A85" s="54">
        <v>201612</v>
      </c>
      <c r="B85" s="58">
        <v>11120012</v>
      </c>
      <c r="C85" s="55" t="s">
        <v>244</v>
      </c>
      <c r="D85" s="55" t="s">
        <v>269</v>
      </c>
      <c r="E85" s="56">
        <v>19710404.07</v>
      </c>
      <c r="F85" s="56">
        <v>306.0191666668</v>
      </c>
      <c r="G85" s="59">
        <f t="shared" si="2"/>
        <v>64409.050860076015</v>
      </c>
      <c r="H85" s="56">
        <v>332873.86</v>
      </c>
      <c r="I85" s="56">
        <v>10.303333333099999</v>
      </c>
      <c r="J85" s="60">
        <f t="shared" si="3"/>
        <v>32307.39501852524</v>
      </c>
      <c r="K85" s="50"/>
    </row>
    <row r="86" spans="1:11" ht="15.75" thickBot="1" x14ac:dyDescent="0.3">
      <c r="A86" s="54">
        <v>201612</v>
      </c>
      <c r="B86" s="58">
        <v>32165202</v>
      </c>
      <c r="C86" s="55" t="s">
        <v>323</v>
      </c>
      <c r="D86" s="55" t="s">
        <v>269</v>
      </c>
      <c r="E86" s="56">
        <v>378437.8</v>
      </c>
      <c r="F86" s="56">
        <v>5.9549999998000001</v>
      </c>
      <c r="G86" s="59">
        <f t="shared" si="2"/>
        <v>63549.588583158671</v>
      </c>
      <c r="H86" s="53"/>
      <c r="I86" s="53"/>
      <c r="J86" s="60"/>
      <c r="K86" s="50"/>
    </row>
    <row r="87" spans="1:11" ht="15.75" thickBot="1" x14ac:dyDescent="0.3">
      <c r="A87" s="54">
        <v>201612</v>
      </c>
      <c r="B87" s="58">
        <v>32145212</v>
      </c>
      <c r="C87" s="55" t="s">
        <v>319</v>
      </c>
      <c r="D87" s="55" t="s">
        <v>269</v>
      </c>
      <c r="E87" s="56">
        <v>104251.34</v>
      </c>
      <c r="F87" s="56">
        <v>1.6308333334</v>
      </c>
      <c r="G87" s="59">
        <f t="shared" si="2"/>
        <v>63925.195705102698</v>
      </c>
      <c r="H87" s="53"/>
      <c r="I87" s="53"/>
      <c r="J87" s="60"/>
      <c r="K87" s="50"/>
    </row>
    <row r="88" spans="1:11" ht="15.75" thickBot="1" x14ac:dyDescent="0.3">
      <c r="A88" s="54">
        <v>201612</v>
      </c>
      <c r="B88" s="58">
        <v>32020202</v>
      </c>
      <c r="C88" s="55" t="s">
        <v>303</v>
      </c>
      <c r="D88" s="55" t="s">
        <v>269</v>
      </c>
      <c r="E88" s="56">
        <v>7848734.3099999996</v>
      </c>
      <c r="F88" s="56">
        <v>119.00750000070001</v>
      </c>
      <c r="G88" s="59">
        <f t="shared" si="2"/>
        <v>65951.593890753385</v>
      </c>
      <c r="H88" s="53"/>
      <c r="I88" s="53"/>
      <c r="J88" s="60"/>
      <c r="K88" s="50"/>
    </row>
    <row r="89" spans="1:11" ht="15.75" thickBot="1" x14ac:dyDescent="0.3">
      <c r="A89" s="54">
        <v>201612</v>
      </c>
      <c r="B89" s="58">
        <v>32140201</v>
      </c>
      <c r="C89" s="55" t="s">
        <v>317</v>
      </c>
      <c r="D89" s="55" t="s">
        <v>269</v>
      </c>
      <c r="E89" s="56">
        <v>1850033.92</v>
      </c>
      <c r="F89" s="56">
        <v>45.920000000100003</v>
      </c>
      <c r="G89" s="59">
        <f t="shared" si="2"/>
        <v>40288.195121863479</v>
      </c>
      <c r="H89" s="56">
        <v>204846.78</v>
      </c>
      <c r="I89" s="56">
        <v>8.2283333337000002</v>
      </c>
      <c r="J89" s="60">
        <f t="shared" si="3"/>
        <v>24895.294307175012</v>
      </c>
      <c r="K89" s="50"/>
    </row>
    <row r="90" spans="1:11" ht="15.75" thickBot="1" x14ac:dyDescent="0.3">
      <c r="A90" s="54">
        <v>201612</v>
      </c>
      <c r="B90" s="58">
        <v>11070002</v>
      </c>
      <c r="C90" s="55" t="s">
        <v>248</v>
      </c>
      <c r="D90" s="55" t="s">
        <v>269</v>
      </c>
      <c r="E90" s="56">
        <v>25970160.59</v>
      </c>
      <c r="F90" s="56">
        <v>220.20750000059999</v>
      </c>
      <c r="G90" s="59">
        <f t="shared" si="2"/>
        <v>117934.9503987341</v>
      </c>
      <c r="H90" s="53"/>
      <c r="I90" s="53"/>
      <c r="J90" s="60"/>
      <c r="K90" s="50"/>
    </row>
    <row r="91" spans="1:11" ht="15.75" thickBot="1" x14ac:dyDescent="0.3">
      <c r="A91" s="54">
        <v>201612</v>
      </c>
      <c r="B91" s="58">
        <v>12050011</v>
      </c>
      <c r="C91" s="55" t="s">
        <v>289</v>
      </c>
      <c r="D91" s="55" t="s">
        <v>269</v>
      </c>
      <c r="E91" s="56">
        <v>121852136.56999999</v>
      </c>
      <c r="F91" s="56">
        <v>2587.0675000074002</v>
      </c>
      <c r="G91" s="59">
        <f t="shared" si="2"/>
        <v>47100.486001873331</v>
      </c>
      <c r="H91" s="56">
        <v>3706410.59</v>
      </c>
      <c r="I91" s="56">
        <v>126.081666666</v>
      </c>
      <c r="J91" s="60">
        <f t="shared" si="3"/>
        <v>29396.903515073016</v>
      </c>
      <c r="K91" s="50"/>
    </row>
    <row r="92" spans="1:11" ht="15.75" thickBot="1" x14ac:dyDescent="0.3">
      <c r="A92" s="54">
        <v>201612</v>
      </c>
      <c r="B92" s="58">
        <v>62210101</v>
      </c>
      <c r="C92" s="55" t="s">
        <v>172</v>
      </c>
      <c r="D92" s="55" t="s">
        <v>269</v>
      </c>
      <c r="E92" s="56">
        <v>1710197.69</v>
      </c>
      <c r="F92" s="56">
        <v>12.75</v>
      </c>
      <c r="G92" s="59">
        <f t="shared" si="2"/>
        <v>134133.15215686275</v>
      </c>
      <c r="H92" s="53"/>
      <c r="I92" s="53"/>
      <c r="J92" s="60"/>
      <c r="K92" s="50"/>
    </row>
    <row r="93" spans="1:11" ht="15.75" thickBot="1" x14ac:dyDescent="0.3">
      <c r="A93" s="54">
        <v>201612</v>
      </c>
      <c r="B93" s="58">
        <v>32168202</v>
      </c>
      <c r="C93" s="55" t="s">
        <v>325</v>
      </c>
      <c r="D93" s="55" t="s">
        <v>269</v>
      </c>
      <c r="E93" s="56">
        <v>72046.559999999998</v>
      </c>
      <c r="F93" s="56">
        <v>1</v>
      </c>
      <c r="G93" s="59">
        <f t="shared" si="2"/>
        <v>72046.559999999998</v>
      </c>
      <c r="H93" s="53"/>
      <c r="I93" s="53"/>
      <c r="J93" s="60"/>
      <c r="K93" s="50"/>
    </row>
    <row r="94" spans="1:11" ht="15.75" thickBot="1" x14ac:dyDescent="0.3">
      <c r="A94" s="54">
        <v>201612</v>
      </c>
      <c r="B94" s="58">
        <v>32040201</v>
      </c>
      <c r="C94" s="55" t="s">
        <v>305</v>
      </c>
      <c r="D94" s="55" t="s">
        <v>269</v>
      </c>
      <c r="E94" s="56">
        <v>3112752.98</v>
      </c>
      <c r="F94" s="56">
        <v>38.3266666667</v>
      </c>
      <c r="G94" s="59">
        <f t="shared" si="2"/>
        <v>81216.376239275342</v>
      </c>
      <c r="H94" s="53"/>
      <c r="I94" s="53"/>
      <c r="J94" s="60"/>
      <c r="K94" s="50"/>
    </row>
    <row r="95" spans="1:11" ht="15.75" thickBot="1" x14ac:dyDescent="0.3">
      <c r="A95" s="54">
        <v>201612</v>
      </c>
      <c r="B95" s="58">
        <v>35010201</v>
      </c>
      <c r="C95" s="55" t="s">
        <v>352</v>
      </c>
      <c r="D95" s="55" t="s">
        <v>269</v>
      </c>
      <c r="E95" s="53"/>
      <c r="F95" s="53"/>
      <c r="G95" s="59"/>
      <c r="H95" s="56">
        <v>1566300.95</v>
      </c>
      <c r="I95" s="53"/>
      <c r="J95" s="60"/>
      <c r="K95" s="50"/>
    </row>
    <row r="96" spans="1:11" ht="15.75" thickBot="1" x14ac:dyDescent="0.3">
      <c r="A96" s="54">
        <v>201612</v>
      </c>
      <c r="B96" s="58">
        <v>39004202</v>
      </c>
      <c r="C96" s="55" t="s">
        <v>354</v>
      </c>
      <c r="D96" s="55" t="s">
        <v>269</v>
      </c>
      <c r="E96" s="53"/>
      <c r="F96" s="53"/>
      <c r="G96" s="59"/>
      <c r="H96" s="56">
        <v>19970.54</v>
      </c>
      <c r="I96" s="53"/>
      <c r="J96" s="60"/>
      <c r="K96" s="50"/>
    </row>
    <row r="97" spans="1:11" ht="15.75" thickBot="1" x14ac:dyDescent="0.3">
      <c r="A97" s="54">
        <v>201612</v>
      </c>
      <c r="B97" s="58">
        <v>32163201</v>
      </c>
      <c r="C97" s="55" t="s">
        <v>204</v>
      </c>
      <c r="D97" s="55" t="s">
        <v>269</v>
      </c>
      <c r="E97" s="56">
        <v>579775.42000000004</v>
      </c>
      <c r="F97" s="56">
        <v>13.3616666668</v>
      </c>
      <c r="G97" s="59">
        <f t="shared" si="2"/>
        <v>43390.950729266406</v>
      </c>
      <c r="H97" s="56">
        <v>14877.09</v>
      </c>
      <c r="I97" s="56">
        <v>0.36666666669999998</v>
      </c>
      <c r="J97" s="60">
        <f t="shared" si="3"/>
        <v>40573.881814493288</v>
      </c>
      <c r="K97" s="50"/>
    </row>
    <row r="98" spans="1:11" ht="15.75" thickBot="1" x14ac:dyDescent="0.3">
      <c r="A98" s="54">
        <v>201612</v>
      </c>
      <c r="B98" s="58">
        <v>32090201</v>
      </c>
      <c r="C98" s="55" t="s">
        <v>310</v>
      </c>
      <c r="D98" s="55" t="s">
        <v>269</v>
      </c>
      <c r="E98" s="56">
        <v>29929976.84</v>
      </c>
      <c r="F98" s="56">
        <v>636.0191666682</v>
      </c>
      <c r="G98" s="59">
        <f t="shared" si="2"/>
        <v>47058.293851093862</v>
      </c>
      <c r="H98" s="56">
        <v>607576.06999999995</v>
      </c>
      <c r="I98" s="56">
        <v>18.045833333600001</v>
      </c>
      <c r="J98" s="60">
        <f t="shared" si="3"/>
        <v>33668.496143580051</v>
      </c>
      <c r="K98" s="50"/>
    </row>
    <row r="99" spans="1:11" ht="15.75" thickBot="1" x14ac:dyDescent="0.3">
      <c r="A99" s="54">
        <v>201612</v>
      </c>
      <c r="B99" s="58">
        <v>22240401</v>
      </c>
      <c r="C99" s="55" t="s">
        <v>227</v>
      </c>
      <c r="D99" s="55" t="s">
        <v>269</v>
      </c>
      <c r="E99" s="56">
        <v>1081081.5</v>
      </c>
      <c r="F99" s="56">
        <v>25.394166665899998</v>
      </c>
      <c r="G99" s="59">
        <f t="shared" si="2"/>
        <v>42572.040824308941</v>
      </c>
      <c r="H99" s="56">
        <v>171779.81</v>
      </c>
      <c r="I99" s="56">
        <v>6.3300000001000001</v>
      </c>
      <c r="J99" s="60">
        <f t="shared" si="3"/>
        <v>27137.410742067339</v>
      </c>
      <c r="K99" s="50"/>
    </row>
    <row r="100" spans="1:11" ht="15.75" thickBot="1" x14ac:dyDescent="0.3">
      <c r="A100" s="54">
        <v>201612</v>
      </c>
      <c r="B100" s="58">
        <v>39016201</v>
      </c>
      <c r="C100" s="55" t="s">
        <v>357</v>
      </c>
      <c r="D100" s="55" t="s">
        <v>269</v>
      </c>
      <c r="E100" s="53"/>
      <c r="F100" s="53"/>
      <c r="G100" s="59"/>
      <c r="H100" s="53"/>
      <c r="I100" s="53"/>
      <c r="J100" s="60"/>
      <c r="K100" s="50"/>
    </row>
    <row r="101" spans="1:11" ht="15.75" thickBot="1" x14ac:dyDescent="0.3">
      <c r="A101" s="54">
        <v>201612</v>
      </c>
      <c r="B101" s="58">
        <v>39000201</v>
      </c>
      <c r="C101" s="55" t="s">
        <v>353</v>
      </c>
      <c r="D101" s="55" t="s">
        <v>269</v>
      </c>
      <c r="E101" s="53"/>
      <c r="F101" s="53"/>
      <c r="G101" s="59"/>
      <c r="H101" s="56">
        <v>4312.22</v>
      </c>
      <c r="I101" s="53"/>
      <c r="J101" s="60"/>
      <c r="K101" s="50"/>
    </row>
    <row r="102" spans="1:11" ht="15.75" thickBot="1" x14ac:dyDescent="0.3">
      <c r="A102" s="54">
        <v>201612</v>
      </c>
      <c r="B102" s="58">
        <v>34010201</v>
      </c>
      <c r="C102" s="55" t="s">
        <v>346</v>
      </c>
      <c r="D102" s="55" t="s">
        <v>269</v>
      </c>
      <c r="E102" s="56">
        <v>380260.57</v>
      </c>
      <c r="F102" s="56">
        <v>9.7200000000000006</v>
      </c>
      <c r="G102" s="59">
        <f t="shared" si="2"/>
        <v>39121.457818930037</v>
      </c>
      <c r="H102" s="53"/>
      <c r="I102" s="53"/>
      <c r="J102" s="60"/>
      <c r="K102" s="50"/>
    </row>
    <row r="103" spans="1:11" ht="15.75" thickBot="1" x14ac:dyDescent="0.3">
      <c r="A103" s="54">
        <v>201612</v>
      </c>
      <c r="B103" s="55" t="s">
        <v>270</v>
      </c>
      <c r="C103" s="55" t="s">
        <v>271</v>
      </c>
      <c r="D103" s="55" t="s">
        <v>269</v>
      </c>
      <c r="E103" s="56">
        <v>291548.46999999997</v>
      </c>
      <c r="F103" s="53"/>
      <c r="G103" s="59" t="e">
        <f t="shared" si="2"/>
        <v>#DIV/0!</v>
      </c>
      <c r="H103" s="53"/>
      <c r="I103" s="53"/>
      <c r="J103" s="60"/>
      <c r="K103" s="50"/>
    </row>
    <row r="104" spans="1:11" ht="15.75" thickBot="1" x14ac:dyDescent="0.3">
      <c r="A104" s="54">
        <v>201612</v>
      </c>
      <c r="B104" s="58">
        <v>11129501</v>
      </c>
      <c r="C104" s="55" t="s">
        <v>285</v>
      </c>
      <c r="D104" s="55" t="s">
        <v>269</v>
      </c>
      <c r="E104" s="56">
        <v>563330.92000000004</v>
      </c>
      <c r="F104" s="56">
        <v>15.1075000002</v>
      </c>
      <c r="G104" s="59">
        <f t="shared" si="2"/>
        <v>37288.16283253632</v>
      </c>
      <c r="H104" s="56">
        <v>132097.56</v>
      </c>
      <c r="I104" s="56">
        <v>4.8500000001999997</v>
      </c>
      <c r="J104" s="60">
        <f t="shared" si="3"/>
        <v>27236.610308155192</v>
      </c>
      <c r="K104" s="50"/>
    </row>
    <row r="105" spans="1:11" ht="15.75" thickBot="1" x14ac:dyDescent="0.3">
      <c r="A105" s="54">
        <v>201612</v>
      </c>
      <c r="B105" s="58">
        <v>12040001</v>
      </c>
      <c r="C105" s="55" t="s">
        <v>288</v>
      </c>
      <c r="D105" s="55" t="s">
        <v>269</v>
      </c>
      <c r="E105" s="56">
        <v>25021723.059999999</v>
      </c>
      <c r="F105" s="56">
        <v>484.26000000160002</v>
      </c>
      <c r="G105" s="59">
        <f t="shared" si="2"/>
        <v>51670.018295785994</v>
      </c>
      <c r="H105" s="56">
        <v>336037.97</v>
      </c>
      <c r="I105" s="56">
        <v>12.032500000300001</v>
      </c>
      <c r="J105" s="60">
        <f t="shared" si="3"/>
        <v>27927.527113369764</v>
      </c>
      <c r="K105" s="50"/>
    </row>
    <row r="106" spans="1:11" ht="15.75" thickBot="1" x14ac:dyDescent="0.3">
      <c r="A106" s="54">
        <v>201612</v>
      </c>
      <c r="B106" s="58">
        <v>32110202</v>
      </c>
      <c r="C106" s="55" t="s">
        <v>313</v>
      </c>
      <c r="D106" s="55" t="s">
        <v>269</v>
      </c>
      <c r="E106" s="56">
        <v>5839793.2400000002</v>
      </c>
      <c r="F106" s="56">
        <v>87.5625</v>
      </c>
      <c r="G106" s="59">
        <f t="shared" si="2"/>
        <v>66692.856416845112</v>
      </c>
      <c r="H106" s="53"/>
      <c r="I106" s="53"/>
      <c r="J106" s="60"/>
      <c r="K106" s="50"/>
    </row>
    <row r="107" spans="1:11" ht="15.75" thickBot="1" x14ac:dyDescent="0.3">
      <c r="A107" s="54">
        <v>201612</v>
      </c>
      <c r="B107" s="58">
        <v>62300701</v>
      </c>
      <c r="C107" s="55" t="s">
        <v>367</v>
      </c>
      <c r="D107" s="55" t="s">
        <v>269</v>
      </c>
      <c r="E107" s="56">
        <v>252092.24</v>
      </c>
      <c r="F107" s="56">
        <v>6.4675000005000003</v>
      </c>
      <c r="G107" s="59">
        <f t="shared" si="2"/>
        <v>38978.313100968044</v>
      </c>
      <c r="H107" s="56">
        <v>-104888.58</v>
      </c>
      <c r="I107" s="56">
        <v>1.6483333334000001</v>
      </c>
      <c r="J107" s="60">
        <f t="shared" si="3"/>
        <v>-63633.112232006744</v>
      </c>
      <c r="K107" s="50"/>
    </row>
    <row r="108" spans="1:11" ht="15.75" thickBot="1" x14ac:dyDescent="0.3">
      <c r="A108" s="54">
        <v>201612</v>
      </c>
      <c r="B108" s="58">
        <v>32130212</v>
      </c>
      <c r="C108" s="55" t="s">
        <v>316</v>
      </c>
      <c r="D108" s="55" t="s">
        <v>269</v>
      </c>
      <c r="E108" s="56">
        <v>50138.81</v>
      </c>
      <c r="F108" s="56">
        <v>0.87666666660000003</v>
      </c>
      <c r="G108" s="59">
        <f t="shared" si="2"/>
        <v>57192.558939710456</v>
      </c>
      <c r="H108" s="53"/>
      <c r="I108" s="53"/>
      <c r="J108" s="60"/>
      <c r="K108" s="50"/>
    </row>
    <row r="109" spans="1:11" ht="15.75" thickBot="1" x14ac:dyDescent="0.3">
      <c r="A109" s="54">
        <v>201612</v>
      </c>
      <c r="B109" s="58">
        <v>62910101</v>
      </c>
      <c r="C109" s="55" t="s">
        <v>372</v>
      </c>
      <c r="D109" s="55" t="s">
        <v>269</v>
      </c>
      <c r="E109" s="53"/>
      <c r="F109" s="53"/>
      <c r="G109" s="59" t="e">
        <f t="shared" si="2"/>
        <v>#DIV/0!</v>
      </c>
      <c r="H109" s="56">
        <v>22728.48</v>
      </c>
      <c r="I109" s="53"/>
      <c r="J109" s="60"/>
      <c r="K109" s="50"/>
    </row>
    <row r="110" spans="1:11" ht="15.75" thickBot="1" x14ac:dyDescent="0.3">
      <c r="A110" s="54">
        <v>201612</v>
      </c>
      <c r="B110" s="58">
        <v>62300601</v>
      </c>
      <c r="C110" s="55" t="s">
        <v>366</v>
      </c>
      <c r="D110" s="55" t="s">
        <v>269</v>
      </c>
      <c r="E110" s="56">
        <v>1737112.97</v>
      </c>
      <c r="F110" s="56">
        <v>45.562499999700002</v>
      </c>
      <c r="G110" s="59">
        <f t="shared" si="2"/>
        <v>38125.936241677642</v>
      </c>
      <c r="H110" s="56">
        <v>176996.75</v>
      </c>
      <c r="I110" s="56">
        <v>6.7041666665999999</v>
      </c>
      <c r="J110" s="60">
        <f t="shared" si="3"/>
        <v>26401.00683680697</v>
      </c>
      <c r="K110" s="50"/>
    </row>
    <row r="111" spans="1:11" ht="15.75" thickBot="1" x14ac:dyDescent="0.3">
      <c r="A111" s="54">
        <v>201612</v>
      </c>
      <c r="B111" s="58">
        <v>11110001</v>
      </c>
      <c r="C111" s="55" t="s">
        <v>278</v>
      </c>
      <c r="D111" s="55" t="s">
        <v>269</v>
      </c>
      <c r="E111" s="53"/>
      <c r="F111" s="53"/>
      <c r="G111" s="59" t="e">
        <f t="shared" si="2"/>
        <v>#DIV/0!</v>
      </c>
      <c r="H111" s="56">
        <v>31209.57</v>
      </c>
      <c r="I111" s="56">
        <v>0.81666666659999998</v>
      </c>
      <c r="J111" s="60">
        <f t="shared" si="3"/>
        <v>38215.800003119657</v>
      </c>
      <c r="K111" s="50"/>
    </row>
    <row r="112" spans="1:11" ht="15.75" thickBot="1" x14ac:dyDescent="0.3">
      <c r="A112" s="54">
        <v>201612</v>
      </c>
      <c r="B112" s="58">
        <v>32180202</v>
      </c>
      <c r="C112" s="55" t="s">
        <v>327</v>
      </c>
      <c r="D112" s="55" t="s">
        <v>269</v>
      </c>
      <c r="E112" s="56">
        <v>4231737.1900000004</v>
      </c>
      <c r="F112" s="56">
        <v>56.124166666800001</v>
      </c>
      <c r="G112" s="59">
        <f t="shared" si="2"/>
        <v>75399.554974653467</v>
      </c>
      <c r="H112" s="53"/>
      <c r="I112" s="53"/>
      <c r="J112" s="60"/>
      <c r="K112" s="50"/>
    </row>
    <row r="113" spans="1:11" ht="15.75" thickBot="1" x14ac:dyDescent="0.3">
      <c r="A113" s="54">
        <v>201612</v>
      </c>
      <c r="B113" s="58">
        <v>32170201</v>
      </c>
      <c r="C113" s="55" t="s">
        <v>326</v>
      </c>
      <c r="D113" s="55" t="s">
        <v>269</v>
      </c>
      <c r="E113" s="56">
        <v>2696883.45</v>
      </c>
      <c r="F113" s="56">
        <v>30.750000000099998</v>
      </c>
      <c r="G113" s="59">
        <f t="shared" si="2"/>
        <v>87703.526828983086</v>
      </c>
      <c r="H113" s="53"/>
      <c r="I113" s="53"/>
      <c r="J113" s="60"/>
      <c r="K113" s="50"/>
    </row>
    <row r="114" spans="1:11" ht="15.75" thickBot="1" x14ac:dyDescent="0.3">
      <c r="A114" s="54">
        <v>201612</v>
      </c>
      <c r="B114" s="58">
        <v>32145201</v>
      </c>
      <c r="C114" s="55" t="s">
        <v>318</v>
      </c>
      <c r="D114" s="55" t="s">
        <v>269</v>
      </c>
      <c r="E114" s="56">
        <v>12903.47</v>
      </c>
      <c r="F114" s="56">
        <v>0.16666666669999999</v>
      </c>
      <c r="G114" s="59">
        <f t="shared" si="2"/>
        <v>77420.819984515838</v>
      </c>
      <c r="H114" s="53"/>
      <c r="I114" s="53"/>
      <c r="J114" s="60"/>
      <c r="K114" s="50"/>
    </row>
    <row r="115" spans="1:11" ht="15.75" thickBot="1" x14ac:dyDescent="0.3">
      <c r="A115" s="54">
        <v>201612</v>
      </c>
      <c r="B115" s="58">
        <v>32168101</v>
      </c>
      <c r="C115" s="55" t="s">
        <v>324</v>
      </c>
      <c r="D115" s="55" t="s">
        <v>269</v>
      </c>
      <c r="E115" s="56">
        <v>81269.25</v>
      </c>
      <c r="F115" s="56">
        <v>1</v>
      </c>
      <c r="G115" s="59">
        <f t="shared" si="2"/>
        <v>81269.25</v>
      </c>
      <c r="H115" s="53"/>
      <c r="I115" s="53"/>
      <c r="J115" s="60"/>
      <c r="K115" s="50"/>
    </row>
    <row r="116" spans="1:11" ht="15.75" thickBot="1" x14ac:dyDescent="0.3">
      <c r="A116" s="54">
        <v>201612</v>
      </c>
      <c r="B116" s="58">
        <v>32200201</v>
      </c>
      <c r="C116" s="55" t="s">
        <v>331</v>
      </c>
      <c r="D116" s="55" t="s">
        <v>269</v>
      </c>
      <c r="E116" s="56">
        <v>34416770.259999998</v>
      </c>
      <c r="F116" s="56">
        <v>650.28833333520004</v>
      </c>
      <c r="G116" s="59">
        <f t="shared" si="2"/>
        <v>52925.400158239347</v>
      </c>
      <c r="H116" s="56">
        <v>457078.47</v>
      </c>
      <c r="I116" s="56">
        <v>12.249166667100001</v>
      </c>
      <c r="J116" s="60">
        <f t="shared" si="3"/>
        <v>37315.066601850202</v>
      </c>
      <c r="K116" s="50"/>
    </row>
    <row r="117" spans="1:11" ht="15.75" thickBot="1" x14ac:dyDescent="0.3">
      <c r="A117" s="54">
        <v>201612</v>
      </c>
      <c r="B117" s="58">
        <v>34000201</v>
      </c>
      <c r="C117" s="55" t="s">
        <v>345</v>
      </c>
      <c r="D117" s="55" t="s">
        <v>269</v>
      </c>
      <c r="E117" s="56">
        <v>886501.04</v>
      </c>
      <c r="F117" s="56">
        <v>23.239166666599999</v>
      </c>
      <c r="G117" s="59">
        <f t="shared" si="2"/>
        <v>38146.851507980486</v>
      </c>
      <c r="H117" s="56">
        <v>275418.86</v>
      </c>
      <c r="I117" s="56">
        <v>8.5316666668999996</v>
      </c>
      <c r="J117" s="60">
        <f t="shared" si="3"/>
        <v>32281.952724258746</v>
      </c>
      <c r="K117" s="50"/>
    </row>
    <row r="118" spans="1:11" ht="15.75" thickBot="1" x14ac:dyDescent="0.3">
      <c r="A118" s="54">
        <v>201612</v>
      </c>
      <c r="B118" s="58">
        <v>62390104</v>
      </c>
      <c r="C118" s="55" t="s">
        <v>371</v>
      </c>
      <c r="D118" s="55" t="s">
        <v>269</v>
      </c>
      <c r="E118" s="56">
        <v>26509392.57</v>
      </c>
      <c r="F118" s="56">
        <v>408.30000000090001</v>
      </c>
      <c r="G118" s="59">
        <f t="shared" si="2"/>
        <v>64926.261498754757</v>
      </c>
      <c r="H118" s="53"/>
      <c r="I118" s="53"/>
      <c r="J118" s="60"/>
      <c r="K118" s="50"/>
    </row>
    <row r="119" spans="1:11" ht="15.75" thickBot="1" x14ac:dyDescent="0.3">
      <c r="A119" s="54">
        <v>201612</v>
      </c>
      <c r="B119" s="58">
        <v>64210301</v>
      </c>
      <c r="C119" s="55" t="s">
        <v>375</v>
      </c>
      <c r="D119" s="55" t="s">
        <v>269</v>
      </c>
      <c r="E119" s="56">
        <v>91982012.670000002</v>
      </c>
      <c r="F119" s="56">
        <v>2259.2075000005002</v>
      </c>
      <c r="G119" s="59">
        <f t="shared" si="2"/>
        <v>40714.282627859386</v>
      </c>
      <c r="H119" s="56">
        <v>68974.2</v>
      </c>
      <c r="I119" s="56">
        <v>2.2499999999</v>
      </c>
      <c r="J119" s="60">
        <f t="shared" si="3"/>
        <v>30655.200001362453</v>
      </c>
      <c r="K119" s="50"/>
    </row>
    <row r="120" spans="1:11" ht="15.75" thickBot="1" x14ac:dyDescent="0.3">
      <c r="A120" s="54">
        <v>201612</v>
      </c>
      <c r="B120" s="58">
        <v>62390103</v>
      </c>
      <c r="C120" s="55" t="s">
        <v>370</v>
      </c>
      <c r="D120" s="55" t="s">
        <v>269</v>
      </c>
      <c r="E120" s="56">
        <v>16804012.780000001</v>
      </c>
      <c r="F120" s="56">
        <v>342.32499999949999</v>
      </c>
      <c r="G120" s="59">
        <f t="shared" si="2"/>
        <v>49087.892441465112</v>
      </c>
      <c r="H120" s="56">
        <v>358070.3</v>
      </c>
      <c r="I120" s="56">
        <v>9.9866666666999997</v>
      </c>
      <c r="J120" s="60">
        <f t="shared" si="3"/>
        <v>35854.836448478454</v>
      </c>
      <c r="K120" s="50"/>
    </row>
    <row r="121" spans="1:11" ht="15.75" thickBot="1" x14ac:dyDescent="0.3">
      <c r="A121" s="54">
        <v>201612</v>
      </c>
      <c r="B121" s="58">
        <v>11129301</v>
      </c>
      <c r="C121" s="55" t="s">
        <v>284</v>
      </c>
      <c r="D121" s="55" t="s">
        <v>269</v>
      </c>
      <c r="E121" s="56">
        <v>5465143.3799999999</v>
      </c>
      <c r="F121" s="56">
        <v>129.67250000000001</v>
      </c>
      <c r="G121" s="59">
        <f t="shared" si="2"/>
        <v>42145.739304787057</v>
      </c>
      <c r="H121" s="56">
        <v>498964.61</v>
      </c>
      <c r="I121" s="56">
        <v>25.203333333700002</v>
      </c>
      <c r="J121" s="60">
        <f t="shared" si="3"/>
        <v>19797.564210795168</v>
      </c>
      <c r="K121" s="50"/>
    </row>
    <row r="122" spans="1:11" ht="15.75" thickBot="1" x14ac:dyDescent="0.3">
      <c r="A122" s="54">
        <v>201612</v>
      </c>
      <c r="B122" s="58">
        <v>11020006</v>
      </c>
      <c r="C122" s="55" t="s">
        <v>276</v>
      </c>
      <c r="D122" s="55" t="s">
        <v>269</v>
      </c>
      <c r="E122" s="56">
        <v>1492087.46</v>
      </c>
      <c r="F122" s="56">
        <v>9.4499999999999993</v>
      </c>
      <c r="G122" s="59">
        <f t="shared" si="2"/>
        <v>157892.85291005293</v>
      </c>
      <c r="H122" s="53"/>
      <c r="I122" s="53"/>
      <c r="J122" s="60"/>
      <c r="K122" s="50"/>
    </row>
    <row r="123" spans="1:11" ht="15.75" thickBot="1" x14ac:dyDescent="0.3">
      <c r="A123" s="54">
        <v>201612</v>
      </c>
      <c r="B123" s="58">
        <v>33030201</v>
      </c>
      <c r="C123" s="55" t="s">
        <v>342</v>
      </c>
      <c r="D123" s="55" t="s">
        <v>269</v>
      </c>
      <c r="E123" s="56">
        <v>11537.28</v>
      </c>
      <c r="F123" s="56">
        <v>1</v>
      </c>
      <c r="G123" s="59">
        <f t="shared" si="2"/>
        <v>11537.28</v>
      </c>
      <c r="H123" s="53"/>
      <c r="I123" s="53"/>
      <c r="J123" s="60"/>
      <c r="K123" s="50"/>
    </row>
    <row r="124" spans="1:11" ht="15.75" thickBot="1" x14ac:dyDescent="0.3">
      <c r="A124" s="54">
        <v>201612</v>
      </c>
      <c r="B124" s="58">
        <v>64311502</v>
      </c>
      <c r="C124" s="55" t="s">
        <v>380</v>
      </c>
      <c r="D124" s="55" t="s">
        <v>269</v>
      </c>
      <c r="E124" s="56">
        <v>2748917.14</v>
      </c>
      <c r="F124" s="56">
        <v>81.214166666300002</v>
      </c>
      <c r="G124" s="59">
        <f t="shared" si="2"/>
        <v>33847.754066048547</v>
      </c>
      <c r="H124" s="53"/>
      <c r="I124" s="53"/>
      <c r="J124" s="60"/>
      <c r="K124" s="50"/>
    </row>
    <row r="125" spans="1:11" ht="15.75" thickBot="1" x14ac:dyDescent="0.3">
      <c r="A125" s="54">
        <v>201612</v>
      </c>
      <c r="B125" s="58">
        <v>13090001</v>
      </c>
      <c r="C125" s="55" t="s">
        <v>293</v>
      </c>
      <c r="D125" s="55" t="s">
        <v>269</v>
      </c>
      <c r="E125" s="56">
        <v>59067.31</v>
      </c>
      <c r="F125" s="56">
        <v>2</v>
      </c>
      <c r="G125" s="59">
        <f t="shared" si="2"/>
        <v>29533.654999999999</v>
      </c>
      <c r="H125" s="53"/>
      <c r="I125" s="53"/>
      <c r="J125" s="60"/>
      <c r="K125" s="50"/>
    </row>
    <row r="126" spans="1:11" ht="15.75" thickBot="1" x14ac:dyDescent="0.3">
      <c r="A126" s="54">
        <v>201612</v>
      </c>
      <c r="B126" s="58">
        <v>14050001</v>
      </c>
      <c r="C126" s="55" t="s">
        <v>295</v>
      </c>
      <c r="D126" s="55" t="s">
        <v>269</v>
      </c>
      <c r="E126" s="56">
        <v>41606.879999999997</v>
      </c>
      <c r="F126" s="56">
        <v>41.764999999899999</v>
      </c>
      <c r="G126" s="59">
        <f t="shared" si="2"/>
        <v>996.21405483298508</v>
      </c>
      <c r="H126" s="56">
        <v>928.11</v>
      </c>
      <c r="I126" s="56">
        <v>1.0000000003</v>
      </c>
      <c r="J126" s="60">
        <f t="shared" si="3"/>
        <v>928.10999972156696</v>
      </c>
      <c r="K126" s="50"/>
    </row>
    <row r="127" spans="1:11" ht="15.75" thickBot="1" x14ac:dyDescent="0.3">
      <c r="A127" s="54">
        <v>201612</v>
      </c>
      <c r="B127" s="58">
        <v>19200001</v>
      </c>
      <c r="C127" s="55" t="s">
        <v>297</v>
      </c>
      <c r="D127" s="55" t="s">
        <v>269</v>
      </c>
      <c r="E127" s="53"/>
      <c r="F127" s="53"/>
      <c r="G127" s="59" t="e">
        <f t="shared" si="2"/>
        <v>#DIV/0!</v>
      </c>
      <c r="H127" s="53"/>
      <c r="I127" s="53"/>
      <c r="J127" s="60"/>
      <c r="K127" s="50"/>
    </row>
    <row r="128" spans="1:11" ht="15.75" thickBot="1" x14ac:dyDescent="0.3">
      <c r="A128" s="54">
        <v>201612</v>
      </c>
      <c r="B128" s="58">
        <v>62610101</v>
      </c>
      <c r="C128" s="55" t="s">
        <v>160</v>
      </c>
      <c r="D128" s="55" t="s">
        <v>269</v>
      </c>
      <c r="E128" s="56">
        <v>3670321.54</v>
      </c>
      <c r="F128" s="56">
        <v>42.469999999899997</v>
      </c>
      <c r="G128" s="59">
        <f t="shared" si="2"/>
        <v>86421.510242727629</v>
      </c>
      <c r="H128" s="53"/>
      <c r="I128" s="53"/>
      <c r="J128" s="60"/>
      <c r="K128" s="50"/>
    </row>
    <row r="129" spans="1:11" ht="15.75" thickBot="1" x14ac:dyDescent="0.3">
      <c r="A129" s="54">
        <v>201612</v>
      </c>
      <c r="B129" s="58">
        <v>62300301</v>
      </c>
      <c r="C129" s="55" t="s">
        <v>363</v>
      </c>
      <c r="D129" s="55" t="s">
        <v>269</v>
      </c>
      <c r="E129" s="56">
        <v>8622191.5899999999</v>
      </c>
      <c r="F129" s="56">
        <v>138.17750000039999</v>
      </c>
      <c r="G129" s="59">
        <f t="shared" si="2"/>
        <v>62399.389118887237</v>
      </c>
      <c r="H129" s="56">
        <v>71221.899999999994</v>
      </c>
      <c r="I129" s="56">
        <v>2.9599999997999999</v>
      </c>
      <c r="J129" s="60">
        <f t="shared" si="3"/>
        <v>24061.452704328476</v>
      </c>
      <c r="K129" s="50"/>
    </row>
    <row r="130" spans="1:11" ht="15.75" thickBot="1" x14ac:dyDescent="0.3">
      <c r="A130" s="54">
        <v>201612</v>
      </c>
      <c r="B130" s="58">
        <v>22240501</v>
      </c>
      <c r="C130" s="55" t="s">
        <v>301</v>
      </c>
      <c r="D130" s="55" t="s">
        <v>269</v>
      </c>
      <c r="E130" s="56">
        <v>198477.08</v>
      </c>
      <c r="F130" s="56">
        <v>5.6866666666999999</v>
      </c>
      <c r="G130" s="59">
        <f t="shared" si="2"/>
        <v>34902.182883734451</v>
      </c>
      <c r="H130" s="56">
        <v>8242.5400000000009</v>
      </c>
      <c r="I130" s="56">
        <v>0.27500000000000002</v>
      </c>
      <c r="J130" s="60">
        <f t="shared" si="3"/>
        <v>29972.872727272726</v>
      </c>
      <c r="K130" s="50"/>
    </row>
    <row r="131" spans="1:11" ht="15.75" thickBot="1" x14ac:dyDescent="0.3">
      <c r="A131" s="54">
        <v>201612</v>
      </c>
      <c r="B131" s="58">
        <v>33040201</v>
      </c>
      <c r="C131" s="55" t="s">
        <v>344</v>
      </c>
      <c r="D131" s="55" t="s">
        <v>269</v>
      </c>
      <c r="E131" s="56">
        <v>33123955.890000001</v>
      </c>
      <c r="F131" s="56">
        <v>560.27583333400003</v>
      </c>
      <c r="G131" s="59">
        <f t="shared" si="2"/>
        <v>59120.800718623272</v>
      </c>
      <c r="H131" s="56">
        <v>2751130.28</v>
      </c>
      <c r="I131" s="56">
        <v>68.176666666900005</v>
      </c>
      <c r="J131" s="60">
        <f t="shared" si="3"/>
        <v>40352.959663480913</v>
      </c>
      <c r="K131" s="50"/>
    </row>
    <row r="132" spans="1:11" ht="15.75" thickBot="1" x14ac:dyDescent="0.3">
      <c r="A132" s="54">
        <v>201612</v>
      </c>
      <c r="B132" s="58">
        <v>34050201</v>
      </c>
      <c r="C132" s="55" t="s">
        <v>175</v>
      </c>
      <c r="D132" s="55" t="s">
        <v>269</v>
      </c>
      <c r="E132" s="56">
        <v>642082990.94000006</v>
      </c>
      <c r="F132" s="56">
        <v>15499.8366666695</v>
      </c>
      <c r="G132" s="59">
        <f t="shared" si="2"/>
        <v>41425.145615935478</v>
      </c>
      <c r="H132" s="56">
        <v>29937942.73</v>
      </c>
      <c r="I132" s="56">
        <v>872.91666666950005</v>
      </c>
      <c r="J132" s="60">
        <f t="shared" si="3"/>
        <v>34296.449905377936</v>
      </c>
      <c r="K132" s="50"/>
    </row>
    <row r="133" spans="1:11" ht="15.75" thickBot="1" x14ac:dyDescent="0.3">
      <c r="A133" s="54">
        <v>201612</v>
      </c>
      <c r="B133" s="58">
        <v>32220201</v>
      </c>
      <c r="C133" s="55" t="s">
        <v>332</v>
      </c>
      <c r="D133" s="55" t="s">
        <v>269</v>
      </c>
      <c r="E133" s="56">
        <v>31191701.73</v>
      </c>
      <c r="F133" s="56">
        <v>670.17083333309995</v>
      </c>
      <c r="G133" s="59">
        <f t="shared" si="2"/>
        <v>46542.91141688131</v>
      </c>
      <c r="H133" s="56">
        <v>2930225.78</v>
      </c>
      <c r="I133" s="56">
        <v>97.772499999499999</v>
      </c>
      <c r="J133" s="60">
        <f t="shared" si="3"/>
        <v>29969.835894704389</v>
      </c>
      <c r="K133" s="50"/>
    </row>
    <row r="134" spans="1:11" ht="15.75" thickBot="1" x14ac:dyDescent="0.3">
      <c r="A134" s="54">
        <v>201612</v>
      </c>
      <c r="B134" s="58">
        <v>32120201</v>
      </c>
      <c r="C134" s="55" t="s">
        <v>314</v>
      </c>
      <c r="D134" s="55" t="s">
        <v>269</v>
      </c>
      <c r="E134" s="56">
        <v>69040561.031000003</v>
      </c>
      <c r="F134" s="56">
        <v>1378.6650000001</v>
      </c>
      <c r="G134" s="59">
        <f t="shared" ref="G134:G136" si="4">+E134/F134</f>
        <v>50077.836915418171</v>
      </c>
      <c r="H134" s="56">
        <v>1662884.21</v>
      </c>
      <c r="I134" s="56">
        <v>51.424166666600001</v>
      </c>
      <c r="J134" s="60">
        <f t="shared" ref="J134" si="5">+H134/I134</f>
        <v>32336.62921134011</v>
      </c>
      <c r="K134" s="50"/>
    </row>
    <row r="135" spans="1:11" ht="15.75" thickBot="1" x14ac:dyDescent="0.3">
      <c r="A135" s="54">
        <v>201612</v>
      </c>
      <c r="B135" s="58">
        <v>34030201</v>
      </c>
      <c r="C135" s="55" t="s">
        <v>177</v>
      </c>
      <c r="D135" s="55" t="s">
        <v>269</v>
      </c>
      <c r="E135" s="56">
        <v>79148.740000000005</v>
      </c>
      <c r="F135" s="56">
        <v>2</v>
      </c>
      <c r="G135" s="59">
        <f t="shared" si="4"/>
        <v>39574.370000000003</v>
      </c>
      <c r="H135" s="53"/>
      <c r="I135" s="53"/>
      <c r="J135" s="50"/>
      <c r="K135" s="50"/>
    </row>
    <row r="136" spans="1:11" ht="15.75" thickBot="1" x14ac:dyDescent="0.3">
      <c r="A136" s="54">
        <v>201612</v>
      </c>
      <c r="B136" s="58">
        <v>64210401</v>
      </c>
      <c r="C136" s="55" t="s">
        <v>376</v>
      </c>
      <c r="D136" s="55" t="s">
        <v>269</v>
      </c>
      <c r="E136" s="56">
        <v>234046.59099999999</v>
      </c>
      <c r="F136" s="56">
        <v>6</v>
      </c>
      <c r="G136" s="59">
        <f t="shared" si="4"/>
        <v>39007.765166666664</v>
      </c>
      <c r="H136" s="53"/>
      <c r="I136" s="53"/>
      <c r="J136" s="50"/>
      <c r="K136" s="50"/>
    </row>
    <row r="137" spans="1:11" ht="15.75" thickBot="1" x14ac:dyDescent="0.3">
      <c r="A137" s="67" t="s">
        <v>382</v>
      </c>
      <c r="B137" s="68"/>
      <c r="C137" s="68"/>
      <c r="D137" s="69"/>
      <c r="E137" s="57">
        <v>3015903223.7740002</v>
      </c>
      <c r="F137" s="57">
        <v>64618.015000056002</v>
      </c>
      <c r="G137" s="56"/>
      <c r="H137" s="57">
        <v>145102924.373</v>
      </c>
      <c r="I137" s="57">
        <v>4845.5841666863998</v>
      </c>
      <c r="K137" s="50"/>
    </row>
    <row r="138" spans="1:11" ht="15.75" thickBot="1" x14ac:dyDescent="0.3">
      <c r="A138" s="70">
        <v>42772</v>
      </c>
      <c r="B138" s="64"/>
      <c r="C138" s="64"/>
      <c r="D138" s="65" t="s">
        <v>383</v>
      </c>
      <c r="E138" s="64"/>
      <c r="F138" s="64"/>
      <c r="G138" s="56"/>
      <c r="H138" s="71">
        <v>0.76265046000000003</v>
      </c>
      <c r="I138" s="64"/>
      <c r="K138" s="50"/>
    </row>
  </sheetData>
  <mergeCells count="7">
    <mergeCell ref="A1:I1"/>
    <mergeCell ref="A2:I2"/>
    <mergeCell ref="A3:I3"/>
    <mergeCell ref="A137:D137"/>
    <mergeCell ref="A138:C138"/>
    <mergeCell ref="D138:F138"/>
    <mergeCell ref="H138:I13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BDD SAP 02022016</vt:lpstr>
      <vt:lpstr>Réf étab.</vt:lpstr>
      <vt:lpstr>Réf. compte</vt:lpstr>
      <vt:lpstr>Coûts moyens 2015 - 2016 </vt:lpstr>
      <vt:lpstr>export opale</vt:lpstr>
    </vt:vector>
  </TitlesOfParts>
  <Company>APHP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LEFEVRE Jordan</dc:creator>
  <cp:lastModifiedBy>David Cribelier</cp:lastModifiedBy>
  <dcterms:created xsi:type="dcterms:W3CDTF">2016-02-02T13:53:52Z</dcterms:created>
  <dcterms:modified xsi:type="dcterms:W3CDTF">2017-02-06T21:37:25Z</dcterms:modified>
</cp:coreProperties>
</file>