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-marichal\Documents\"/>
    </mc:Choice>
  </mc:AlternateContent>
  <xr:revisionPtr revIDLastSave="0" documentId="13_ncr:1_{E40D41E5-CF45-482A-8EA2-73BF8C2A0238}" xr6:coauthVersionLast="47" xr6:coauthVersionMax="47" xr10:uidLastSave="{00000000-0000-0000-0000-000000000000}"/>
  <bookViews>
    <workbookView xWindow="28680" yWindow="-120" windowWidth="29040" windowHeight="15840" tabRatio="508" xr2:uid="{00000000-000D-0000-FFFF-FFFF00000000}"/>
  </bookViews>
  <sheets>
    <sheet name="Projets" sheetId="1" r:id="rId1"/>
  </sheets>
  <definedNames>
    <definedName name="_xlnm._FilterDatabase" localSheetId="0" hidden="1">Projets!$C$18:$N$18</definedName>
    <definedName name="_xlnm.Print_Area" localSheetId="0">Projets!$G$17:$N$19</definedName>
  </definedNames>
  <calcPr calcId="191029"/>
</workbook>
</file>

<file path=xl/calcChain.xml><?xml version="1.0" encoding="utf-8"?>
<calcChain xmlns="http://schemas.openxmlformats.org/spreadsheetml/2006/main">
  <c r="F6" i="1" l="1"/>
  <c r="F5" i="1"/>
  <c r="F4" i="1"/>
  <c r="F3" i="1"/>
  <c r="F2" i="1"/>
  <c r="I26" i="1"/>
  <c r="I25" i="1"/>
  <c r="I24" i="1"/>
  <c r="I23" i="1"/>
  <c r="M6" i="1" s="1"/>
  <c r="I22" i="1"/>
  <c r="I21" i="1"/>
  <c r="I4" i="1" s="1"/>
  <c r="I20" i="1"/>
  <c r="I19" i="1"/>
  <c r="J2" i="1" s="1"/>
  <c r="I2" i="1"/>
  <c r="Q2" i="1"/>
  <c r="I3" i="1"/>
  <c r="J3" i="1"/>
  <c r="K3" i="1"/>
  <c r="Q3" i="1"/>
  <c r="R3" i="1"/>
  <c r="G4" i="1"/>
  <c r="H4" i="1"/>
  <c r="L4" i="1"/>
  <c r="M4" i="1"/>
  <c r="N4" i="1"/>
  <c r="O4" i="1"/>
  <c r="P4" i="1"/>
  <c r="G6" i="1"/>
  <c r="H6" i="1"/>
  <c r="I6" i="1"/>
  <c r="J6" i="1"/>
  <c r="K6" i="1"/>
  <c r="L6" i="1"/>
  <c r="N6" i="1"/>
  <c r="O6" i="1"/>
  <c r="P6" i="1"/>
  <c r="Q6" i="1"/>
  <c r="R6" i="1"/>
  <c r="E26" i="1"/>
  <c r="E25" i="1"/>
  <c r="E24" i="1"/>
  <c r="E23" i="1"/>
  <c r="E22" i="1"/>
  <c r="E21" i="1"/>
  <c r="E20" i="1"/>
  <c r="E19" i="1"/>
  <c r="B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P3" i="1" l="1"/>
  <c r="H3" i="1"/>
  <c r="K4" i="1"/>
  <c r="O3" i="1"/>
  <c r="G3" i="1"/>
  <c r="R4" i="1"/>
  <c r="J4" i="1"/>
  <c r="N3" i="1"/>
  <c r="Q4" i="1"/>
  <c r="M3" i="1"/>
  <c r="L3" i="1"/>
  <c r="G2" i="1"/>
  <c r="P2" i="1"/>
  <c r="O2" i="1"/>
  <c r="L2" i="1"/>
  <c r="K2" i="1"/>
  <c r="H2" i="1"/>
  <c r="N2" i="1"/>
  <c r="M2" i="1"/>
  <c r="R2" i="1"/>
  <c r="O5" i="1"/>
  <c r="G5" i="1"/>
  <c r="N5" i="1"/>
  <c r="K5" i="1"/>
  <c r="R5" i="1"/>
  <c r="J5" i="1"/>
  <c r="M5" i="1"/>
  <c r="Q5" i="1"/>
  <c r="I5" i="1"/>
  <c r="L5" i="1"/>
  <c r="P5" i="1"/>
  <c r="H5" i="1"/>
</calcChain>
</file>

<file path=xl/sharedStrings.xml><?xml version="1.0" encoding="utf-8"?>
<sst xmlns="http://schemas.openxmlformats.org/spreadsheetml/2006/main" count="28" uniqueCount="27">
  <si>
    <t>SUIVI PROJETS SERVICE PACK</t>
  </si>
  <si>
    <t>DATE</t>
  </si>
  <si>
    <t>Libéllé</t>
  </si>
  <si>
    <t>Date MAD</t>
  </si>
  <si>
    <t>AO ou attribué</t>
  </si>
  <si>
    <t>Site de production</t>
  </si>
  <si>
    <t>Complexité</t>
  </si>
  <si>
    <t>Complexité projet</t>
  </si>
  <si>
    <t>Total projets en cours</t>
  </si>
  <si>
    <t>Projets en cours</t>
  </si>
  <si>
    <t>Code</t>
  </si>
  <si>
    <t>Nombre de jours supplémentaires</t>
  </si>
  <si>
    <t>Durée du projet</t>
  </si>
  <si>
    <t>nb de jour associé par nv de complexité</t>
  </si>
  <si>
    <t>Date estimée
 fin de projet</t>
  </si>
  <si>
    <t>Date fin réelle terminée</t>
  </si>
  <si>
    <t>aaa</t>
  </si>
  <si>
    <t>bbbb</t>
  </si>
  <si>
    <t>ccc</t>
  </si>
  <si>
    <t>ddd</t>
  </si>
  <si>
    <t>eee</t>
  </si>
  <si>
    <t>nv compexité</t>
  </si>
  <si>
    <t>nb d'heure théorique</t>
  </si>
  <si>
    <t>ffff</t>
  </si>
  <si>
    <t>gggg</t>
  </si>
  <si>
    <t>hhhh</t>
  </si>
  <si>
    <t>j'arrive a répartir les heures dédiées pour les projets des ligne 19 a ligne23 mais je n'arrive pas à additionner la répartition des projets des lignes suivantes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</si>
</sst>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6" formatCode="[$-40C]mmm\-yy;@"/>
    <numFmt numFmtId="168" formatCode="#,##0.0000"/>
  </numFmts>
  <fonts count="12" x14ac:knownFonts="1">
    <font>
      <sz val="10"/>
      <name val="Arial"/>
    </font>
    <font>
      <sz val="9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color theme="3"/>
      <name val="Arial"/>
      <family val="2"/>
    </font>
    <font>
      <b/>
      <sz val="10"/>
      <color theme="0"/>
      <name val="Arial"/>
      <family val="2"/>
    </font>
    <font>
      <sz val="9"/>
      <color theme="0"/>
      <name val="Arial"/>
      <family val="2"/>
    </font>
    <font>
      <b/>
      <sz val="9"/>
      <color theme="3"/>
      <name val="Arial"/>
      <family val="2"/>
    </font>
    <font>
      <sz val="14"/>
      <name val="Arial"/>
      <family val="2"/>
    </font>
    <font>
      <sz val="12"/>
      <color rgb="FFFF00FF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2F7F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D5C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4" fillId="8" borderId="1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5" borderId="1" xfId="0" applyFont="1" applyFill="1" applyBorder="1" applyAlignment="1">
      <alignment horizontal="left" vertical="center" wrapText="1" indent="1"/>
    </xf>
    <xf numFmtId="0" fontId="9" fillId="7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9" fillId="7" borderId="0" xfId="0" applyFont="1" applyFill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166" fontId="1" fillId="0" borderId="0" xfId="0" applyNumberFormat="1" applyFont="1" applyBorder="1" applyAlignment="1">
      <alignment horizontal="center" vertical="center" wrapText="1"/>
    </xf>
    <xf numFmtId="168" fontId="4" fillId="0" borderId="1" xfId="0" applyNumberFormat="1" applyFont="1" applyBorder="1"/>
    <xf numFmtId="14" fontId="11" fillId="0" borderId="6" xfId="0" applyNumberFormat="1" applyFont="1" applyBorder="1" applyAlignment="1">
      <alignment horizontal="center" vertical="center" wrapText="1"/>
    </xf>
    <xf numFmtId="14" fontId="11" fillId="0" borderId="7" xfId="0" applyNumberFormat="1" applyFont="1" applyBorder="1" applyAlignment="1">
      <alignment horizontal="center" vertical="center" wrapText="1"/>
    </xf>
    <xf numFmtId="14" fontId="11" fillId="0" borderId="0" xfId="0" applyNumberFormat="1" applyFont="1" applyBorder="1" applyAlignment="1">
      <alignment horizontal="center" vertical="center" wrapText="1"/>
    </xf>
    <xf numFmtId="14" fontId="11" fillId="0" borderId="8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00FF"/>
      <color rgb="FFFFBAA7"/>
      <color rgb="FFF95F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3" tint="0.59999389629810485"/>
    <pageSetUpPr fitToPage="1"/>
  </sheetPr>
  <dimension ref="A1:X32"/>
  <sheetViews>
    <sheetView tabSelected="1" zoomScale="80" zoomScaleNormal="80" workbookViewId="0">
      <pane ySplit="18" topLeftCell="A19" activePane="bottomLeft" state="frozen"/>
      <selection pane="bottomLeft" activeCell="D9" sqref="D9"/>
    </sheetView>
  </sheetViews>
  <sheetFormatPr baseColWidth="10" defaultColWidth="11.44140625" defaultRowHeight="11.4" x14ac:dyDescent="0.25"/>
  <cols>
    <col min="1" max="2" width="2.6640625" style="4" customWidth="1"/>
    <col min="3" max="3" width="10" style="3" customWidth="1"/>
    <col min="4" max="4" width="16.5546875" style="4" bestFit="1" customWidth="1"/>
    <col min="5" max="5" width="16.5546875" style="4" customWidth="1"/>
    <col min="6" max="6" width="11.33203125" style="3" customWidth="1"/>
    <col min="7" max="7" width="14.6640625" style="4" customWidth="1"/>
    <col min="8" max="9" width="41.5546875" style="4" customWidth="1"/>
    <col min="10" max="11" width="13.109375" style="3" customWidth="1"/>
    <col min="12" max="13" width="13.109375" style="4" customWidth="1"/>
    <col min="14" max="14" width="33.88671875" style="3" customWidth="1"/>
    <col min="15" max="16384" width="11.44140625" style="4"/>
  </cols>
  <sheetData>
    <row r="1" spans="3:24" s="38" customFormat="1" x14ac:dyDescent="0.25">
      <c r="C1" s="39"/>
      <c r="E1" s="40" t="s">
        <v>21</v>
      </c>
      <c r="F1" s="41">
        <v>44927</v>
      </c>
      <c r="G1" s="41">
        <v>44958</v>
      </c>
      <c r="H1" s="41">
        <v>44986</v>
      </c>
      <c r="I1" s="41">
        <v>45017</v>
      </c>
      <c r="J1" s="41">
        <v>45047</v>
      </c>
      <c r="K1" s="41">
        <v>45078</v>
      </c>
      <c r="L1" s="41">
        <v>45108</v>
      </c>
      <c r="M1" s="41">
        <v>45139</v>
      </c>
      <c r="N1" s="41">
        <v>45170</v>
      </c>
      <c r="O1" s="41">
        <v>45200</v>
      </c>
      <c r="P1" s="41">
        <v>45231</v>
      </c>
      <c r="Q1" s="41">
        <v>45261</v>
      </c>
      <c r="R1" s="41">
        <v>45292</v>
      </c>
    </row>
    <row r="2" spans="3:24" s="38" customFormat="1" ht="13.2" x14ac:dyDescent="0.25">
      <c r="C2" s="39"/>
      <c r="E2" s="38">
        <v>1</v>
      </c>
      <c r="F2" s="42">
        <f>IF(AND(F$1&gt;=$F19,F$1&lt;=$I19),$E19/((1+$I19-$F19)/30.25),"-")</f>
        <v>0.96800000000000008</v>
      </c>
      <c r="G2" s="42" t="str">
        <f t="shared" ref="G2:R2" si="0">IF(AND(G$1&gt;=$F19,G$1&lt;=$I19),$E19/((1+$I19-$F19)/30.25),"-")</f>
        <v>-</v>
      </c>
      <c r="H2" s="42" t="str">
        <f t="shared" si="0"/>
        <v>-</v>
      </c>
      <c r="I2" s="42" t="str">
        <f t="shared" si="0"/>
        <v>-</v>
      </c>
      <c r="J2" s="42" t="str">
        <f t="shared" si="0"/>
        <v>-</v>
      </c>
      <c r="K2" s="42" t="str">
        <f t="shared" si="0"/>
        <v>-</v>
      </c>
      <c r="L2" s="42" t="str">
        <f t="shared" si="0"/>
        <v>-</v>
      </c>
      <c r="M2" s="42" t="str">
        <f t="shared" si="0"/>
        <v>-</v>
      </c>
      <c r="N2" s="42" t="str">
        <f t="shared" si="0"/>
        <v>-</v>
      </c>
      <c r="O2" s="42" t="str">
        <f t="shared" si="0"/>
        <v>-</v>
      </c>
      <c r="P2" s="42" t="str">
        <f t="shared" si="0"/>
        <v>-</v>
      </c>
      <c r="Q2" s="42" t="str">
        <f t="shared" si="0"/>
        <v>-</v>
      </c>
      <c r="R2" s="42" t="str">
        <f t="shared" si="0"/>
        <v>-</v>
      </c>
    </row>
    <row r="3" spans="3:24" s="38" customFormat="1" ht="13.2" x14ac:dyDescent="0.25">
      <c r="C3" s="39"/>
      <c r="E3" s="38">
        <v>2</v>
      </c>
      <c r="F3" s="42" t="str">
        <f>IF(AND(F$1&gt;=$F20,F$1&lt;=$I20),$E20/((1+$I20-$F20)/30.25),"-")</f>
        <v>-</v>
      </c>
      <c r="G3" s="42">
        <f t="shared" ref="G3:R3" si="1">IF(AND(G$1&gt;=$F20,G$1&lt;=$I20),$E20/((1+$I20-$F20)/30.25),"-")</f>
        <v>1.475609756097561</v>
      </c>
      <c r="H3" s="42">
        <f t="shared" si="1"/>
        <v>1.475609756097561</v>
      </c>
      <c r="I3" s="42">
        <f t="shared" si="1"/>
        <v>1.475609756097561</v>
      </c>
      <c r="J3" s="42" t="str">
        <f t="shared" si="1"/>
        <v>-</v>
      </c>
      <c r="K3" s="42" t="str">
        <f t="shared" si="1"/>
        <v>-</v>
      </c>
      <c r="L3" s="42" t="str">
        <f t="shared" si="1"/>
        <v>-</v>
      </c>
      <c r="M3" s="42" t="str">
        <f t="shared" si="1"/>
        <v>-</v>
      </c>
      <c r="N3" s="42" t="str">
        <f t="shared" si="1"/>
        <v>-</v>
      </c>
      <c r="O3" s="42" t="str">
        <f t="shared" si="1"/>
        <v>-</v>
      </c>
      <c r="P3" s="42" t="str">
        <f t="shared" si="1"/>
        <v>-</v>
      </c>
      <c r="Q3" s="42" t="str">
        <f t="shared" si="1"/>
        <v>-</v>
      </c>
      <c r="R3" s="42" t="str">
        <f t="shared" si="1"/>
        <v>-</v>
      </c>
    </row>
    <row r="4" spans="3:24" s="38" customFormat="1" ht="13.2" x14ac:dyDescent="0.25">
      <c r="C4" s="39"/>
      <c r="E4" s="38">
        <v>3</v>
      </c>
      <c r="F4" s="42" t="str">
        <f>IF(AND(F$1&gt;=$F21,F$1&lt;=$I21),$E21/((1+$I21-$F21)/30.25),"-")</f>
        <v>-</v>
      </c>
      <c r="G4" s="42">
        <f t="shared" ref="G4:R4" si="2">IF(AND(G$1&gt;=$F21,G$1&lt;=$I21),$E21/((1+$I21-$F21)/30.25),"-")</f>
        <v>1.9868637110016421</v>
      </c>
      <c r="H4" s="42">
        <f t="shared" si="2"/>
        <v>1.9868637110016421</v>
      </c>
      <c r="I4" s="42">
        <f t="shared" si="2"/>
        <v>1.9868637110016421</v>
      </c>
      <c r="J4" s="42">
        <f t="shared" si="2"/>
        <v>1.9868637110016421</v>
      </c>
      <c r="K4" s="42">
        <f t="shared" si="2"/>
        <v>1.9868637110016421</v>
      </c>
      <c r="L4" s="42">
        <f t="shared" si="2"/>
        <v>1.9868637110016421</v>
      </c>
      <c r="M4" s="42" t="str">
        <f t="shared" si="2"/>
        <v>-</v>
      </c>
      <c r="N4" s="42" t="str">
        <f t="shared" si="2"/>
        <v>-</v>
      </c>
      <c r="O4" s="42" t="str">
        <f t="shared" si="2"/>
        <v>-</v>
      </c>
      <c r="P4" s="42" t="str">
        <f t="shared" si="2"/>
        <v>-</v>
      </c>
      <c r="Q4" s="42" t="str">
        <f t="shared" si="2"/>
        <v>-</v>
      </c>
      <c r="R4" s="42" t="str">
        <f t="shared" si="2"/>
        <v>-</v>
      </c>
    </row>
    <row r="5" spans="3:24" s="38" customFormat="1" ht="13.2" x14ac:dyDescent="0.25">
      <c r="C5" s="39"/>
      <c r="E5" s="38">
        <v>4</v>
      </c>
      <c r="F5" s="42" t="str">
        <f>IF(AND(F$1&gt;=$F22,F$1&lt;=$I22),$E22/((1+$I22-$F22)/30.25),"-")</f>
        <v>-</v>
      </c>
      <c r="G5" s="42">
        <f t="shared" ref="G5:R5" si="3">IF(AND(G$1&gt;=$F22,G$1&lt;=$I22),$E22/((1+$I22-$F22)/30.25),"-")</f>
        <v>2.8437132784958874</v>
      </c>
      <c r="H5" s="42">
        <f t="shared" si="3"/>
        <v>2.8437132784958874</v>
      </c>
      <c r="I5" s="42">
        <f t="shared" si="3"/>
        <v>2.8437132784958874</v>
      </c>
      <c r="J5" s="42">
        <f t="shared" si="3"/>
        <v>2.8437132784958874</v>
      </c>
      <c r="K5" s="42">
        <f t="shared" si="3"/>
        <v>2.8437132784958874</v>
      </c>
      <c r="L5" s="42">
        <f t="shared" si="3"/>
        <v>2.8437132784958874</v>
      </c>
      <c r="M5" s="42">
        <f t="shared" si="3"/>
        <v>2.8437132784958874</v>
      </c>
      <c r="N5" s="42" t="str">
        <f t="shared" si="3"/>
        <v>-</v>
      </c>
      <c r="O5" s="42" t="str">
        <f t="shared" si="3"/>
        <v>-</v>
      </c>
      <c r="P5" s="42" t="str">
        <f t="shared" si="3"/>
        <v>-</v>
      </c>
      <c r="Q5" s="42" t="str">
        <f t="shared" si="3"/>
        <v>-</v>
      </c>
      <c r="R5" s="42" t="str">
        <f t="shared" si="3"/>
        <v>-</v>
      </c>
    </row>
    <row r="6" spans="3:24" s="38" customFormat="1" ht="13.2" x14ac:dyDescent="0.25">
      <c r="C6" s="39"/>
      <c r="E6" s="38">
        <v>5</v>
      </c>
      <c r="F6" s="42" t="str">
        <f>IF(AND(F$1&gt;=$F23,F$1&lt;=$I23),$E23/((1+$I23-$F23)/30.25),"-")</f>
        <v>-</v>
      </c>
      <c r="G6" s="42">
        <f t="shared" ref="G6:R6" si="4">IF(AND(G$1&gt;=$F23,G$1&lt;=$I23),$E23/((1+$I23-$F23)/30.25),"-")</f>
        <v>5.6874265569917748</v>
      </c>
      <c r="H6" s="42">
        <f t="shared" si="4"/>
        <v>5.6874265569917748</v>
      </c>
      <c r="I6" s="42">
        <f t="shared" si="4"/>
        <v>5.6874265569917748</v>
      </c>
      <c r="J6" s="42">
        <f t="shared" si="4"/>
        <v>5.6874265569917748</v>
      </c>
      <c r="K6" s="42">
        <f t="shared" si="4"/>
        <v>5.6874265569917748</v>
      </c>
      <c r="L6" s="42">
        <f t="shared" si="4"/>
        <v>5.6874265569917748</v>
      </c>
      <c r="M6" s="42">
        <f t="shared" si="4"/>
        <v>5.6874265569917748</v>
      </c>
      <c r="N6" s="42" t="str">
        <f t="shared" si="4"/>
        <v>-</v>
      </c>
      <c r="O6" s="42" t="str">
        <f t="shared" si="4"/>
        <v>-</v>
      </c>
      <c r="P6" s="42" t="str">
        <f t="shared" si="4"/>
        <v>-</v>
      </c>
      <c r="Q6" s="42" t="str">
        <f t="shared" si="4"/>
        <v>-</v>
      </c>
      <c r="R6" s="42" t="str">
        <f t="shared" si="4"/>
        <v>-</v>
      </c>
    </row>
    <row r="7" spans="3:24" s="38" customFormat="1" x14ac:dyDescent="0.25">
      <c r="C7" s="39"/>
      <c r="F7" s="43" t="s">
        <v>26</v>
      </c>
      <c r="G7" s="43"/>
      <c r="H7" s="43"/>
      <c r="I7" s="43"/>
      <c r="J7" s="43"/>
      <c r="K7" s="43"/>
      <c r="L7" s="43"/>
      <c r="M7" s="43"/>
      <c r="N7" s="43"/>
      <c r="O7" s="44"/>
    </row>
    <row r="8" spans="3:24" s="38" customFormat="1" x14ac:dyDescent="0.25">
      <c r="C8" s="39"/>
      <c r="F8" s="45"/>
      <c r="G8" s="45"/>
      <c r="H8" s="45"/>
      <c r="I8" s="45"/>
      <c r="J8" s="45"/>
      <c r="K8" s="45"/>
      <c r="L8" s="45"/>
      <c r="M8" s="45"/>
      <c r="N8" s="45"/>
      <c r="O8" s="46"/>
    </row>
    <row r="9" spans="3:24" s="1" customFormat="1" ht="28.8" customHeight="1" x14ac:dyDescent="0.25">
      <c r="H9" s="18" t="s">
        <v>7</v>
      </c>
      <c r="I9" s="18" t="s">
        <v>7</v>
      </c>
      <c r="J9" s="19" t="s">
        <v>8</v>
      </c>
      <c r="K9" s="20" t="s">
        <v>13</v>
      </c>
      <c r="L9" s="20"/>
      <c r="M9" s="19"/>
      <c r="N9" s="19"/>
      <c r="O9" s="19"/>
      <c r="P9" s="13"/>
      <c r="Q9" s="13"/>
      <c r="R9" s="13"/>
      <c r="S9" s="13"/>
      <c r="T9" s="13"/>
      <c r="U9" s="13"/>
      <c r="V9" s="13"/>
      <c r="W9" s="13"/>
      <c r="X9" s="13"/>
    </row>
    <row r="10" spans="3:24" s="1" customFormat="1" ht="17.399999999999999" customHeight="1" x14ac:dyDescent="0.2">
      <c r="C10" s="6"/>
      <c r="D10" s="26"/>
      <c r="E10" s="26"/>
      <c r="F10" s="36"/>
      <c r="G10" s="36"/>
      <c r="H10" s="32"/>
      <c r="I10" s="31">
        <v>1</v>
      </c>
      <c r="J10" s="5">
        <v>1</v>
      </c>
      <c r="K10" s="21">
        <v>1</v>
      </c>
      <c r="L10" s="21"/>
      <c r="M10" s="14"/>
      <c r="N10" s="14"/>
      <c r="O10" s="14"/>
      <c r="P10" s="13"/>
      <c r="Q10" s="13"/>
      <c r="R10" s="13"/>
      <c r="S10" s="13"/>
      <c r="T10" s="13"/>
      <c r="U10" s="13"/>
      <c r="V10" s="13"/>
      <c r="W10" s="13"/>
      <c r="X10" s="13"/>
    </row>
    <row r="11" spans="3:24" s="1" customFormat="1" ht="17.399999999999999" customHeight="1" x14ac:dyDescent="0.25">
      <c r="D11" s="26"/>
      <c r="E11" s="26"/>
      <c r="F11" s="36"/>
      <c r="G11" s="36"/>
      <c r="H11" s="32"/>
      <c r="I11" s="31">
        <v>2</v>
      </c>
      <c r="J11" s="5">
        <v>3</v>
      </c>
      <c r="K11" s="22">
        <v>2</v>
      </c>
      <c r="L11" s="22"/>
      <c r="M11" s="14"/>
      <c r="N11" s="14"/>
      <c r="O11" s="14"/>
      <c r="P11" s="13"/>
      <c r="Q11" s="13"/>
      <c r="R11" s="13"/>
      <c r="S11" s="13"/>
      <c r="T11" s="13"/>
      <c r="U11" s="13"/>
      <c r="V11" s="13"/>
      <c r="W11" s="13"/>
      <c r="X11" s="13"/>
    </row>
    <row r="12" spans="3:24" s="1" customFormat="1" ht="17.399999999999999" customHeight="1" x14ac:dyDescent="0.25">
      <c r="D12" s="27"/>
      <c r="E12" s="27"/>
      <c r="F12" s="37" t="s">
        <v>9</v>
      </c>
      <c r="G12" s="37"/>
      <c r="H12" s="32"/>
      <c r="I12" s="31">
        <v>3</v>
      </c>
      <c r="J12" s="5">
        <v>10</v>
      </c>
      <c r="K12" s="22">
        <v>5</v>
      </c>
      <c r="L12" s="22"/>
      <c r="M12" s="14"/>
      <c r="N12" s="14"/>
      <c r="O12" s="14"/>
      <c r="P12" s="13"/>
      <c r="Q12" s="13"/>
      <c r="R12" s="13"/>
      <c r="S12" s="13"/>
      <c r="T12" s="13"/>
      <c r="U12" s="13"/>
      <c r="V12" s="13"/>
      <c r="W12" s="13"/>
      <c r="X12" s="13"/>
    </row>
    <row r="13" spans="3:24" s="1" customFormat="1" ht="17.399999999999999" customHeight="1" x14ac:dyDescent="0.25">
      <c r="D13" s="28"/>
      <c r="E13" s="28"/>
      <c r="F13" s="14"/>
      <c r="G13" s="14"/>
      <c r="H13" s="32"/>
      <c r="I13" s="31">
        <v>4</v>
      </c>
      <c r="J13" s="5">
        <v>20</v>
      </c>
      <c r="K13" s="22">
        <v>7</v>
      </c>
      <c r="L13" s="22"/>
      <c r="M13" s="14"/>
      <c r="N13" s="14"/>
      <c r="O13" s="14"/>
      <c r="P13" s="13"/>
      <c r="Q13" s="13"/>
      <c r="R13" s="13"/>
      <c r="S13" s="13"/>
      <c r="T13" s="13"/>
      <c r="U13" s="13"/>
      <c r="V13" s="13"/>
      <c r="W13" s="13"/>
      <c r="X13" s="13"/>
    </row>
    <row r="14" spans="3:24" s="1" customFormat="1" ht="17.399999999999999" customHeight="1" x14ac:dyDescent="0.25">
      <c r="F14" s="22"/>
      <c r="G14" s="22"/>
      <c r="H14" s="32"/>
      <c r="I14" s="31">
        <v>5</v>
      </c>
      <c r="J14" s="5">
        <v>40</v>
      </c>
      <c r="K14" s="22">
        <v>7</v>
      </c>
      <c r="L14" s="22"/>
      <c r="M14" s="14"/>
      <c r="N14" s="14"/>
      <c r="O14" s="14"/>
      <c r="P14" s="13"/>
      <c r="Q14" s="13"/>
      <c r="R14" s="13"/>
      <c r="S14" s="13"/>
      <c r="T14" s="13"/>
      <c r="U14" s="13"/>
      <c r="V14" s="13"/>
      <c r="W14" s="13"/>
      <c r="X14" s="13"/>
    </row>
    <row r="15" spans="3:24" s="1" customFormat="1" ht="17.399999999999999" customHeight="1" x14ac:dyDescent="0.25">
      <c r="F15" s="23"/>
      <c r="G15" s="23"/>
      <c r="H15" s="24"/>
      <c r="I15" s="24"/>
      <c r="J15" s="25"/>
      <c r="K15" s="23"/>
      <c r="L15" s="23"/>
      <c r="M15" s="23"/>
    </row>
    <row r="16" spans="3:24" s="1" customFormat="1" ht="21.6" customHeight="1" x14ac:dyDescent="0.25">
      <c r="C16" s="7"/>
      <c r="F16" s="35"/>
      <c r="G16" s="35"/>
      <c r="H16" s="35"/>
      <c r="I16" s="35"/>
      <c r="J16" s="35"/>
      <c r="K16" s="35"/>
      <c r="L16" s="35"/>
      <c r="M16" s="30"/>
    </row>
    <row r="17" spans="1:14" s="1" customFormat="1" ht="21.6" customHeight="1" x14ac:dyDescent="0.25">
      <c r="C17" s="8"/>
      <c r="D17" s="33" t="s">
        <v>0</v>
      </c>
      <c r="E17" s="33"/>
      <c r="F17" s="33"/>
      <c r="G17" s="33"/>
      <c r="H17" s="33"/>
      <c r="I17" s="33"/>
      <c r="J17" s="33"/>
      <c r="K17" s="33"/>
      <c r="L17" s="34"/>
      <c r="M17" s="8"/>
      <c r="N17" s="8"/>
    </row>
    <row r="18" spans="1:14" s="2" customFormat="1" ht="74.400000000000006" customHeight="1" x14ac:dyDescent="0.25">
      <c r="C18" s="10" t="s">
        <v>15</v>
      </c>
      <c r="D18" s="9" t="s">
        <v>6</v>
      </c>
      <c r="E18" s="9" t="s">
        <v>22</v>
      </c>
      <c r="F18" s="9" t="s">
        <v>1</v>
      </c>
      <c r="G18" s="9" t="s">
        <v>10</v>
      </c>
      <c r="H18" s="9" t="s">
        <v>2</v>
      </c>
      <c r="I18" s="9" t="s">
        <v>14</v>
      </c>
      <c r="J18" s="9" t="s">
        <v>3</v>
      </c>
      <c r="K18" s="9" t="s">
        <v>5</v>
      </c>
      <c r="L18" s="9" t="s">
        <v>4</v>
      </c>
      <c r="M18" s="10" t="s">
        <v>12</v>
      </c>
      <c r="N18" s="10" t="s">
        <v>11</v>
      </c>
    </row>
    <row r="19" spans="1:14" s="5" customFormat="1" ht="46.2" customHeight="1" x14ac:dyDescent="0.25">
      <c r="A19" s="5">
        <f>IF(C19="termine",1,0)</f>
        <v>0</v>
      </c>
      <c r="B19" s="5">
        <f>IF(C19="",1,0)</f>
        <v>1</v>
      </c>
      <c r="C19" s="12"/>
      <c r="D19" s="5">
        <v>1</v>
      </c>
      <c r="E19" s="5">
        <f>VLOOKUP(D19,$I$10:$K$14,2,0)</f>
        <v>1</v>
      </c>
      <c r="F19" s="15">
        <v>44927</v>
      </c>
      <c r="G19" s="5" t="s">
        <v>16</v>
      </c>
      <c r="H19" s="16"/>
      <c r="I19" s="15">
        <f>F19+(VLOOKUP(D19,$I$10:$K$14,3,0)*30.25)</f>
        <v>44957.25</v>
      </c>
      <c r="J19" s="15"/>
      <c r="K19" s="15"/>
      <c r="N19" s="29"/>
    </row>
    <row r="20" spans="1:14" s="5" customFormat="1" ht="46.2" customHeight="1" x14ac:dyDescent="0.25">
      <c r="A20" s="5">
        <f t="shared" ref="A20:A32" si="5">IF(C20="termine",1,0)</f>
        <v>0</v>
      </c>
      <c r="B20" s="5">
        <f t="shared" ref="B20:B32" si="6">IF(C20="",1,0)</f>
        <v>1</v>
      </c>
      <c r="C20" s="12"/>
      <c r="D20" s="5">
        <v>2</v>
      </c>
      <c r="E20" s="5">
        <f t="shared" ref="E20:E26" si="7">VLOOKUP(D20,$I$10:$K$14,2,0)</f>
        <v>3</v>
      </c>
      <c r="F20" s="15">
        <v>44958</v>
      </c>
      <c r="G20" s="5" t="s">
        <v>17</v>
      </c>
      <c r="H20" s="16"/>
      <c r="I20" s="15">
        <f t="shared" ref="I20:I26" si="8">F20+(VLOOKUP(D20,$I$10:$K$14,3,0)*30.25)</f>
        <v>45018.5</v>
      </c>
      <c r="J20" s="15"/>
      <c r="K20" s="15"/>
      <c r="N20" s="29"/>
    </row>
    <row r="21" spans="1:14" s="5" customFormat="1" ht="46.2" customHeight="1" x14ac:dyDescent="0.25">
      <c r="A21" s="5">
        <f t="shared" si="5"/>
        <v>0</v>
      </c>
      <c r="B21" s="5">
        <f t="shared" si="6"/>
        <v>1</v>
      </c>
      <c r="C21" s="12"/>
      <c r="D21" s="5">
        <v>3</v>
      </c>
      <c r="E21" s="5">
        <f t="shared" si="7"/>
        <v>10</v>
      </c>
      <c r="F21" s="15">
        <v>44958</v>
      </c>
      <c r="G21" s="5" t="s">
        <v>18</v>
      </c>
      <c r="H21" s="16"/>
      <c r="I21" s="15">
        <f t="shared" si="8"/>
        <v>45109.25</v>
      </c>
      <c r="J21" s="15"/>
      <c r="K21" s="15"/>
      <c r="N21" s="29"/>
    </row>
    <row r="22" spans="1:14" s="5" customFormat="1" ht="46.2" customHeight="1" x14ac:dyDescent="0.25">
      <c r="A22" s="5">
        <f t="shared" si="5"/>
        <v>0</v>
      </c>
      <c r="B22" s="5">
        <f t="shared" si="6"/>
        <v>1</v>
      </c>
      <c r="C22" s="12"/>
      <c r="D22" s="5">
        <v>4</v>
      </c>
      <c r="E22" s="5">
        <f t="shared" si="7"/>
        <v>20</v>
      </c>
      <c r="F22" s="15">
        <v>44958</v>
      </c>
      <c r="G22" s="5" t="s">
        <v>19</v>
      </c>
      <c r="H22" s="16"/>
      <c r="I22" s="15">
        <f t="shared" si="8"/>
        <v>45169.75</v>
      </c>
      <c r="J22" s="17"/>
      <c r="K22" s="15"/>
      <c r="N22" s="29"/>
    </row>
    <row r="23" spans="1:14" s="5" customFormat="1" ht="46.2" customHeight="1" x14ac:dyDescent="0.25">
      <c r="A23" s="5">
        <f t="shared" si="5"/>
        <v>0</v>
      </c>
      <c r="B23" s="5">
        <f t="shared" si="6"/>
        <v>1</v>
      </c>
      <c r="C23" s="12"/>
      <c r="D23" s="5">
        <v>5</v>
      </c>
      <c r="E23" s="5">
        <f t="shared" si="7"/>
        <v>40</v>
      </c>
      <c r="F23" s="15">
        <v>44958</v>
      </c>
      <c r="G23" s="5" t="s">
        <v>20</v>
      </c>
      <c r="H23" s="16"/>
      <c r="I23" s="15">
        <f t="shared" si="8"/>
        <v>45169.75</v>
      </c>
      <c r="J23" s="17"/>
      <c r="K23" s="15"/>
      <c r="N23" s="29"/>
    </row>
    <row r="24" spans="1:14" s="5" customFormat="1" ht="46.2" customHeight="1" x14ac:dyDescent="0.25">
      <c r="A24" s="5">
        <f t="shared" si="5"/>
        <v>0</v>
      </c>
      <c r="B24" s="5">
        <f t="shared" si="6"/>
        <v>1</v>
      </c>
      <c r="C24" s="12"/>
      <c r="D24" s="5">
        <v>1</v>
      </c>
      <c r="E24" s="5">
        <f t="shared" si="7"/>
        <v>1</v>
      </c>
      <c r="F24" s="17">
        <v>44986</v>
      </c>
      <c r="G24" s="17" t="s">
        <v>23</v>
      </c>
      <c r="H24" s="16"/>
      <c r="I24" s="15">
        <f t="shared" si="8"/>
        <v>45016.25</v>
      </c>
      <c r="J24" s="17"/>
      <c r="K24" s="15"/>
      <c r="N24" s="29"/>
    </row>
    <row r="25" spans="1:14" s="5" customFormat="1" ht="46.2" customHeight="1" x14ac:dyDescent="0.25">
      <c r="A25" s="5">
        <f t="shared" si="5"/>
        <v>0</v>
      </c>
      <c r="B25" s="5">
        <f t="shared" si="6"/>
        <v>1</v>
      </c>
      <c r="C25" s="12"/>
      <c r="D25" s="5">
        <v>2</v>
      </c>
      <c r="E25" s="5">
        <f t="shared" si="7"/>
        <v>3</v>
      </c>
      <c r="F25" s="17">
        <v>45017</v>
      </c>
      <c r="G25" s="17" t="s">
        <v>24</v>
      </c>
      <c r="H25" s="16"/>
      <c r="I25" s="15">
        <f t="shared" si="8"/>
        <v>45077.5</v>
      </c>
      <c r="J25" s="17"/>
      <c r="K25" s="15"/>
      <c r="N25" s="29"/>
    </row>
    <row r="26" spans="1:14" s="5" customFormat="1" ht="46.2" customHeight="1" x14ac:dyDescent="0.25">
      <c r="A26" s="5">
        <f t="shared" si="5"/>
        <v>0</v>
      </c>
      <c r="B26" s="5">
        <f t="shared" si="6"/>
        <v>1</v>
      </c>
      <c r="C26" s="12"/>
      <c r="D26" s="5">
        <v>5</v>
      </c>
      <c r="E26" s="5">
        <f t="shared" si="7"/>
        <v>40</v>
      </c>
      <c r="F26" s="17">
        <v>45047</v>
      </c>
      <c r="G26" s="16" t="s">
        <v>25</v>
      </c>
      <c r="H26" s="16"/>
      <c r="I26" s="15">
        <f t="shared" si="8"/>
        <v>45258.75</v>
      </c>
      <c r="J26" s="17"/>
      <c r="K26" s="15"/>
      <c r="N26" s="29"/>
    </row>
    <row r="27" spans="1:14" s="5" customFormat="1" ht="46.2" customHeight="1" x14ac:dyDescent="0.25">
      <c r="A27" s="5">
        <f t="shared" si="5"/>
        <v>0</v>
      </c>
      <c r="B27" s="5">
        <f t="shared" si="6"/>
        <v>1</v>
      </c>
      <c r="C27" s="12"/>
      <c r="K27" s="15"/>
      <c r="N27" s="29"/>
    </row>
    <row r="28" spans="1:14" s="5" customFormat="1" ht="46.2" customHeight="1" x14ac:dyDescent="0.25">
      <c r="A28" s="5">
        <f t="shared" si="5"/>
        <v>0</v>
      </c>
      <c r="B28" s="5">
        <f t="shared" si="6"/>
        <v>1</v>
      </c>
      <c r="C28" s="12"/>
      <c r="K28" s="15"/>
      <c r="N28" s="29"/>
    </row>
    <row r="29" spans="1:14" s="5" customFormat="1" ht="46.2" customHeight="1" x14ac:dyDescent="0.25">
      <c r="A29" s="5">
        <f t="shared" si="5"/>
        <v>0</v>
      </c>
      <c r="B29" s="5">
        <f t="shared" si="6"/>
        <v>1</v>
      </c>
      <c r="C29" s="12"/>
      <c r="F29" s="11"/>
      <c r="J29" s="11"/>
      <c r="K29" s="15"/>
      <c r="N29" s="29"/>
    </row>
    <row r="30" spans="1:14" s="5" customFormat="1" ht="46.2" customHeight="1" x14ac:dyDescent="0.25">
      <c r="A30" s="5">
        <f t="shared" si="5"/>
        <v>0</v>
      </c>
      <c r="B30" s="5">
        <f t="shared" si="6"/>
        <v>1</v>
      </c>
      <c r="C30" s="12"/>
      <c r="F30" s="11"/>
      <c r="J30" s="11"/>
      <c r="K30" s="15"/>
      <c r="N30" s="29"/>
    </row>
    <row r="31" spans="1:14" s="5" customFormat="1" ht="46.2" customHeight="1" x14ac:dyDescent="0.25">
      <c r="A31" s="5">
        <f t="shared" si="5"/>
        <v>0</v>
      </c>
      <c r="B31" s="5">
        <f t="shared" si="6"/>
        <v>1</v>
      </c>
      <c r="C31" s="12"/>
      <c r="F31" s="11"/>
      <c r="J31" s="11"/>
      <c r="K31" s="15"/>
      <c r="N31" s="29"/>
    </row>
    <row r="32" spans="1:14" s="5" customFormat="1" ht="46.2" customHeight="1" x14ac:dyDescent="0.25">
      <c r="A32" s="5">
        <f t="shared" si="5"/>
        <v>0</v>
      </c>
      <c r="B32" s="5">
        <f t="shared" si="6"/>
        <v>1</v>
      </c>
      <c r="C32" s="12"/>
      <c r="F32" s="11"/>
      <c r="J32" s="11"/>
      <c r="K32" s="15"/>
      <c r="N32" s="29"/>
    </row>
  </sheetData>
  <autoFilter ref="C18:N18" xr:uid="{00000000-0001-0000-0000-000000000000}"/>
  <mergeCells count="6">
    <mergeCell ref="F7:O8"/>
    <mergeCell ref="H10:H14"/>
    <mergeCell ref="D17:L17"/>
    <mergeCell ref="F16:L16"/>
    <mergeCell ref="F10:G11"/>
    <mergeCell ref="F12:G12"/>
  </mergeCells>
  <phoneticPr fontId="0" type="noConversion"/>
  <conditionalFormatting sqref="L19:N32 C19:C32">
    <cfRule type="containsText" dxfId="0" priority="894" stopIfTrue="1" operator="containsText" text="Attribué">
      <formula>NOT(ISERROR(SEARCH("Attribué",C19)))</formula>
    </cfRule>
  </conditionalFormatting>
  <dataValidations count="3">
    <dataValidation type="list" allowBlank="1" showInputMessage="1" sqref="L19:M32" xr:uid="{00000000-0002-0000-0000-000004000000}">
      <formula1>#REF!</formula1>
    </dataValidation>
    <dataValidation type="list" allowBlank="1" showInputMessage="1" showErrorMessage="1" sqref="K19:K32" xr:uid="{5B83B876-3DDB-4BA3-9DE2-AFEC73785052}">
      <formula1>#REF!</formula1>
    </dataValidation>
    <dataValidation type="date" showInputMessage="1" showErrorMessage="1" sqref="C19:C32" xr:uid="{DBDBFE22-F120-40D0-94FA-43D05F529A64}">
      <formula1>44927</formula1>
      <formula2>45657</formula2>
    </dataValidation>
  </dataValidations>
  <pageMargins left="0" right="0" top="0" bottom="0" header="0.39370078740157483" footer="0.51181102362204722"/>
  <pageSetup paperSize="8" scale="32" fitToHeight="0" pageOrder="overThenDown" orientation="portrait" verticalDpi="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F69276F9-B920-4CCA-A002-890B686C97D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Projets</vt:lpstr>
      <vt:lpstr>Projets!Zone_d_impression</vt:lpstr>
    </vt:vector>
  </TitlesOfParts>
  <Company>Yves Saint Laurent Parfums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YSL</dc:creator>
  <cp:lastModifiedBy>Michel Marichal</cp:lastModifiedBy>
  <cp:lastPrinted>2020-07-16T14:29:17Z</cp:lastPrinted>
  <dcterms:created xsi:type="dcterms:W3CDTF">2002-05-21T06:57:39Z</dcterms:created>
  <dcterms:modified xsi:type="dcterms:W3CDTF">2023-02-09T16:10:26Z</dcterms:modified>
</cp:coreProperties>
</file>